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D:\Users\CaddickA\Objective\Objects\"/>
    </mc:Choice>
  </mc:AlternateContent>
  <xr:revisionPtr revIDLastSave="0" documentId="13_ncr:1_{4999D25A-6D00-4891-9F76-299F95A27381}" xr6:coauthVersionLast="46" xr6:coauthVersionMax="46" xr10:uidLastSave="{00000000-0000-0000-0000-000000000000}"/>
  <bookViews>
    <workbookView xWindow="-110" yWindow="-110" windowWidth="19420" windowHeight="10420" tabRatio="777" xr2:uid="{00000000-000D-0000-FFFF-FFFF00000000}"/>
  </bookViews>
  <sheets>
    <sheet name="Content" sheetId="32" r:id="rId1"/>
    <sheet name="tbl 1a Adjusted AEF Change" sheetId="18" r:id="rId2"/>
    <sheet name="tbl 1b Unadjusted AEF Change" sheetId="2" r:id="rId3"/>
    <sheet name="tbl 1c AEF per Capita" sheetId="3" r:id="rId4"/>
    <sheet name="tbl 2a GCF (CurrYr)" sheetId="5" r:id="rId5"/>
    <sheet name="tbl 2b Capital Change (CurrYr)" sheetId="6" r:id="rId6"/>
    <sheet name="tbl 2c Capital Financing" sheetId="7" r:id="rId7"/>
    <sheet name="tbl 3 New Responsibilities" sheetId="27" r:id="rId8"/>
    <sheet name="tbl 4a SSA Comparison" sheetId="9" r:id="rId9"/>
    <sheet name="tbl 4b SSA Sectors (PrevYr)" sheetId="10" r:id="rId10"/>
    <sheet name="tbl 4c SSA Sectors (CurrYr)" sheetId="11" r:id="rId11"/>
    <sheet name="tbl 4d Service IBAs" sheetId="12" r:id="rId12"/>
    <sheet name="tbl 5 Principal Council Funding" sheetId="14" r:id="rId13"/>
    <sheet name="tbl 6 Transfers (PrevYr)" sheetId="16" r:id="rId14"/>
    <sheet name="tbl 7 Grants" sheetId="20" r:id="rId15"/>
    <sheet name="Tbl 8 CC" sheetId="34" r:id="rId16"/>
    <sheet name="Notes" sheetId="35" r:id="rId17"/>
  </sheets>
  <definedNames>
    <definedName name="_Order1" hidden="1">255</definedName>
    <definedName name="_Order2" hidden="1">255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9" i="20" l="1"/>
  <c r="B129" i="20"/>
  <c r="B131" i="20"/>
  <c r="B64" i="6" l="1"/>
  <c r="B63" i="6"/>
  <c r="R26" i="34" l="1"/>
  <c r="Q26" i="34" l="1"/>
  <c r="Q5" i="34"/>
  <c r="Q6" i="34"/>
  <c r="Q7" i="34"/>
  <c r="Q8" i="34"/>
  <c r="Q9" i="34"/>
  <c r="Q10" i="34"/>
  <c r="Q11" i="34"/>
  <c r="Q12" i="34"/>
  <c r="Q13" i="34"/>
  <c r="Q14" i="34"/>
  <c r="Q15" i="34"/>
  <c r="Q16" i="34"/>
  <c r="Q17" i="34"/>
  <c r="Q18" i="34"/>
  <c r="Q19" i="34"/>
  <c r="Q20" i="34"/>
  <c r="Q21" i="34"/>
  <c r="Q22" i="34"/>
  <c r="Q23" i="34"/>
  <c r="Q24" i="34"/>
  <c r="Q25" i="34"/>
  <c r="Q4" i="34"/>
  <c r="P5" i="34"/>
  <c r="R5" i="34" s="1"/>
  <c r="P18" i="34"/>
  <c r="R18" i="34" s="1"/>
  <c r="P21" i="34"/>
  <c r="R21" i="34" s="1"/>
  <c r="O5" i="34"/>
  <c r="O6" i="34"/>
  <c r="P6" i="34" s="1"/>
  <c r="R6" i="34" s="1"/>
  <c r="O7" i="34"/>
  <c r="P7" i="34" s="1"/>
  <c r="R7" i="34" s="1"/>
  <c r="O8" i="34"/>
  <c r="P8" i="34" s="1"/>
  <c r="R8" i="34" s="1"/>
  <c r="O9" i="34"/>
  <c r="P9" i="34" s="1"/>
  <c r="R9" i="34" s="1"/>
  <c r="O10" i="34"/>
  <c r="P10" i="34" s="1"/>
  <c r="R10" i="34" s="1"/>
  <c r="O11" i="34"/>
  <c r="P11" i="34" s="1"/>
  <c r="R11" i="34" s="1"/>
  <c r="O12" i="34"/>
  <c r="P12" i="34" s="1"/>
  <c r="R12" i="34" s="1"/>
  <c r="O13" i="34"/>
  <c r="P13" i="34" s="1"/>
  <c r="R13" i="34" s="1"/>
  <c r="O14" i="34"/>
  <c r="P14" i="34" s="1"/>
  <c r="R14" i="34" s="1"/>
  <c r="O15" i="34"/>
  <c r="P15" i="34" s="1"/>
  <c r="R15" i="34" s="1"/>
  <c r="O16" i="34"/>
  <c r="P16" i="34" s="1"/>
  <c r="R16" i="34" s="1"/>
  <c r="O17" i="34"/>
  <c r="P17" i="34" s="1"/>
  <c r="R17" i="34" s="1"/>
  <c r="O18" i="34"/>
  <c r="O19" i="34"/>
  <c r="P19" i="34" s="1"/>
  <c r="R19" i="34" s="1"/>
  <c r="O20" i="34"/>
  <c r="P20" i="34" s="1"/>
  <c r="R20" i="34" s="1"/>
  <c r="O21" i="34"/>
  <c r="O22" i="34"/>
  <c r="P22" i="34" s="1"/>
  <c r="R22" i="34" s="1"/>
  <c r="O23" i="34"/>
  <c r="P23" i="34" s="1"/>
  <c r="R23" i="34" s="1"/>
  <c r="O24" i="34"/>
  <c r="P24" i="34" s="1"/>
  <c r="R24" i="34" s="1"/>
  <c r="O25" i="34"/>
  <c r="P25" i="34" s="1"/>
  <c r="R25" i="34" s="1"/>
  <c r="O4" i="34"/>
  <c r="P4" i="34" s="1"/>
  <c r="R4" i="34" s="1"/>
  <c r="D26" i="2"/>
  <c r="D5" i="2"/>
  <c r="D6" i="2"/>
  <c r="D7" i="2"/>
  <c r="D8" i="2"/>
  <c r="D9" i="2"/>
  <c r="D10" i="2"/>
  <c r="D11" i="2"/>
  <c r="D12" i="2"/>
  <c r="D13" i="2"/>
  <c r="D14" i="2"/>
  <c r="D15" i="2"/>
  <c r="D16" i="2"/>
  <c r="D17" i="2"/>
  <c r="D18" i="2"/>
  <c r="D19" i="2"/>
  <c r="D20" i="2"/>
  <c r="D21" i="2"/>
  <c r="D22" i="2"/>
  <c r="D23" i="2"/>
  <c r="D24" i="2"/>
  <c r="D25" i="2"/>
  <c r="D4" i="2"/>
  <c r="D26" i="18"/>
  <c r="D5" i="18"/>
  <c r="D6" i="18"/>
  <c r="D7" i="18"/>
  <c r="D8" i="18"/>
  <c r="D9" i="18"/>
  <c r="D10" i="18"/>
  <c r="D11" i="18"/>
  <c r="D12" i="18"/>
  <c r="D13" i="18"/>
  <c r="D14" i="18"/>
  <c r="D15" i="18"/>
  <c r="D16" i="18"/>
  <c r="D17" i="18"/>
  <c r="D18" i="18"/>
  <c r="D19" i="18"/>
  <c r="D20" i="18"/>
  <c r="D21" i="18"/>
  <c r="D22" i="18"/>
  <c r="D23" i="18"/>
  <c r="D24" i="18"/>
  <c r="D25" i="18"/>
  <c r="D4" i="18"/>
  <c r="E126" i="20"/>
  <c r="D126" i="20"/>
  <c r="C126" i="20"/>
  <c r="B126" i="20"/>
  <c r="E123" i="20"/>
  <c r="D123" i="20"/>
  <c r="C123" i="20"/>
  <c r="B123" i="20"/>
  <c r="E121" i="20"/>
  <c r="D121" i="20"/>
  <c r="C121" i="20"/>
  <c r="B121" i="20"/>
  <c r="E115" i="20"/>
  <c r="D115" i="20"/>
  <c r="C115" i="20"/>
  <c r="B115" i="20"/>
  <c r="E109" i="20"/>
  <c r="D109" i="20"/>
  <c r="C109" i="20"/>
  <c r="B109" i="20"/>
  <c r="E106" i="20"/>
  <c r="D106" i="20"/>
  <c r="C106" i="20"/>
  <c r="B106" i="20"/>
  <c r="E100" i="20"/>
  <c r="D100" i="20"/>
  <c r="C100" i="20"/>
  <c r="B100" i="20"/>
  <c r="E98" i="20"/>
  <c r="D98" i="20"/>
  <c r="C98" i="20"/>
  <c r="B98" i="20"/>
  <c r="E95" i="20"/>
  <c r="D95" i="20"/>
  <c r="C95" i="20"/>
  <c r="B95" i="20"/>
  <c r="E87" i="20"/>
  <c r="D87" i="20"/>
  <c r="C87" i="20"/>
  <c r="B87" i="20"/>
  <c r="E83" i="20"/>
  <c r="D83" i="20"/>
  <c r="C83" i="20"/>
  <c r="B83" i="20"/>
  <c r="E61" i="20"/>
  <c r="D61" i="20"/>
  <c r="C61" i="20"/>
  <c r="B61" i="20"/>
  <c r="E55" i="20"/>
  <c r="D55" i="20"/>
  <c r="C55" i="20"/>
  <c r="B55" i="20"/>
  <c r="E27" i="20"/>
  <c r="D27" i="20"/>
  <c r="C27" i="20"/>
  <c r="B27" i="20"/>
  <c r="E4" i="20"/>
  <c r="D4" i="20"/>
  <c r="C4" i="20"/>
  <c r="B4" i="20"/>
  <c r="E59" i="6"/>
  <c r="D59" i="6"/>
  <c r="C59" i="6"/>
  <c r="C65" i="6" s="1"/>
  <c r="B59" i="6"/>
  <c r="B65" i="6" s="1"/>
  <c r="E57" i="6"/>
  <c r="D57" i="6"/>
  <c r="C57" i="6"/>
  <c r="B57" i="6"/>
  <c r="E53" i="6"/>
  <c r="D53" i="6"/>
  <c r="C53" i="6"/>
  <c r="B53" i="6"/>
  <c r="E49" i="6"/>
  <c r="D49" i="6"/>
  <c r="C49" i="6"/>
  <c r="B49" i="6"/>
  <c r="E46" i="6"/>
  <c r="D46" i="6"/>
  <c r="C46" i="6"/>
  <c r="B46" i="6"/>
  <c r="E39" i="6"/>
  <c r="D39" i="6"/>
  <c r="C39" i="6"/>
  <c r="B39" i="6"/>
  <c r="E33" i="6"/>
  <c r="D33" i="6"/>
  <c r="C33" i="6"/>
  <c r="B33" i="6"/>
  <c r="E28" i="6"/>
  <c r="D28" i="6"/>
  <c r="C28" i="6"/>
  <c r="B28" i="6"/>
  <c r="E4" i="6"/>
  <c r="D4" i="6"/>
  <c r="C4" i="6"/>
  <c r="B4" i="6"/>
  <c r="B130" i="20" l="1"/>
  <c r="E128" i="20"/>
  <c r="D128" i="20"/>
  <c r="B128" i="20"/>
  <c r="C128" i="20"/>
  <c r="C130" i="20"/>
  <c r="C131" i="20" s="1"/>
  <c r="O26" i="34"/>
  <c r="P26" i="34" s="1"/>
  <c r="C63" i="6"/>
  <c r="C64" i="6" s="1"/>
  <c r="E63" i="6"/>
  <c r="D63" i="6"/>
</calcChain>
</file>

<file path=xl/sharedStrings.xml><?xml version="1.0" encoding="utf-8"?>
<sst xmlns="http://schemas.openxmlformats.org/spreadsheetml/2006/main" count="811" uniqueCount="397">
  <si>
    <t>Gwynedd</t>
  </si>
  <si>
    <t>Conwy</t>
  </si>
  <si>
    <t>Denbighshire</t>
  </si>
  <si>
    <t>Flintshire</t>
  </si>
  <si>
    <t>Powys</t>
  </si>
  <si>
    <t>Ceredigion</t>
  </si>
  <si>
    <t>Pembrokeshire</t>
  </si>
  <si>
    <t>Carmarthenshire</t>
  </si>
  <si>
    <t>Rhondda Cynon Taf</t>
  </si>
  <si>
    <t>Merthyr Tydfil</t>
  </si>
  <si>
    <t>Caerphilly</t>
  </si>
  <si>
    <t>Blaenau Gwent</t>
  </si>
  <si>
    <t>Torfaen</t>
  </si>
  <si>
    <t>Monmouthshire</t>
  </si>
  <si>
    <t>Newport</t>
  </si>
  <si>
    <t>Cardiff</t>
  </si>
  <si>
    <t>Rank</t>
  </si>
  <si>
    <t>Difference</t>
  </si>
  <si>
    <t>Fire</t>
  </si>
  <si>
    <t>Total</t>
  </si>
  <si>
    <t>Service</t>
  </si>
  <si>
    <t>The Vale of Glamorgan</t>
  </si>
  <si>
    <t>Safe Routes in Communities</t>
  </si>
  <si>
    <t xml:space="preserve">Local Government Borrowing Initiative - 21st Century Schools </t>
  </si>
  <si>
    <t>Flying Start</t>
  </si>
  <si>
    <t>Major Repairs Allowance</t>
  </si>
  <si>
    <t xml:space="preserve">Nursery and Primary school teaching and other services </t>
  </si>
  <si>
    <t xml:space="preserve">Secondary school teaching and other services </t>
  </si>
  <si>
    <t xml:space="preserve">Special education </t>
  </si>
  <si>
    <t xml:space="preserve">Nursery and Primary school transport services </t>
  </si>
  <si>
    <t xml:space="preserve">School meals </t>
  </si>
  <si>
    <t xml:space="preserve">Secondary school transport services </t>
  </si>
  <si>
    <t xml:space="preserve">Adult and continuing education </t>
  </si>
  <si>
    <t xml:space="preserve">Adult and continuing education transport </t>
  </si>
  <si>
    <t xml:space="preserve">Youth services </t>
  </si>
  <si>
    <t xml:space="preserve">Education administration </t>
  </si>
  <si>
    <t xml:space="preserve">Children and young persons </t>
  </si>
  <si>
    <t xml:space="preserve">Older adults' residential and domiciliary care </t>
  </si>
  <si>
    <t xml:space="preserve">Younger adults' personal social services </t>
  </si>
  <si>
    <t xml:space="preserve">Concessionary fares </t>
  </si>
  <si>
    <t xml:space="preserve">Street lighting </t>
  </si>
  <si>
    <t xml:space="preserve">Road maintenance </t>
  </si>
  <si>
    <t xml:space="preserve">Public transport revenue support </t>
  </si>
  <si>
    <t xml:space="preserve">Road safety education and safe routes </t>
  </si>
  <si>
    <t xml:space="preserve">Fire service </t>
  </si>
  <si>
    <t xml:space="preserve">Electoral registration </t>
  </si>
  <si>
    <t xml:space="preserve">Cemeteries and crematoria </t>
  </si>
  <si>
    <t xml:space="preserve">Coast protection </t>
  </si>
  <si>
    <t xml:space="preserve">Other environmental health and port health </t>
  </si>
  <si>
    <t xml:space="preserve">Planning </t>
  </si>
  <si>
    <t xml:space="preserve">Refuse collection </t>
  </si>
  <si>
    <t xml:space="preserve">Cultural services </t>
  </si>
  <si>
    <t xml:space="preserve">Economic development </t>
  </si>
  <si>
    <t xml:space="preserve">Library services </t>
  </si>
  <si>
    <t xml:space="preserve">Other services </t>
  </si>
  <si>
    <t xml:space="preserve">Recreation </t>
  </si>
  <si>
    <t xml:space="preserve">General administration </t>
  </si>
  <si>
    <t xml:space="preserve">Council tax administration </t>
  </si>
  <si>
    <t xml:space="preserve">Non HRA housing </t>
  </si>
  <si>
    <t xml:space="preserve">Drainage </t>
  </si>
  <si>
    <t xml:space="preserve">National parks </t>
  </si>
  <si>
    <t xml:space="preserve">Street Cleansing </t>
  </si>
  <si>
    <t xml:space="preserve">Food safety </t>
  </si>
  <si>
    <t xml:space="preserve">Refuse disposal </t>
  </si>
  <si>
    <t xml:space="preserve">Consumer protection </t>
  </si>
  <si>
    <t xml:space="preserve">Council Tax Reduction Schemes Administration Subsidy </t>
  </si>
  <si>
    <t xml:space="preserve">Deprivation Grant </t>
  </si>
  <si>
    <t xml:space="preserve">Local Government Borrowing Initiative - Highways Improvement </t>
  </si>
  <si>
    <t xml:space="preserve">Debt Financing </t>
  </si>
  <si>
    <t xml:space="preserve">Council Tax Reduction Schemes </t>
  </si>
  <si>
    <t>Armed Forces Day</t>
  </si>
  <si>
    <t>Road Safety Grant</t>
  </si>
  <si>
    <t>Coastal Risk Management Programme</t>
  </si>
  <si>
    <t>Flood and Coastal Erosion Risk Management</t>
  </si>
  <si>
    <t>Substance Misuse Action Fund</t>
  </si>
  <si>
    <t xml:space="preserve">Asset Financing </t>
  </si>
  <si>
    <t>Standard Spending Assessment</t>
  </si>
  <si>
    <t>Revenue Support Grant</t>
  </si>
  <si>
    <t>Redistributed Non-Domestic Rates</t>
  </si>
  <si>
    <t>School Services</t>
  </si>
  <si>
    <t>Other Education</t>
  </si>
  <si>
    <t>Personal Social Services</t>
  </si>
  <si>
    <t>Roads and transport</t>
  </si>
  <si>
    <t>Other services</t>
  </si>
  <si>
    <t>Deprivation Grant</t>
  </si>
  <si>
    <t>Council Tax Reduction Scheme</t>
  </si>
  <si>
    <t>Debt financing</t>
  </si>
  <si>
    <t>Percentage difference</t>
  </si>
  <si>
    <t>Total Capital Financing 
Standard Spending Assessment</t>
  </si>
  <si>
    <t>Notes</t>
  </si>
  <si>
    <t>RSG</t>
  </si>
  <si>
    <t xml:space="preserve">Isle of Anglesey </t>
  </si>
  <si>
    <t xml:space="preserve">Wrexham </t>
  </si>
  <si>
    <t xml:space="preserve">Swansea </t>
  </si>
  <si>
    <t xml:space="preserve">Neath Port Talbot </t>
  </si>
  <si>
    <t xml:space="preserve">Bridgend </t>
  </si>
  <si>
    <t xml:space="preserve">Total unitary authorities </t>
  </si>
  <si>
    <t>Unitary Authority</t>
  </si>
  <si>
    <t xml:space="preserve">PSS administration </t>
  </si>
  <si>
    <t>Total SSA</t>
  </si>
  <si>
    <t>Table 7: List and estimated amounts of Grants for total Wales</t>
  </si>
  <si>
    <t>NHS Funded Nursing Care</t>
  </si>
  <si>
    <t xml:space="preserve">Coastal Risk Management Programme </t>
  </si>
  <si>
    <t xml:space="preserve">No new responsibilities </t>
  </si>
  <si>
    <t>2021-22</t>
  </si>
  <si>
    <t>Actual settlement % change</t>
  </si>
  <si>
    <t>Benefits &amp; CTRS</t>
  </si>
  <si>
    <t>Portfolio and Grant Name</t>
  </si>
  <si>
    <t>Sixth Form Provision</t>
  </si>
  <si>
    <t xml:space="preserve">Housing Support Grant  </t>
  </si>
  <si>
    <t>Child Burials</t>
  </si>
  <si>
    <t>South Wales Regional Aggregate Working Party (RAWP)</t>
  </si>
  <si>
    <t>Waste Planning Monitoring Report - North Wales and South East Wales</t>
  </si>
  <si>
    <t>Rural Housing Enabler</t>
  </si>
  <si>
    <t>North Wales Regional Aggregate Working Party (RAWP)</t>
  </si>
  <si>
    <t xml:space="preserve">Waste Planning Monitoring Report - South West Wales </t>
  </si>
  <si>
    <t xml:space="preserve">Childcare Offer- Administration Grant </t>
  </si>
  <si>
    <t>TBC</t>
  </si>
  <si>
    <t>Adoption Services</t>
  </si>
  <si>
    <t xml:space="preserve">Intervention fund for supporting child and family well-being to safely divert cases from child protection registration </t>
  </si>
  <si>
    <t xml:space="preserve">Young Carers ID card </t>
  </si>
  <si>
    <t>Sustainable Waste Management Grant</t>
  </si>
  <si>
    <t>Food and Residual Waste Treatment Gate Fee Support</t>
  </si>
  <si>
    <t xml:space="preserve">Enabling Natural Resources and Well-being in Wales Grant (ENRaW) </t>
  </si>
  <si>
    <t xml:space="preserve">Promote and Faciliate the use of the Welsh Language </t>
  </si>
  <si>
    <t>Deprivation of Liberty Safeguards (DoLS)</t>
  </si>
  <si>
    <t>Local Government Single Emergency Hardship fund</t>
  </si>
  <si>
    <t xml:space="preserve">Bus Emergency Support </t>
  </si>
  <si>
    <t>Child Development Fund</t>
  </si>
  <si>
    <t xml:space="preserve">ENABLE  - Enhanced Adaptations System </t>
  </si>
  <si>
    <t>21st Century Schools and College Programme</t>
  </si>
  <si>
    <t>Welsh Medium Education Capital Grant</t>
  </si>
  <si>
    <t xml:space="preserve">Community Hubs </t>
  </si>
  <si>
    <t>Active Travel Fund</t>
  </si>
  <si>
    <t>Local Transport Fund</t>
  </si>
  <si>
    <t>Resilient Roads Fund</t>
  </si>
  <si>
    <t>Ultra Low Emissions Vehicle Transformation</t>
  </si>
  <si>
    <t>2022-23</t>
  </si>
  <si>
    <t>Gate fees</t>
  </si>
  <si>
    <t>2022-23 Final Aggregate External Finance Funding (£'000s)</t>
  </si>
  <si>
    <t>Transfers at 2021-22 values</t>
  </si>
  <si>
    <t>2022-23 provisional Standard Spending Assessment</t>
  </si>
  <si>
    <t>Table 8: Component of change, isolating the impact of updating individual elements of the 2021-22 formula with the latest 2022-23 data</t>
  </si>
  <si>
    <t>2022-23 Provisional Aggregate External Finance</t>
  </si>
  <si>
    <t>Provisional Welsh Local Government Revenue Settlement 2022-2023</t>
  </si>
  <si>
    <t>2021-22 Final Aggregate External Finance</t>
  </si>
  <si>
    <t xml:space="preserve">* Based on the 2022 population from the 2018 based LA population projections </t>
  </si>
  <si>
    <t>Tax base adjusted 2021-22 Aggregate External Finance</t>
  </si>
  <si>
    <t>Published 2021-22 Aggregate External Finance</t>
  </si>
  <si>
    <t>Adjusted 2021-22 Aggregate External Finance</t>
  </si>
  <si>
    <t>Adjusted 100% Tax base</t>
  </si>
  <si>
    <t>Table 1a: Change in Aggregate External Finance (AEF), adjusted for transfers, by Unitary Authority (£'000s)</t>
  </si>
  <si>
    <t>2021-22 Final Aggregate External Finance [Note 1]</t>
  </si>
  <si>
    <t>The published AEF for 2021-22 final Aggregate External Finance is subject to a number of adjustments set out in Table 6</t>
  </si>
  <si>
    <t>Note text</t>
  </si>
  <si>
    <t>Note number</t>
  </si>
  <si>
    <t>This worksheet contains one table. Some cells refer to notes which can be found on the notes worksheet.</t>
  </si>
  <si>
    <t>Table 2a: Breakdown of General Capital Funding (GCF), by Unitary Authority, 2022-23 (£'000s)</t>
  </si>
  <si>
    <t>Table 2c: Components of capital financing Standard Spending Assessment (SSA), by Unitary Authority (£'000s)</t>
  </si>
  <si>
    <t>Table 3: New responsibilities, by unitary authority (£'000s)</t>
  </si>
  <si>
    <t>Table 4a: Comparison of total Standard Spending Assessment (SSA), by Unitary Authority (£'000s)</t>
  </si>
  <si>
    <t>Table 4c: Standard Spending Assessment (SSA) sector totals, by Unitary Authority, 2022-23 (£'000s)</t>
  </si>
  <si>
    <t>Final Aggregate External Finance per capita (£) [Note 2]</t>
  </si>
  <si>
    <t>General Capital Funding 2022-23 [Note 3]</t>
  </si>
  <si>
    <t>of which: General Capital Grant [Note 4]</t>
  </si>
  <si>
    <t>of which: Unhypothecated Supported Borrowing [Note 5]</t>
  </si>
  <si>
    <t>General Capital Funding is split into Unhypothecated Supported Borrowing (USB) and General Capital Grant (GCG).</t>
  </si>
  <si>
    <t>General Capital Grant is distributed in proportion to total General Capital Funding.</t>
  </si>
  <si>
    <t>The USB is derived by subtracting the General Capital Grant allocations from the General Capital Funding.</t>
  </si>
  <si>
    <t>Capital financing grants for magistrates courts and probation</t>
  </si>
  <si>
    <t>Capital financing for notional debt: Repayment</t>
  </si>
  <si>
    <t>Capital financing for notional debt: Interest</t>
  </si>
  <si>
    <t>2021-22 standard spending assessment as in the LG Finance Report unadjusted for baseline changes</t>
  </si>
  <si>
    <t>These SSA sector totals are subject to adjustments set out in Table 6.</t>
  </si>
  <si>
    <t>Table 4d: Service Indicator Based Assessments (IBAs), by Unitary Authority, 2022-23 (£'000s)</t>
  </si>
  <si>
    <t>Freeze panes are turned on. To turn off freeze panes select the ‘View’ ribbon then ‘Freeze Panes’ then ‘Unfreeze Panes’ or use [Alt W, F].</t>
  </si>
  <si>
    <t>Using 2022-23 Band D equivalents from CT1 forms notified by 19/11/2021</t>
  </si>
  <si>
    <t>The sum of the revenue support grant, redistributed Non-Domestic Rates and floor funding.</t>
  </si>
  <si>
    <t>Adjustments to base for like-for-like comparisons</t>
  </si>
  <si>
    <t>Transfers in: Gate fees</t>
  </si>
  <si>
    <t xml:space="preserve">Transfers in/out: Coastal Risk Management Programme </t>
  </si>
  <si>
    <t xml:space="preserve">Transfers in: Social Care Workforce Grant </t>
  </si>
  <si>
    <t>Note: The published AEF is subject to an adjustment to make it a suitable basis for the floor calculation. It is adjusted for transfers of £18.585m, which are expressed in 2021-22 prices.</t>
  </si>
  <si>
    <t>This includes updating the latest: council tax levels, tax-setting tax base, discretionary NNDR relief and the notional council tax uplift percentage.</t>
  </si>
  <si>
    <t>To unfreeze the eFSM dataset from a three-year average to using a four-year average of 2021, 2018, 2017, 2016 data.</t>
  </si>
  <si>
    <t>Updating the pupil level annual school census data to 2021, excluding free school meals.</t>
  </si>
  <si>
    <t>This includes updating the remaining data indicators not included in any of the other columns such as: street lighting data, land area, ships and many others.</t>
  </si>
  <si>
    <t>The revenue outturn data is frozen at 2019-20 values, but because of revisions the data has been revised slightly since the 2021-22 settlement.</t>
  </si>
  <si>
    <t>This is the final year of phasing. The approach is show in the 2019 Distribution Sub-Group report: https://gov.wales/sites/default/files/publications/2020-02/paper-24-september-2019.pdf.</t>
  </si>
  <si>
    <t>This shows the cumulative financial impact of the isolated changes shown in columns E to O.</t>
  </si>
  <si>
    <t>This reflect a change to the pool rate methodology which will be phased over 4 years. The details of this change can be found in the 2021 distribution sub group report.</t>
  </si>
  <si>
    <t>This includes funding for transfers at 2022-23 values</t>
  </si>
  <si>
    <t xml:space="preserve">Updating the 2018-based population projections data to 2022. </t>
  </si>
  <si>
    <t>This compares the difference from the isolated changes in column P, to the adjusted aggregate external finance from the sum of columns C and D.</t>
  </si>
  <si>
    <t>This column compares the difference between the actual settlement percentage change and the isolated percentage change. This will unlikely be zero due to the synergy of the variable in columns E to O in the actual settlement.</t>
  </si>
  <si>
    <t>2023-24</t>
  </si>
  <si>
    <t>2024-25</t>
  </si>
  <si>
    <t>Mandatory Concessionary Fares</t>
  </si>
  <si>
    <t>Social Housing Grant</t>
  </si>
  <si>
    <t>Transforming Towns Capital Programme - South East Wales</t>
  </si>
  <si>
    <t>Circular Economy and ULEV Transition Funding</t>
  </si>
  <si>
    <t>Transforming Towns Capital Programme - South West Wales</t>
  </si>
  <si>
    <t xml:space="preserve">Transforming Towns Capital Programme - North Wales </t>
  </si>
  <si>
    <t>Transforming Towns Capital Programme - Mid Wales</t>
  </si>
  <si>
    <t>Access Improvement Grant</t>
  </si>
  <si>
    <t>Allotment Support Grant</t>
  </si>
  <si>
    <t>General Capital Funding</t>
  </si>
  <si>
    <t>Public Highways Refurbishment Grant</t>
  </si>
  <si>
    <t xml:space="preserve">Local Government Decarbonisation </t>
  </si>
  <si>
    <t>Reducing Infant Class Sizes Grant</t>
  </si>
  <si>
    <t>Net Zero Carbon</t>
  </si>
  <si>
    <t>Cardiff Capital Region City Deal</t>
  </si>
  <si>
    <t>Swansea Bay City Region City Deal</t>
  </si>
  <si>
    <t>North Wales Growth deal</t>
  </si>
  <si>
    <t>Tech Valleys programme</t>
  </si>
  <si>
    <t>Brilliant Basics Fund</t>
  </si>
  <si>
    <t>Mid Wales Growth Deal</t>
  </si>
  <si>
    <t xml:space="preserve">Gypsy and Traveller Sites Grant </t>
  </si>
  <si>
    <t>Violence Against Women Domestic Abuse and Sexual Violence Disbursed Accommodation Grant</t>
  </si>
  <si>
    <t xml:space="preserve">Violence against Women, Domestic Abuse &amp; Sexual Violence Grant </t>
  </si>
  <si>
    <t>CyMAL Capital Programme</t>
  </si>
  <si>
    <t>Total Climate Change (of which below)</t>
  </si>
  <si>
    <t>Total Finance and Local Government (of which below)</t>
  </si>
  <si>
    <t>Total Education and Welsh Language (of which below)</t>
  </si>
  <si>
    <t>Total Economy (of which below)</t>
  </si>
  <si>
    <t>Total Health and Social Services (of which below)</t>
  </si>
  <si>
    <t>Total Social Justice and Social Partnership (of which below)</t>
  </si>
  <si>
    <t>Total Arts and Sports &amp; Chief Whip (of which below)</t>
  </si>
  <si>
    <t>Total Mental Health and Wellbeing (of which below)</t>
  </si>
  <si>
    <t>Table 1c: Aggregate External Finance (AEF) per capita, by Unitary Authority, 2022-23</t>
  </si>
  <si>
    <t>Table 1b: Change in Aggregate External Finance (AEF) plus floor funding, un-adjusted for transfers, by unitary authority (£'000s)</t>
  </si>
  <si>
    <t>School Services (of which below)</t>
  </si>
  <si>
    <t>Other Education (of which below)</t>
  </si>
  <si>
    <t>Personal Social Services (of which below)</t>
  </si>
  <si>
    <t>Transport (of which below)</t>
  </si>
  <si>
    <t>Other Services (of which below)</t>
  </si>
  <si>
    <t>Non-current SSA (of which below)</t>
  </si>
  <si>
    <t>100% taxbase multiplied by council tax at standard spending (£1,452.49).</t>
  </si>
  <si>
    <t>Total Covid Health and Social Services</t>
  </si>
  <si>
    <t>Childcare Offer Capital Programme</t>
  </si>
  <si>
    <t xml:space="preserve">All Wales Play Opportunities grant - Winter of Wellbeing </t>
  </si>
  <si>
    <t xml:space="preserve">Portfolio and Grant Name </t>
  </si>
  <si>
    <t xml:space="preserve">Pupil Development Grant </t>
  </si>
  <si>
    <t>Youth Support Grant</t>
  </si>
  <si>
    <t xml:space="preserve">Local Authority Post-16 Education Provision – Adult Learning Provision </t>
  </si>
  <si>
    <t xml:space="preserve">Grant to support and promote a whole school approach to Emotional and Mental Wellbeing </t>
  </si>
  <si>
    <t xml:space="preserve">Foundation Phase Nursery (FPN) Funding </t>
  </si>
  <si>
    <t>Additional Learning Needs Transformation grant</t>
  </si>
  <si>
    <t xml:space="preserve">Welsh-medium immersion </t>
  </si>
  <si>
    <t xml:space="preserve">Online Individual Development Plan Grant </t>
  </si>
  <si>
    <t>SEREN</t>
  </si>
  <si>
    <t>Supporting adopted children in Education</t>
  </si>
  <si>
    <t>Bus Services Support</t>
  </si>
  <si>
    <t xml:space="preserve">Cardiff Harbour Authority </t>
  </si>
  <si>
    <t>Affordable Housing Grant</t>
  </si>
  <si>
    <t>Youth Discounted Travel (My Travel Pass)</t>
  </si>
  <si>
    <t>Anglesey Airport Grant Funding</t>
  </si>
  <si>
    <t>Transforming Towns Revenue Programme - South East Wales</t>
  </si>
  <si>
    <t>Transforming Town Programme - North Wales</t>
  </si>
  <si>
    <t>Implementation of measures to tackle nitrogen dioxide exceedance</t>
  </si>
  <si>
    <t>Transforming Towns Revenue Programme - South West Wales</t>
  </si>
  <si>
    <t xml:space="preserve">Transforming Towns Capital Programme - Mid Wales </t>
  </si>
  <si>
    <t>Local Energy Service</t>
  </si>
  <si>
    <t xml:space="preserve">Smart Living </t>
  </si>
  <si>
    <t>Childcare Offer</t>
  </si>
  <si>
    <t>Early Years Intergration Transformation Grant</t>
  </si>
  <si>
    <t>Additional Support Grant - Childcare Offer</t>
  </si>
  <si>
    <t>All Wales Play Opportunities grant - Playworks Holiday project, a holiday hunger
Initiative</t>
  </si>
  <si>
    <t xml:space="preserve">Foster Wales </t>
  </si>
  <si>
    <t xml:space="preserve">Funding for local authorities to support age friendly communities </t>
  </si>
  <si>
    <t>National Approach to Statutory Advocacy for Children and Young People</t>
  </si>
  <si>
    <t xml:space="preserve">Connected Communities, Loneliness and Social Isolation Fund </t>
  </si>
  <si>
    <t>Play Wales Strategic Policy Grant</t>
  </si>
  <si>
    <t>Implementation of the Performance and Improvement Framework</t>
  </si>
  <si>
    <t>National Adoption Service</t>
  </si>
  <si>
    <t>Safeguarding Boards - training</t>
  </si>
  <si>
    <t>Maintenance of Wales Safeguarding Procedures</t>
  </si>
  <si>
    <t>Substance Misuse Action Fund - Complex Needs</t>
  </si>
  <si>
    <t>Substance Misuse Action Fund - Naloxone</t>
  </si>
  <si>
    <t>Period Dignity</t>
  </si>
  <si>
    <t>Violence Against Women Domestic Abuse and Sexual Violence - Revenue Grant</t>
  </si>
  <si>
    <t xml:space="preserve">Community Cohesion </t>
  </si>
  <si>
    <t xml:space="preserve">Funding in relation to Household Support Fund - tackling food poverty </t>
  </si>
  <si>
    <t>Violence Against Women Domestic Abuse and Sexual Violence - Perpetrator Element</t>
  </si>
  <si>
    <t>Violence Against Women Domestic Abuse and Sexual Violence - Needs Based Funding</t>
  </si>
  <si>
    <t>Total Rural Affairs &amp; N.Wales, &amp; Trefnydd (of which below)</t>
  </si>
  <si>
    <t>LA Animal Health &amp; Welfare Framework</t>
  </si>
  <si>
    <t xml:space="preserve">TB Enforcement Grant  </t>
  </si>
  <si>
    <t>Total Arts and Sport, &amp; Chief Whip (of which below)</t>
  </si>
  <si>
    <t>Culture and Sports Grant</t>
  </si>
  <si>
    <t>Feasibility Study West Pier Swansea</t>
  </si>
  <si>
    <t>Pembrokeshire County Council:  Grant Support towards a feasibility study</t>
  </si>
  <si>
    <t>Neath Port Talbot Economic Recovery Plan</t>
  </si>
  <si>
    <t>Promotional Material for Port Talbot Enterprise Zone</t>
  </si>
  <si>
    <t xml:space="preserve">Event Wales Grant Scheme </t>
  </si>
  <si>
    <r>
      <t>Teachers pay in schools</t>
    </r>
    <r>
      <rPr>
        <strike/>
        <vertAlign val="superscript"/>
        <sz val="12"/>
        <rFont val="Arial"/>
        <family val="2"/>
      </rPr>
      <t/>
    </r>
  </si>
  <si>
    <r>
      <t xml:space="preserve">Electoral Reform Support Grant </t>
    </r>
    <r>
      <rPr>
        <strike/>
        <vertAlign val="superscript"/>
        <sz val="12"/>
        <color indexed="8"/>
        <rFont val="Arial"/>
        <family val="2"/>
      </rPr>
      <t/>
    </r>
  </si>
  <si>
    <t>Social Care Recovery Grant</t>
  </si>
  <si>
    <t>All Wales Play Opportunities grant  - Winter of Wellbeing</t>
  </si>
  <si>
    <t>All Wales Play Opportunities grant  - Summer of Fun</t>
  </si>
  <si>
    <t>Recruit Recover Raise Standards - the Accelerating Learning Programme</t>
  </si>
  <si>
    <t>Covid Recovery Grant 2021-22</t>
  </si>
  <si>
    <t>Local Authority Post-16 Education Provision – Learner Recovery and Progression Funding</t>
  </si>
  <si>
    <t>Youth Support Grant - additional mental health and emotional 
wellbeing funding</t>
  </si>
  <si>
    <t>Learner Transition (Blaenau Gwent and Merthyr Tydfil)</t>
  </si>
  <si>
    <t>Violence Against Women Domestic Abuse and Sexual Violence - COVID 19 Response</t>
  </si>
  <si>
    <t>Violence against Women, Domestic Abuse &amp; Sexual Violence COVID 19 Restart</t>
  </si>
  <si>
    <r>
      <t>Local Authority Post-16 Education Provision – Transition Funding</t>
    </r>
    <r>
      <rPr>
        <strike/>
        <sz val="12"/>
        <rFont val="Arial"/>
        <family val="2"/>
      </rPr>
      <t xml:space="preserve"> </t>
    </r>
    <r>
      <rPr>
        <strike/>
        <vertAlign val="superscript"/>
        <sz val="12"/>
        <rFont val="Arial"/>
        <family val="2"/>
      </rPr>
      <t/>
    </r>
  </si>
  <si>
    <t>Grant ending in 2022-23</t>
  </si>
  <si>
    <t>Sustainable Landscapes Sustainable Places - AONB Capital</t>
  </si>
  <si>
    <t>AONB Sustainable Development Fund - Capital</t>
  </si>
  <si>
    <t>Grant being repurposed from 2022</t>
  </si>
  <si>
    <t>Split between Childcare Offer and Flying Start not yet decided therefore combined totals have been included from 2022-23 to 2024-25</t>
  </si>
  <si>
    <t xml:space="preserve">Includes ‘Historic Buildings Grants 1953 Act, Historic Buildings Grants 1990 Act, Ancient Monuments, Grants to Owners Grants,Grant for War Memorials  and  Management Agreements. </t>
  </si>
  <si>
    <t>Grant ending in 2021-22</t>
  </si>
  <si>
    <t>Implementation of measures to tackle nitrogen dioxide exceedance [Note 7]</t>
  </si>
  <si>
    <t>Enabling Natural Resources and Well-being in Wales Grant (ENRaW) [Note 7]</t>
  </si>
  <si>
    <t>Invest to Save [Note 8]</t>
  </si>
  <si>
    <t>Childcare Offer Capital Programme [Note 9]</t>
  </si>
  <si>
    <t>Flying Start [Note 9]</t>
  </si>
  <si>
    <t>Historic Buildings Grant [Note 10]</t>
  </si>
  <si>
    <t>Local Government Cultural Service [Note 11]</t>
  </si>
  <si>
    <t>Table 2b: Local Authority Capital Settlement by Ministerial portfolio [Note 6]</t>
  </si>
  <si>
    <t xml:space="preserve"> The information shown above details the total amount of each grant.  Some grants may be split between local authorities and other bodies. It is important to note that amounts for future years are indicative at this stage and are liable to change. Formal notification of grant allocations is a matter for the relevant policy area.</t>
  </si>
  <si>
    <t>Portfolios total, excluding Covid19 funding and tbc (for like-for like comparison)</t>
  </si>
  <si>
    <t>Portfolios total excluding Covid-19 funding</t>
  </si>
  <si>
    <t>Specific Grants [Note 12]</t>
  </si>
  <si>
    <t>2021-22 final Standard Spending Assessment [Note 13]</t>
  </si>
  <si>
    <t>Table 4b: Standard Spending Assessment (SSA) sector totals, by Unitary Authority, 2021-22 adjusted for transfers (£'000s) [Note 14]</t>
  </si>
  <si>
    <t>100% tax base [Note 15]</t>
  </si>
  <si>
    <t>Council tax [Note 16]</t>
  </si>
  <si>
    <t>Aggregate External Finance [Note 17]</t>
  </si>
  <si>
    <t>Table 6: Adjustments to 2021-22 Aggregate External Finance (AEF) base, by Unitary Authority (£'000s) [Note 18 &amp; 19]</t>
  </si>
  <si>
    <t>Regional Consortia School Improvement Grant (RCSIG) [Note 20]</t>
  </si>
  <si>
    <t>Includes programmes:EIG,Raising School Standards,Pioneer Schools,Assessment for Learning,Welsh Language Charter,Literacy and Numeracy,Modern Foreign Languages,Learning in a Digital Wales(LIDW),Digital competence framework,New &amp; acting Heads,NPQH and Pofessional Learning</t>
  </si>
  <si>
    <r>
      <t>Additional Learning Needs [Note 21]</t>
    </r>
    <r>
      <rPr>
        <vertAlign val="superscript"/>
        <sz val="12"/>
        <rFont val="Arial"/>
        <family val="2"/>
      </rPr>
      <t xml:space="preserve">  </t>
    </r>
  </si>
  <si>
    <t>Transition support for Minority Ethnic and Gypsy, Roma, Traveller learners  [Note 21]</t>
  </si>
  <si>
    <t>PDG Access  [Note 21]</t>
  </si>
  <si>
    <t xml:space="preserve">Elective Home Education [Note 21]  </t>
  </si>
  <si>
    <t>Programmes are part of the Local Authority Education Grant</t>
  </si>
  <si>
    <t>Reducing Infant Class Sizes Grant - Revenue [Note 22]</t>
  </si>
  <si>
    <t>The future of the grant is being considered.</t>
  </si>
  <si>
    <t>Small and Rural Schools Grant [Note 23]</t>
  </si>
  <si>
    <t>Funding to support the placement of UASC [Note 23]</t>
  </si>
  <si>
    <t>Free School Meals [Note 24]</t>
  </si>
  <si>
    <t>Figures reflect the allocations for Free School Meals agreed as part of the Plaid Co-operation agreement</t>
  </si>
  <si>
    <t>AONB Sustainable Development Fund - Revenue</t>
  </si>
  <si>
    <t>Children and Communities Grant (CCG) [Note 25]</t>
  </si>
  <si>
    <t>Includes programmes: Childcare &amp; Play, Communities for Work Plus,Families First, Flying start, Legacy Fund, promoting Positive Engagement for Young People at risk of offending, St David's Day Fund.</t>
  </si>
  <si>
    <t>Retail, Leisure and Hospitality Rates Relief - (non-Covid Element) [Note 26]</t>
  </si>
  <si>
    <t xml:space="preserve">The relief is used solely to reduce the bills of ratepayers and replaces the income which authorities would otherwise collect from eligible ratepayers.  </t>
  </si>
  <si>
    <t>Local Government Digital Transformation Fund [Note 27]</t>
  </si>
  <si>
    <t>Payment being made directly to Local Government Chief Digital Officer from 2022-23</t>
  </si>
  <si>
    <t>£5m transferred to RSG</t>
  </si>
  <si>
    <t>Social Care Workforce Grant [Note 28]</t>
  </si>
  <si>
    <t>To fund emergency respite services for unpaid carers [Note 29]</t>
  </si>
  <si>
    <t>Will not be funded through Local Authorities from 2022-23</t>
  </si>
  <si>
    <t>Contact Services [Note 30]</t>
  </si>
  <si>
    <t xml:space="preserve">Will not be a grant funded service from 2022-23 </t>
  </si>
  <si>
    <t>Change in funding (2022-23) [Note 31]</t>
  </si>
  <si>
    <t>Equalising for resource [Note 32]</t>
  </si>
  <si>
    <t>Pupils data [Note 33]</t>
  </si>
  <si>
    <t>Free school meals data [Note 34]</t>
  </si>
  <si>
    <t>Population [Note 35]</t>
  </si>
  <si>
    <t>Other data [Note 36]</t>
  </si>
  <si>
    <t>Revenue account / outturn data [Note 37]</t>
  </si>
  <si>
    <t>Welsh Independent Living Grant [Note 38]</t>
  </si>
  <si>
    <t>Debt financing and pool rate [Note 39]</t>
  </si>
  <si>
    <t xml:space="preserve"> Difference [Note 40]</t>
  </si>
  <si>
    <t>% change [Note 41]</t>
  </si>
  <si>
    <t>Difference [Note 42]</t>
  </si>
  <si>
    <t>Total Covid-19 Finance and Local Government (of which below)</t>
  </si>
  <si>
    <t>Total Covid-19 Health and Social Services (of which below)</t>
  </si>
  <si>
    <t>Total Covid-19 Education and Welsh Language (of which below)</t>
  </si>
  <si>
    <t>Total Covid-19 Climate Change (of which below)</t>
  </si>
  <si>
    <t>Total Covid-19 Social Justice and Social Partnership (of which below)</t>
  </si>
  <si>
    <t>Total Covid-19 Arts and Sport, &amp; Chief Whip (of which below)</t>
  </si>
  <si>
    <t>All Grants (excluding Covid-19 grants)</t>
  </si>
  <si>
    <r>
      <t>All Grants excluding Covid-19 grants, TBC and RSG</t>
    </r>
    <r>
      <rPr>
        <b/>
        <sz val="12"/>
        <color indexed="8"/>
        <rFont val="Arial"/>
        <family val="2"/>
      </rPr>
      <t xml:space="preserve"> transfers (for like-for like comparison)</t>
    </r>
  </si>
  <si>
    <t>Total Covid-19 grants</t>
  </si>
  <si>
    <t xml:space="preserve">Total Covid-19 grants excluding TBC (for like-for like comparison) </t>
  </si>
  <si>
    <t>Local Government Cultural Service</t>
  </si>
  <si>
    <t>Table 5: Details of principal council funding, by Unitary Authority, 2022-23 (£'000s)</t>
  </si>
  <si>
    <t>Retail, Leisure and Hospitality Rates Relief (Covid Element) [Note 26]</t>
  </si>
  <si>
    <t>Table 1a: Change in Aggregate External Finance (AEF), adjusted for transfers, by Unitary Authority</t>
  </si>
  <si>
    <t>Table 1b: Change in Aggregate External Finance (AEF) plus floor funding, un-adjusted for transfers, by unitary authority</t>
  </si>
  <si>
    <t>Table 2a: Breakdown of General Capital Funding (GCF), by Unitary Authority, 2022-23</t>
  </si>
  <si>
    <t>Table 2b: Local Authority capital Settlement, by Main Expenditure Group</t>
  </si>
  <si>
    <t>Table 2c: Components of capital financing Standard Spending Assessment (SSA), by Unitary Authority</t>
  </si>
  <si>
    <t>Table 3: New responsibilities, by unitary authority</t>
  </si>
  <si>
    <t>Table 4a: Comparison of total Standard Spending Assessment (SSA), by Unitary Authority</t>
  </si>
  <si>
    <t>Table 4b: Standard Spending Assessment (SSA) sector totals, by Unitary Authority, 2021-22 adjusted for transfers</t>
  </si>
  <si>
    <t>Table 4c: Standard Spending Assessment (SSA) sector totals, by Unitary Authority, 2022-23</t>
  </si>
  <si>
    <t>Table 4d: Service Indicator Based Assessments (IBAs), by Unitary Authority, 2022-23</t>
  </si>
  <si>
    <t>Table 5: Details of principle council funding, by Unitary Authority, 2022-23</t>
  </si>
  <si>
    <t>Table 6: Adjustments to 2021-22 Aggregate External Finance (AEF) base, by Unitary Authority</t>
  </si>
  <si>
    <t>Table 7: List and estimated amounts of Grants for total Wales by Ministerial portfolio (£000s)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</si>
</sst>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8">
    <numFmt numFmtId="44" formatCode="_-&quot;£&quot;* #,##0.00_-;\-&quot;£&quot;* #,##0.00_-;_-&quot;£&quot;* &quot;-&quot;??_-;_-@_-"/>
    <numFmt numFmtId="43" formatCode="_-* #,##0.00_-;\-* #,##0.00_-;_-* &quot;-&quot;??_-;_-@_-"/>
    <numFmt numFmtId="164" formatCode="0.0%"/>
    <numFmt numFmtId="165" formatCode="#,##0,"/>
    <numFmt numFmtId="166" formatCode="#,##0.000"/>
    <numFmt numFmtId="167" formatCode="_-* #,##0_-;\-* #,##0_-;_-* &quot;-&quot;??_-;_-@_-"/>
    <numFmt numFmtId="168" formatCode="#,##0.0,"/>
    <numFmt numFmtId="169" formatCode="#,##0.00,"/>
    <numFmt numFmtId="170" formatCode="&quot;£&quot;* #,##0;[Red]\-&quot;£&quot;* #,##0;;@"/>
    <numFmt numFmtId="171" formatCode="##0.0,"/>
    <numFmt numFmtId="172" formatCode="0000"/>
    <numFmt numFmtId="173" formatCode="#,##0,_);\(#,##0,\)"/>
    <numFmt numFmtId="174" formatCode="0_);\(0\)"/>
    <numFmt numFmtId="175" formatCode="#,##0;[Red]\-#,##0;;@"/>
    <numFmt numFmtId="176" formatCode="#,##0.0;[Red]\-#,##0.0;;@"/>
    <numFmt numFmtId="177" formatCode="[&gt;0.1]0.0%&quot;Verify&quot;;[Red][&lt;-0.1]\(0.0%\)&quot;Verify&quot;;0.0%"/>
    <numFmt numFmtId="178" formatCode="[&gt;0.2]0.0%&quot;Verify&quot;;[Red][&lt;-0.2]\(0.0%\)&quot;Verify&quot;;0.0%"/>
    <numFmt numFmtId="179" formatCode="[&gt;250]&quot;N/A&quot;;0;0"/>
    <numFmt numFmtId="180" formatCode="[&gt;250]&quot;N/A&quot;;\-0;_-0"/>
    <numFmt numFmtId="181" formatCode="#,##0.00000"/>
    <numFmt numFmtId="182" formatCode="_-* #,##0.0_-;\-* #,##0.0_-;_-* &quot;-&quot;??_-;_-@_-"/>
    <numFmt numFmtId="183" formatCode="_-* #,##0.000000_-;\-* #,##0.000000_-;_-* &quot;-&quot;??_-;_-@_-"/>
    <numFmt numFmtId="184" formatCode="_-* #,##0.0000000_-;\-* #,##0.0000000_-;_-* &quot;-&quot;??_-;_-@_-"/>
    <numFmt numFmtId="185" formatCode="_-* #,##0.000000000_-;\-* #,##0.000000000_-;_-* &quot;-&quot;??_-;_-@_-"/>
    <numFmt numFmtId="186" formatCode="#,##0;\(#,##0\)"/>
    <numFmt numFmtId="187" formatCode="0.0000000%"/>
    <numFmt numFmtId="188" formatCode="#,##0.00000,"/>
    <numFmt numFmtId="189" formatCode="_-* #,##0.00000000_-;\-* #,##0.00000000_-;_-* &quot;-&quot;??_-;_-@_-"/>
  </numFmts>
  <fonts count="54">
    <font>
      <sz val="12"/>
      <name val="Arial"/>
    </font>
    <font>
      <sz val="12"/>
      <color theme="1"/>
      <name val="Arial"/>
      <family val="2"/>
    </font>
    <font>
      <sz val="12"/>
      <color theme="1"/>
      <name val="Arial"/>
      <family val="2"/>
    </font>
    <font>
      <sz val="12"/>
      <color theme="1"/>
      <name val="Arial"/>
      <family val="2"/>
    </font>
    <font>
      <sz val="12"/>
      <color theme="1"/>
      <name val="Arial"/>
      <family val="2"/>
    </font>
    <font>
      <sz val="12"/>
      <name val="Arial"/>
      <family val="2"/>
    </font>
    <font>
      <sz val="8"/>
      <name val="Arial"/>
      <family val="2"/>
    </font>
    <font>
      <sz val="10"/>
      <name val="Arial"/>
      <family val="2"/>
    </font>
    <font>
      <b/>
      <sz val="10"/>
      <name val="Arial"/>
      <family val="2"/>
    </font>
    <font>
      <b/>
      <i/>
      <sz val="9"/>
      <name val="Arial"/>
      <family val="2"/>
    </font>
    <font>
      <b/>
      <i/>
      <sz val="10"/>
      <name val="Arial"/>
      <family val="2"/>
    </font>
    <font>
      <b/>
      <sz val="14"/>
      <name val="Arial"/>
      <family val="2"/>
    </font>
    <font>
      <u/>
      <sz val="12"/>
      <color indexed="12"/>
      <name val="Arial"/>
      <family val="2"/>
    </font>
    <font>
      <sz val="12"/>
      <name val="Arial"/>
      <family val="2"/>
    </font>
    <font>
      <b/>
      <sz val="12"/>
      <name val="Arial"/>
      <family val="2"/>
    </font>
    <font>
      <sz val="12"/>
      <name val="Courier New"/>
      <family val="3"/>
    </font>
    <font>
      <b/>
      <sz val="11"/>
      <name val="Arial"/>
      <family val="2"/>
    </font>
    <font>
      <sz val="11"/>
      <name val="Arial"/>
      <family val="2"/>
    </font>
    <font>
      <u/>
      <sz val="8.4"/>
      <color indexed="12"/>
      <name val="Courier New"/>
      <family val="3"/>
    </font>
    <font>
      <sz val="12"/>
      <name val="Times New Roman"/>
      <family val="1"/>
    </font>
    <font>
      <sz val="10"/>
      <name val="Lucida Sans"/>
      <family val="2"/>
    </font>
    <font>
      <sz val="11"/>
      <color indexed="8"/>
      <name val="Calibri"/>
      <family val="2"/>
    </font>
    <font>
      <sz val="12"/>
      <color indexed="12"/>
      <name val="Arial"/>
      <family val="2"/>
    </font>
    <font>
      <sz val="12"/>
      <color indexed="11"/>
      <name val="Arial"/>
      <family val="2"/>
    </font>
    <font>
      <sz val="9"/>
      <name val="Arial"/>
      <family val="2"/>
    </font>
    <font>
      <b/>
      <u/>
      <sz val="12"/>
      <name val="Arial"/>
      <family val="2"/>
    </font>
    <font>
      <vertAlign val="superscript"/>
      <sz val="12"/>
      <name val="Arial"/>
      <family val="2"/>
    </font>
    <font>
      <b/>
      <sz val="15"/>
      <name val="Arial"/>
      <family val="2"/>
    </font>
    <font>
      <u/>
      <sz val="10"/>
      <name val="Arial"/>
      <family val="2"/>
    </font>
    <font>
      <u/>
      <sz val="9"/>
      <name val="Arial"/>
      <family val="2"/>
    </font>
    <font>
      <u/>
      <sz val="12"/>
      <name val="Arial"/>
      <family val="2"/>
    </font>
    <font>
      <i/>
      <sz val="8"/>
      <name val="Arial"/>
      <family val="2"/>
    </font>
    <font>
      <sz val="10"/>
      <name val="Carial"/>
    </font>
    <font>
      <b/>
      <sz val="16"/>
      <name val="Arial"/>
      <family val="2"/>
    </font>
    <font>
      <i/>
      <u/>
      <sz val="9"/>
      <name val="Arial"/>
      <family val="2"/>
    </font>
    <font>
      <sz val="12"/>
      <color theme="0"/>
      <name val="Arial"/>
      <family val="2"/>
    </font>
    <font>
      <sz val="11"/>
      <color theme="1"/>
      <name val="Calibri"/>
      <family val="2"/>
    </font>
    <font>
      <b/>
      <sz val="12"/>
      <color theme="1"/>
      <name val="Arial"/>
      <family val="2"/>
    </font>
    <font>
      <b/>
      <sz val="12"/>
      <color rgb="FFFF0000"/>
      <name val="Arial"/>
      <family val="2"/>
    </font>
    <font>
      <b/>
      <u/>
      <sz val="12"/>
      <color theme="1"/>
      <name val="Arial"/>
      <family val="2"/>
    </font>
    <font>
      <sz val="12"/>
      <color rgb="FFFF0000"/>
      <name val="Arial"/>
      <family val="2"/>
    </font>
    <font>
      <strike/>
      <sz val="12"/>
      <name val="Arial"/>
      <family val="2"/>
    </font>
    <font>
      <sz val="12"/>
      <color indexed="8"/>
      <name val="Arial"/>
      <family val="2"/>
    </font>
    <font>
      <strike/>
      <sz val="12"/>
      <color rgb="FFFF0000"/>
      <name val="Arial"/>
      <family val="2"/>
    </font>
    <font>
      <b/>
      <strike/>
      <sz val="12"/>
      <name val="Arial"/>
      <family val="2"/>
    </font>
    <font>
      <strike/>
      <vertAlign val="superscript"/>
      <sz val="12"/>
      <name val="Arial"/>
      <family val="2"/>
    </font>
    <font>
      <strike/>
      <vertAlign val="superscript"/>
      <sz val="12"/>
      <color indexed="8"/>
      <name val="Arial"/>
      <family val="2"/>
    </font>
    <font>
      <b/>
      <sz val="12"/>
      <color indexed="8"/>
      <name val="Arial"/>
      <family val="2"/>
    </font>
    <font>
      <b/>
      <sz val="14"/>
      <color rgb="FFFF0000"/>
      <name val="Arial"/>
      <family val="2"/>
    </font>
    <font>
      <vertAlign val="superscript"/>
      <sz val="12"/>
      <color theme="1"/>
      <name val="Arial"/>
      <family val="2"/>
    </font>
    <font>
      <sz val="12"/>
      <color rgb="FF000000"/>
      <name val="Arial"/>
      <family val="2"/>
    </font>
    <font>
      <b/>
      <sz val="12"/>
      <color rgb="FF0000FF"/>
      <name val="Arial"/>
      <family val="2"/>
    </font>
    <font>
      <vertAlign val="superscript"/>
      <sz val="12"/>
      <color rgb="FF000000"/>
      <name val="Arial"/>
      <family val="2"/>
    </font>
    <font>
      <b/>
      <sz val="12"/>
      <color rgb="FF000000"/>
      <name val="Arial"/>
      <family val="2"/>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style="thin">
        <color theme="0"/>
      </left>
      <right style="thin">
        <color theme="0"/>
      </right>
      <top style="thin">
        <color theme="0"/>
      </top>
      <bottom style="thin">
        <color theme="0"/>
      </bottom>
      <diagonal/>
    </border>
    <border>
      <left/>
      <right/>
      <top style="thin">
        <color auto="1"/>
      </top>
      <bottom style="thin">
        <color auto="1"/>
      </bottom>
      <diagonal/>
    </border>
    <border>
      <left/>
      <right/>
      <top style="thin">
        <color indexed="64"/>
      </top>
      <bottom/>
      <diagonal/>
    </border>
  </borders>
  <cellStyleXfs count="66">
    <xf numFmtId="0" fontId="0" fillId="0" borderId="0"/>
    <xf numFmtId="170" fontId="13" fillId="0" borderId="1" applyFont="0" applyFill="0" applyBorder="0" applyAlignment="0">
      <alignment horizontal="right"/>
    </xf>
    <xf numFmtId="171" fontId="19" fillId="0" borderId="0" applyFill="0" applyBorder="0"/>
    <xf numFmtId="172" fontId="7" fillId="2" borderId="2">
      <alignment horizontal="right" vertical="top"/>
    </xf>
    <xf numFmtId="0" fontId="7" fillId="2" borderId="2">
      <alignment horizontal="left" indent="5"/>
    </xf>
    <xf numFmtId="3" fontId="7" fillId="2" borderId="2">
      <alignment horizontal="right"/>
    </xf>
    <xf numFmtId="172" fontId="7" fillId="2" borderId="3" applyNumberFormat="0">
      <alignment horizontal="right" vertical="top"/>
    </xf>
    <xf numFmtId="0" fontId="7" fillId="2" borderId="3">
      <alignment horizontal="left" indent="3"/>
    </xf>
    <xf numFmtId="3" fontId="7" fillId="2" borderId="3">
      <alignment horizontal="right"/>
    </xf>
    <xf numFmtId="172" fontId="8" fillId="2" borderId="3" applyNumberFormat="0">
      <alignment horizontal="right" vertical="top"/>
    </xf>
    <xf numFmtId="0" fontId="8" fillId="2" borderId="3">
      <alignment horizontal="left" indent="1"/>
    </xf>
    <xf numFmtId="3" fontId="8" fillId="2" borderId="3">
      <alignment horizontal="right"/>
    </xf>
    <xf numFmtId="0" fontId="7" fillId="2" borderId="4" applyFont="0" applyFill="0" applyAlignment="0"/>
    <xf numFmtId="0" fontId="8" fillId="2" borderId="3">
      <alignment horizontal="right" vertical="top"/>
    </xf>
    <xf numFmtId="0" fontId="8" fillId="2" borderId="3">
      <alignment horizontal="left" indent="2"/>
    </xf>
    <xf numFmtId="3" fontId="8" fillId="2" borderId="3">
      <alignment horizontal="right"/>
    </xf>
    <xf numFmtId="0" fontId="7" fillId="3" borderId="0">
      <protection locked="0"/>
    </xf>
    <xf numFmtId="172" fontId="7" fillId="2" borderId="3" applyNumberFormat="0">
      <alignment horizontal="right" vertical="top"/>
    </xf>
    <xf numFmtId="0" fontId="7" fillId="2" borderId="3">
      <alignment horizontal="left" indent="3"/>
    </xf>
    <xf numFmtId="3" fontId="7" fillId="2" borderId="3">
      <alignment horizontal="right"/>
    </xf>
    <xf numFmtId="0" fontId="7" fillId="4" borderId="5">
      <alignment horizontal="center" vertical="center"/>
      <protection locked="0"/>
    </xf>
    <xf numFmtId="43" fontId="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7" fillId="0" borderId="0" applyFont="0" applyFill="0" applyBorder="0" applyAlignment="0" applyProtection="0"/>
    <xf numFmtId="0" fontId="8" fillId="0" borderId="0"/>
    <xf numFmtId="0" fontId="7" fillId="5" borderId="0">
      <protection locked="0"/>
    </xf>
    <xf numFmtId="0" fontId="8" fillId="4" borderId="0">
      <alignment vertical="center"/>
      <protection locked="0"/>
    </xf>
    <xf numFmtId="0" fontId="8" fillId="0" borderId="0">
      <protection locked="0"/>
    </xf>
    <xf numFmtId="37" fontId="14" fillId="6" borderId="0"/>
    <xf numFmtId="173" fontId="14" fillId="6" borderId="0"/>
    <xf numFmtId="168" fontId="14" fillId="6" borderId="0"/>
    <xf numFmtId="0" fontId="11" fillId="0" borderId="0">
      <protection locked="0"/>
    </xf>
    <xf numFmtId="0" fontId="27" fillId="0" borderId="10" applyNumberFormat="0" applyFill="0" applyBorder="0" applyAlignment="0" applyProtection="0"/>
    <xf numFmtId="0" fontId="8" fillId="0" borderId="0"/>
    <xf numFmtId="0" fontId="12"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174" fontId="7" fillId="0" borderId="0" applyFont="0" applyFill="0" applyBorder="0" applyAlignment="0" applyProtection="0"/>
    <xf numFmtId="0" fontId="13" fillId="0" borderId="0"/>
    <xf numFmtId="0" fontId="15" fillId="0" borderId="0"/>
    <xf numFmtId="0" fontId="13" fillId="0" borderId="0"/>
    <xf numFmtId="0" fontId="36" fillId="0" borderId="0"/>
    <xf numFmtId="0" fontId="20" fillId="0" borderId="0"/>
    <xf numFmtId="0" fontId="7" fillId="0" borderId="0"/>
    <xf numFmtId="175" fontId="7" fillId="0" borderId="6" applyFont="0" applyFill="0" applyBorder="0" applyAlignment="0"/>
    <xf numFmtId="176" fontId="7" fillId="0" borderId="6" applyFont="0" applyFill="0" applyBorder="0" applyAlignment="0"/>
    <xf numFmtId="176" fontId="7" fillId="0" borderId="6" applyFont="0" applyFill="0" applyBorder="0" applyAlignment="0"/>
    <xf numFmtId="175" fontId="7" fillId="0" borderId="6" applyFont="0" applyFill="0" applyBorder="0" applyAlignment="0"/>
    <xf numFmtId="177" fontId="13" fillId="0" borderId="0" applyAlignment="0"/>
    <xf numFmtId="178" fontId="13"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lignment textRotation="90"/>
    </xf>
    <xf numFmtId="0" fontId="7" fillId="4" borderId="7">
      <alignment vertical="center"/>
      <protection locked="0"/>
    </xf>
    <xf numFmtId="0" fontId="7" fillId="0" borderId="0"/>
    <xf numFmtId="0" fontId="14" fillId="0" borderId="0"/>
    <xf numFmtId="0" fontId="7" fillId="3" borderId="0">
      <protection locked="0"/>
    </xf>
    <xf numFmtId="171" fontId="19" fillId="0" borderId="0" applyFont="0" applyFill="0" applyBorder="0"/>
    <xf numFmtId="167" fontId="22" fillId="0" borderId="0"/>
    <xf numFmtId="167" fontId="23" fillId="0" borderId="0" applyNumberFormat="0" applyFill="0" applyBorder="0" applyAlignment="0"/>
    <xf numFmtId="0" fontId="8" fillId="0" borderId="0"/>
    <xf numFmtId="179" fontId="17" fillId="0" borderId="0" applyFont="0" applyFill="0" applyBorder="0" applyAlignment="0" applyProtection="0">
      <alignment horizontal="right"/>
    </xf>
    <xf numFmtId="180" fontId="17" fillId="0" borderId="0" applyFont="0" applyFill="0" applyBorder="0" applyAlignment="0" applyProtection="0">
      <alignment horizontal="right"/>
    </xf>
  </cellStyleXfs>
  <cellXfs count="321">
    <xf numFmtId="0" fontId="0" fillId="0" borderId="0" xfId="0"/>
    <xf numFmtId="0" fontId="7" fillId="0" borderId="0" xfId="0" applyFont="1" applyFill="1"/>
    <xf numFmtId="0" fontId="7" fillId="0" borderId="0" xfId="0" applyFont="1" applyFill="1" applyBorder="1"/>
    <xf numFmtId="0" fontId="7" fillId="7" borderId="0" xfId="0" applyFont="1" applyFill="1"/>
    <xf numFmtId="0" fontId="13" fillId="0" borderId="0" xfId="0" applyFont="1" applyFill="1"/>
    <xf numFmtId="0" fontId="14" fillId="7" borderId="0" xfId="0" applyFont="1" applyFill="1"/>
    <xf numFmtId="0" fontId="7" fillId="7" borderId="0" xfId="0" applyFont="1" applyFill="1" applyBorder="1"/>
    <xf numFmtId="0" fontId="13" fillId="7" borderId="0" xfId="0" applyFont="1" applyFill="1"/>
    <xf numFmtId="0" fontId="7" fillId="7" borderId="0" xfId="0" applyFont="1" applyFill="1" applyAlignment="1">
      <alignment horizontal="center"/>
    </xf>
    <xf numFmtId="0" fontId="13" fillId="0" borderId="0" xfId="39" applyFont="1" applyAlignment="1">
      <alignment vertical="top"/>
    </xf>
    <xf numFmtId="0" fontId="13" fillId="0" borderId="0" xfId="39" applyFont="1" applyFill="1" applyAlignment="1">
      <alignment horizontal="right" vertical="top"/>
    </xf>
    <xf numFmtId="0" fontId="13" fillId="0" borderId="0" xfId="0" applyFont="1" applyFill="1" applyAlignment="1">
      <alignment vertical="top"/>
    </xf>
    <xf numFmtId="185" fontId="7" fillId="7" borderId="0" xfId="21" applyNumberFormat="1" applyFont="1" applyFill="1" applyAlignment="1">
      <alignment wrapText="1"/>
    </xf>
    <xf numFmtId="167" fontId="7" fillId="7" borderId="0" xfId="21" applyNumberFormat="1" applyFont="1" applyFill="1" applyAlignment="1">
      <alignment wrapText="1"/>
    </xf>
    <xf numFmtId="187" fontId="7" fillId="7" borderId="0" xfId="51" applyNumberFormat="1" applyFont="1" applyFill="1" applyAlignment="1">
      <alignment wrapText="1"/>
    </xf>
    <xf numFmtId="0" fontId="27" fillId="0" borderId="0" xfId="33" applyFont="1" applyFill="1" applyBorder="1" applyAlignment="1" applyProtection="1">
      <protection locked="0"/>
    </xf>
    <xf numFmtId="0" fontId="16" fillId="0" borderId="0" xfId="32" applyFont="1" applyFill="1" applyAlignment="1">
      <protection locked="0"/>
    </xf>
    <xf numFmtId="165" fontId="7" fillId="0" borderId="0" xfId="0" applyNumberFormat="1" applyFont="1" applyFill="1" applyBorder="1"/>
    <xf numFmtId="165" fontId="7" fillId="0" borderId="0" xfId="0" applyNumberFormat="1" applyFont="1" applyFill="1"/>
    <xf numFmtId="0" fontId="7" fillId="0" borderId="0" xfId="33" applyFont="1" applyFill="1" applyBorder="1" applyAlignment="1" applyProtection="1">
      <alignment vertical="top"/>
      <protection locked="0"/>
    </xf>
    <xf numFmtId="0" fontId="13" fillId="7" borderId="0" xfId="39" applyFont="1" applyFill="1" applyAlignment="1">
      <alignment horizontal="left" vertical="top"/>
    </xf>
    <xf numFmtId="0" fontId="13" fillId="7" borderId="0" xfId="0" applyFont="1" applyFill="1" applyAlignment="1">
      <alignment horizontal="left" vertical="top"/>
    </xf>
    <xf numFmtId="0" fontId="13" fillId="7" borderId="0" xfId="0" applyFont="1" applyFill="1" applyAlignment="1">
      <alignment horizontal="left"/>
    </xf>
    <xf numFmtId="0" fontId="6" fillId="0" borderId="0" xfId="0" applyFont="1" applyFill="1"/>
    <xf numFmtId="165" fontId="7" fillId="0" borderId="0" xfId="0" applyNumberFormat="1" applyFont="1" applyFill="1" applyBorder="1" applyAlignment="1"/>
    <xf numFmtId="164" fontId="7" fillId="0" borderId="0" xfId="0" applyNumberFormat="1" applyFont="1" applyFill="1" applyBorder="1"/>
    <xf numFmtId="0" fontId="34" fillId="0" borderId="0" xfId="35" applyFont="1" applyFill="1" applyAlignment="1" applyProtection="1">
      <alignment wrapText="1"/>
    </xf>
    <xf numFmtId="165" fontId="13" fillId="0" borderId="0" xfId="0" applyNumberFormat="1" applyFont="1" applyFill="1"/>
    <xf numFmtId="43" fontId="13" fillId="0" borderId="0" xfId="21" applyNumberFormat="1" applyFont="1" applyFill="1"/>
    <xf numFmtId="0" fontId="14" fillId="0" borderId="8" xfId="0" applyFont="1" applyBorder="1" applyAlignment="1">
      <alignment vertical="top" wrapText="1"/>
    </xf>
    <xf numFmtId="0" fontId="10" fillId="7" borderId="0" xfId="0" applyFont="1" applyFill="1" applyBorder="1" applyAlignment="1">
      <alignment horizontal="right"/>
    </xf>
    <xf numFmtId="165" fontId="7" fillId="7" borderId="0" xfId="0" applyNumberFormat="1" applyFont="1" applyFill="1" applyBorder="1" applyAlignment="1"/>
    <xf numFmtId="164" fontId="7" fillId="7" borderId="0" xfId="51" applyNumberFormat="1" applyFont="1" applyFill="1" applyBorder="1" applyAlignment="1"/>
    <xf numFmtId="164" fontId="7" fillId="7" borderId="0" xfId="54" applyNumberFormat="1" applyFont="1" applyFill="1" applyBorder="1" applyAlignment="1"/>
    <xf numFmtId="165" fontId="7" fillId="7" borderId="8" xfId="0" applyNumberFormat="1" applyFont="1" applyFill="1" applyBorder="1" applyAlignment="1"/>
    <xf numFmtId="188" fontId="34" fillId="0" borderId="0" xfId="35" applyNumberFormat="1" applyFont="1" applyFill="1" applyAlignment="1" applyProtection="1">
      <alignment wrapText="1"/>
    </xf>
    <xf numFmtId="10" fontId="7" fillId="7" borderId="0" xfId="51" applyNumberFormat="1" applyFont="1" applyFill="1" applyAlignment="1">
      <alignment wrapText="1"/>
    </xf>
    <xf numFmtId="0" fontId="8" fillId="0" borderId="8" xfId="0" applyFont="1" applyFill="1" applyBorder="1" applyAlignment="1">
      <alignment vertical="center"/>
    </xf>
    <xf numFmtId="0" fontId="8" fillId="0" borderId="8" xfId="0" applyFont="1" applyFill="1" applyBorder="1" applyAlignment="1">
      <alignment horizontal="right" vertical="center" wrapText="1"/>
    </xf>
    <xf numFmtId="0" fontId="8" fillId="0" borderId="9" xfId="0" applyFont="1" applyFill="1" applyBorder="1"/>
    <xf numFmtId="165" fontId="8" fillId="0" borderId="9" xfId="0" applyNumberFormat="1" applyFont="1" applyFill="1" applyBorder="1"/>
    <xf numFmtId="164" fontId="8" fillId="0" borderId="9" xfId="0" applyNumberFormat="1" applyFont="1" applyFill="1" applyBorder="1"/>
    <xf numFmtId="0" fontId="7" fillId="0" borderId="9" xfId="0" applyFont="1" applyFill="1" applyBorder="1"/>
    <xf numFmtId="0" fontId="8" fillId="0" borderId="0" xfId="0" applyFont="1" applyFill="1"/>
    <xf numFmtId="165" fontId="8" fillId="0" borderId="0" xfId="0" applyNumberFormat="1" applyFont="1" applyFill="1" applyBorder="1"/>
    <xf numFmtId="165" fontId="8" fillId="0" borderId="0" xfId="0" applyNumberFormat="1" applyFont="1" applyFill="1" applyBorder="1" applyAlignment="1"/>
    <xf numFmtId="0" fontId="7" fillId="0" borderId="8" xfId="0" applyFont="1" applyFill="1" applyBorder="1"/>
    <xf numFmtId="0" fontId="9" fillId="0" borderId="8" xfId="0" applyFont="1" applyFill="1" applyBorder="1" applyAlignment="1">
      <alignment horizontal="right"/>
    </xf>
    <xf numFmtId="0" fontId="8" fillId="0" borderId="8" xfId="0" applyFont="1" applyFill="1" applyBorder="1" applyAlignment="1">
      <alignment horizontal="left" vertical="center"/>
    </xf>
    <xf numFmtId="43" fontId="7" fillId="0" borderId="0" xfId="21" applyFont="1" applyFill="1"/>
    <xf numFmtId="0" fontId="24" fillId="0" borderId="0" xfId="0" applyFont="1" applyFill="1"/>
    <xf numFmtId="0" fontId="28" fillId="0" borderId="0" xfId="35" applyFont="1" applyFill="1" applyAlignment="1" applyProtection="1">
      <alignment horizontal="right"/>
    </xf>
    <xf numFmtId="3" fontId="7" fillId="0" borderId="0" xfId="0" applyNumberFormat="1" applyFont="1" applyFill="1" applyBorder="1"/>
    <xf numFmtId="3" fontId="7" fillId="0" borderId="0" xfId="0" applyNumberFormat="1" applyFont="1" applyFill="1"/>
    <xf numFmtId="3" fontId="13" fillId="0" borderId="0" xfId="0" applyNumberFormat="1" applyFont="1" applyFill="1"/>
    <xf numFmtId="3" fontId="8" fillId="0" borderId="9" xfId="0" applyNumberFormat="1" applyFont="1" applyFill="1" applyBorder="1"/>
    <xf numFmtId="0" fontId="8" fillId="0" borderId="0" xfId="0" applyFont="1" applyFill="1" applyAlignment="1">
      <alignment horizontal="center"/>
    </xf>
    <xf numFmtId="0" fontId="8" fillId="0" borderId="8" xfId="0" applyFont="1" applyBorder="1" applyAlignment="1">
      <alignment horizontal="left" vertical="center"/>
    </xf>
    <xf numFmtId="3" fontId="35" fillId="7" borderId="0" xfId="22" applyNumberFormat="1" applyFont="1" applyFill="1" applyBorder="1" applyAlignment="1">
      <alignment vertical="top"/>
    </xf>
    <xf numFmtId="3" fontId="4" fillId="7" borderId="0" xfId="22" applyNumberFormat="1" applyFont="1" applyFill="1" applyBorder="1" applyAlignment="1">
      <alignment vertical="top" wrapText="1"/>
    </xf>
    <xf numFmtId="3" fontId="4" fillId="7" borderId="0" xfId="22" applyNumberFormat="1" applyFont="1" applyFill="1" applyBorder="1" applyAlignment="1">
      <alignment vertical="top"/>
    </xf>
    <xf numFmtId="0" fontId="27" fillId="0" borderId="0" xfId="33" applyFont="1" applyFill="1" applyBorder="1" applyAlignment="1" applyProtection="1">
      <alignment vertical="center"/>
      <protection locked="0"/>
    </xf>
    <xf numFmtId="0" fontId="7" fillId="0" borderId="0" xfId="39" applyFont="1" applyFill="1"/>
    <xf numFmtId="0" fontId="16" fillId="0" borderId="0" xfId="32" applyFont="1" applyFill="1" applyAlignment="1">
      <alignment vertical="center" wrapText="1"/>
      <protection locked="0"/>
    </xf>
    <xf numFmtId="0" fontId="8" fillId="0" borderId="0" xfId="39" applyFont="1" applyFill="1"/>
    <xf numFmtId="165" fontId="7" fillId="0" borderId="0" xfId="39" applyNumberFormat="1" applyFont="1" applyFill="1" applyBorder="1"/>
    <xf numFmtId="165" fontId="7" fillId="0" borderId="0" xfId="39" applyNumberFormat="1" applyFont="1" applyFill="1"/>
    <xf numFmtId="10" fontId="7" fillId="0" borderId="0" xfId="39" applyNumberFormat="1" applyFont="1" applyFill="1"/>
    <xf numFmtId="165" fontId="7" fillId="0" borderId="8" xfId="0" applyNumberFormat="1" applyFont="1" applyFill="1" applyBorder="1" applyAlignment="1"/>
    <xf numFmtId="165" fontId="8" fillId="0" borderId="0" xfId="39" applyNumberFormat="1" applyFont="1" applyFill="1" applyBorder="1"/>
    <xf numFmtId="165" fontId="8" fillId="0" borderId="0" xfId="39" applyNumberFormat="1" applyFont="1" applyFill="1"/>
    <xf numFmtId="10" fontId="8" fillId="0" borderId="0" xfId="39" applyNumberFormat="1" applyFont="1" applyFill="1"/>
    <xf numFmtId="0" fontId="13" fillId="0" borderId="0" xfId="39" applyFont="1" applyFill="1"/>
    <xf numFmtId="0" fontId="27" fillId="0" borderId="0" xfId="33" applyFont="1" applyFill="1" applyBorder="1" applyAlignment="1" applyProtection="1">
      <alignment vertical="center" wrapText="1"/>
      <protection locked="0"/>
    </xf>
    <xf numFmtId="0" fontId="27" fillId="0" borderId="0" xfId="33" applyFont="1" applyFill="1" applyBorder="1"/>
    <xf numFmtId="164" fontId="7" fillId="0" borderId="0" xfId="0" applyNumberFormat="1" applyFont="1" applyFill="1"/>
    <xf numFmtId="189" fontId="17" fillId="0" borderId="0" xfId="21" applyNumberFormat="1" applyFont="1" applyFill="1"/>
    <xf numFmtId="181" fontId="7" fillId="0" borderId="0" xfId="0" applyNumberFormat="1" applyFont="1" applyFill="1"/>
    <xf numFmtId="0" fontId="33" fillId="0" borderId="0" xfId="0" applyFont="1" applyFill="1"/>
    <xf numFmtId="184" fontId="7" fillId="0" borderId="0" xfId="21" applyNumberFormat="1" applyFont="1" applyFill="1"/>
    <xf numFmtId="167" fontId="13" fillId="0" borderId="0" xfId="21" applyNumberFormat="1" applyFont="1" applyFill="1"/>
    <xf numFmtId="164" fontId="13" fillId="0" borderId="0" xfId="51" applyNumberFormat="1" applyFont="1" applyFill="1"/>
    <xf numFmtId="166" fontId="13" fillId="0" borderId="0" xfId="0" applyNumberFormat="1" applyFont="1" applyFill="1"/>
    <xf numFmtId="0" fontId="14" fillId="0" borderId="0" xfId="0" applyFont="1" applyFill="1"/>
    <xf numFmtId="0" fontId="8" fillId="0" borderId="0" xfId="0" applyFont="1" applyFill="1" applyBorder="1" applyAlignment="1">
      <alignment horizontal="left" vertical="center"/>
    </xf>
    <xf numFmtId="0" fontId="8" fillId="0" borderId="0" xfId="0" applyFont="1" applyFill="1" applyBorder="1" applyAlignment="1">
      <alignment horizontal="right" vertical="center" wrapText="1"/>
    </xf>
    <xf numFmtId="0" fontId="8" fillId="0" borderId="0" xfId="44" applyNumberFormat="1" applyFont="1" applyFill="1" applyBorder="1" applyAlignment="1">
      <alignment vertical="top" wrapText="1"/>
    </xf>
    <xf numFmtId="0" fontId="9" fillId="0" borderId="0" xfId="0" applyFont="1" applyFill="1" applyBorder="1" applyAlignment="1">
      <alignment horizontal="right"/>
    </xf>
    <xf numFmtId="0" fontId="13" fillId="0" borderId="0" xfId="0" applyFont="1" applyFill="1" applyBorder="1"/>
    <xf numFmtId="165" fontId="7" fillId="0" borderId="0" xfId="44" applyNumberFormat="1" applyFont="1" applyFill="1" applyBorder="1" applyAlignment="1">
      <alignment vertical="top" wrapText="1"/>
    </xf>
    <xf numFmtId="0" fontId="6" fillId="0" borderId="0" xfId="0" applyFont="1" applyFill="1" applyBorder="1"/>
    <xf numFmtId="0" fontId="8" fillId="0" borderId="0" xfId="44" applyFont="1" applyFill="1" applyBorder="1" applyAlignment="1">
      <alignment horizontal="left" vertical="center" wrapText="1"/>
    </xf>
    <xf numFmtId="0" fontId="8" fillId="0" borderId="0" xfId="44" applyFont="1" applyFill="1" applyBorder="1" applyAlignment="1">
      <alignment horizontal="right" wrapText="1"/>
    </xf>
    <xf numFmtId="0" fontId="8" fillId="0" borderId="0" xfId="44" applyFont="1" applyFill="1" applyBorder="1" applyAlignment="1">
      <alignment horizontal="left" vertical="top" wrapText="1"/>
    </xf>
    <xf numFmtId="165" fontId="8" fillId="0" borderId="0" xfId="44" applyNumberFormat="1" applyFont="1" applyFill="1" applyBorder="1" applyAlignment="1">
      <alignment vertical="top" wrapText="1"/>
    </xf>
    <xf numFmtId="0" fontId="7" fillId="0" borderId="0" xfId="44" applyFont="1" applyFill="1" applyBorder="1" applyAlignment="1">
      <alignment horizontal="left" vertical="top" wrapText="1" indent="1"/>
    </xf>
    <xf numFmtId="169" fontId="7" fillId="0" borderId="0" xfId="0" applyNumberFormat="1" applyFont="1" applyFill="1" applyBorder="1"/>
    <xf numFmtId="0" fontId="8" fillId="0" borderId="0" xfId="44" applyFont="1" applyFill="1" applyBorder="1" applyAlignment="1">
      <alignment horizontal="left" wrapText="1"/>
    </xf>
    <xf numFmtId="165" fontId="8" fillId="0" borderId="0" xfId="44" applyNumberFormat="1" applyFont="1" applyFill="1" applyBorder="1" applyAlignment="1">
      <alignment wrapText="1"/>
    </xf>
    <xf numFmtId="169" fontId="8" fillId="0" borderId="0" xfId="0" applyNumberFormat="1" applyFont="1" applyFill="1" applyBorder="1" applyAlignment="1"/>
    <xf numFmtId="0" fontId="8" fillId="0" borderId="0" xfId="0" applyFont="1" applyFill="1" applyBorder="1" applyAlignment="1"/>
    <xf numFmtId="0" fontId="14" fillId="0" borderId="0" xfId="0" applyFont="1" applyFill="1" applyBorder="1" applyAlignment="1"/>
    <xf numFmtId="169" fontId="7" fillId="0" borderId="0" xfId="0" applyNumberFormat="1" applyFont="1" applyFill="1" applyBorder="1" applyAlignment="1"/>
    <xf numFmtId="0" fontId="13" fillId="0" borderId="0" xfId="0" applyFont="1" applyFill="1" applyBorder="1" applyAlignment="1"/>
    <xf numFmtId="3" fontId="13" fillId="0" borderId="0" xfId="0" applyNumberFormat="1" applyFont="1" applyFill="1" applyBorder="1"/>
    <xf numFmtId="3" fontId="32" fillId="0" borderId="0" xfId="0" applyNumberFormat="1" applyFont="1" applyFill="1" applyBorder="1" applyAlignment="1">
      <alignment wrapText="1"/>
    </xf>
    <xf numFmtId="167" fontId="7" fillId="0" borderId="0" xfId="21" applyNumberFormat="1" applyFont="1" applyFill="1" applyBorder="1" applyAlignment="1"/>
    <xf numFmtId="184" fontId="7" fillId="0" borderId="0" xfId="21" applyNumberFormat="1" applyFont="1" applyFill="1" applyBorder="1"/>
    <xf numFmtId="165" fontId="13" fillId="0" borderId="0" xfId="0" applyNumberFormat="1" applyFont="1" applyFill="1" applyBorder="1"/>
    <xf numFmtId="0" fontId="8" fillId="0" borderId="12" xfId="44" applyFont="1" applyFill="1" applyBorder="1" applyAlignment="1">
      <alignment horizontal="left" wrapText="1"/>
    </xf>
    <xf numFmtId="165" fontId="8" fillId="0" borderId="12" xfId="44" applyNumberFormat="1" applyFont="1" applyFill="1" applyBorder="1" applyAlignment="1">
      <alignment wrapText="1"/>
    </xf>
    <xf numFmtId="165" fontId="31" fillId="0" borderId="0" xfId="0" applyNumberFormat="1" applyFont="1" applyFill="1"/>
    <xf numFmtId="183" fontId="7" fillId="0" borderId="0" xfId="21" applyNumberFormat="1" applyFont="1" applyFill="1"/>
    <xf numFmtId="182" fontId="7" fillId="0" borderId="0" xfId="21" applyNumberFormat="1" applyFont="1" applyFill="1"/>
    <xf numFmtId="167" fontId="7" fillId="0" borderId="0" xfId="21" applyNumberFormat="1" applyFont="1" applyFill="1"/>
    <xf numFmtId="0" fontId="8" fillId="0" borderId="13" xfId="0" applyFont="1" applyFill="1" applyBorder="1"/>
    <xf numFmtId="3" fontId="8" fillId="0" borderId="13" xfId="0" applyNumberFormat="1" applyFont="1" applyFill="1" applyBorder="1"/>
    <xf numFmtId="165" fontId="8" fillId="0" borderId="13" xfId="0" applyNumberFormat="1" applyFont="1" applyFill="1" applyBorder="1"/>
    <xf numFmtId="0" fontId="7" fillId="0" borderId="0" xfId="0" applyFont="1" applyFill="1" applyAlignment="1">
      <alignment horizontal="center"/>
    </xf>
    <xf numFmtId="165" fontId="7" fillId="0" borderId="9" xfId="0" applyNumberFormat="1" applyFont="1" applyFill="1" applyBorder="1"/>
    <xf numFmtId="165" fontId="7" fillId="0" borderId="9" xfId="0" applyNumberFormat="1" applyFont="1" applyFill="1" applyBorder="1" applyAlignment="1"/>
    <xf numFmtId="165" fontId="7" fillId="0" borderId="8" xfId="0" applyNumberFormat="1" applyFont="1" applyFill="1" applyBorder="1"/>
    <xf numFmtId="0" fontId="30" fillId="0" borderId="0" xfId="35" applyFont="1" applyFill="1" applyAlignment="1" applyProtection="1"/>
    <xf numFmtId="167" fontId="13" fillId="0" borderId="0" xfId="0" applyNumberFormat="1" applyFont="1" applyFill="1"/>
    <xf numFmtId="43" fontId="13" fillId="0" borderId="0" xfId="0" applyNumberFormat="1" applyFont="1" applyFill="1"/>
    <xf numFmtId="0" fontId="8" fillId="0" borderId="0" xfId="0" applyFont="1" applyFill="1" applyBorder="1" applyAlignment="1">
      <alignment horizontal="left" vertical="center" wrapText="1"/>
    </xf>
    <xf numFmtId="165" fontId="8" fillId="0" borderId="13" xfId="0" applyNumberFormat="1" applyFont="1" applyFill="1" applyBorder="1" applyAlignment="1"/>
    <xf numFmtId="0" fontId="35" fillId="0" borderId="0" xfId="0" applyFont="1" applyAlignment="1">
      <alignment horizontal="right" vertical="top"/>
    </xf>
    <xf numFmtId="0" fontId="14" fillId="7" borderId="12" xfId="0" applyFont="1" applyFill="1" applyBorder="1" applyAlignment="1">
      <alignment vertical="center" wrapText="1"/>
    </xf>
    <xf numFmtId="0" fontId="14" fillId="0" borderId="12" xfId="0" applyFont="1" applyBorder="1" applyAlignment="1">
      <alignment horizontal="right" vertical="center" wrapText="1"/>
    </xf>
    <xf numFmtId="0" fontId="37" fillId="0" borderId="12" xfId="0" applyFont="1" applyBorder="1" applyAlignment="1">
      <alignment horizontal="right" vertical="center" wrapText="1"/>
    </xf>
    <xf numFmtId="3" fontId="5" fillId="7" borderId="0" xfId="22" applyNumberFormat="1" applyFont="1" applyFill="1" applyAlignment="1">
      <alignment horizontal="left" indent="2"/>
    </xf>
    <xf numFmtId="0" fontId="5" fillId="7" borderId="0" xfId="0" applyFont="1" applyFill="1" applyAlignment="1">
      <alignment horizontal="left" indent="2"/>
    </xf>
    <xf numFmtId="0" fontId="5" fillId="7" borderId="0" xfId="0" applyFont="1" applyFill="1" applyAlignment="1">
      <alignment horizontal="left" wrapText="1" indent="2"/>
    </xf>
    <xf numFmtId="0" fontId="5" fillId="7" borderId="0" xfId="0" applyFont="1" applyFill="1" applyAlignment="1" applyProtection="1">
      <alignment horizontal="left" wrapText="1" indent="2"/>
      <protection locked="0"/>
    </xf>
    <xf numFmtId="0" fontId="5" fillId="0" borderId="0" xfId="0" applyFont="1" applyAlignment="1">
      <alignment vertical="top" wrapText="1"/>
    </xf>
    <xf numFmtId="0" fontId="5" fillId="0" borderId="0" xfId="0" applyFont="1" applyAlignment="1">
      <alignment horizontal="right" vertical="top"/>
    </xf>
    <xf numFmtId="3" fontId="14" fillId="0" borderId="0" xfId="39" applyNumberFormat="1" applyFont="1" applyBorder="1" applyAlignment="1">
      <alignment vertical="top"/>
    </xf>
    <xf numFmtId="3" fontId="5" fillId="0" borderId="0" xfId="39" applyNumberFormat="1" applyFont="1" applyBorder="1" applyAlignment="1">
      <alignment horizontal="right" vertical="top"/>
    </xf>
    <xf numFmtId="3" fontId="4" fillId="7" borderId="0" xfId="39" applyNumberFormat="1" applyFont="1" applyFill="1" applyBorder="1" applyAlignment="1">
      <alignment horizontal="right" vertical="top"/>
    </xf>
    <xf numFmtId="0" fontId="5" fillId="0" borderId="0" xfId="39" applyFont="1" applyBorder="1" applyAlignment="1">
      <alignment vertical="top"/>
    </xf>
    <xf numFmtId="0" fontId="5" fillId="0" borderId="0" xfId="33" applyFont="1" applyFill="1" applyBorder="1" applyAlignment="1" applyProtection="1">
      <alignment vertical="top"/>
      <protection locked="0"/>
    </xf>
    <xf numFmtId="0" fontId="38" fillId="7" borderId="0" xfId="0" applyFont="1" applyFill="1" applyBorder="1" applyAlignment="1">
      <alignment vertical="top"/>
    </xf>
    <xf numFmtId="0" fontId="37" fillId="7" borderId="0" xfId="39" applyFont="1" applyFill="1" applyBorder="1" applyAlignment="1">
      <alignment vertical="top"/>
    </xf>
    <xf numFmtId="0" fontId="35" fillId="7" borderId="0" xfId="39" applyFont="1" applyFill="1" applyBorder="1" applyAlignment="1">
      <alignment vertical="top"/>
    </xf>
    <xf numFmtId="0" fontId="14" fillId="0" borderId="0" xfId="0" applyFont="1" applyBorder="1" applyAlignment="1">
      <alignment vertical="top" wrapText="1"/>
    </xf>
    <xf numFmtId="0" fontId="14" fillId="0" borderId="0" xfId="0" applyFont="1" applyBorder="1" applyAlignment="1">
      <alignment horizontal="right" vertical="top" wrapText="1"/>
    </xf>
    <xf numFmtId="0" fontId="4" fillId="0" borderId="0" xfId="39" applyFont="1" applyBorder="1" applyAlignment="1">
      <alignment vertical="top"/>
    </xf>
    <xf numFmtId="3" fontId="39" fillId="7" borderId="0" xfId="22" applyNumberFormat="1" applyFont="1" applyFill="1" applyBorder="1" applyAlignment="1">
      <alignment vertical="top"/>
    </xf>
    <xf numFmtId="3" fontId="37" fillId="7" borderId="0" xfId="39" applyNumberFormat="1" applyFont="1" applyFill="1" applyBorder="1" applyAlignment="1">
      <alignment vertical="top"/>
    </xf>
    <xf numFmtId="0" fontId="14" fillId="7" borderId="0" xfId="39" applyFont="1" applyFill="1" applyBorder="1" applyAlignment="1">
      <alignment vertical="top"/>
    </xf>
    <xf numFmtId="0" fontId="4" fillId="7" borderId="0" xfId="0" applyFont="1" applyFill="1" applyBorder="1" applyAlignment="1">
      <alignment horizontal="left" vertical="top" wrapText="1" indent="2"/>
    </xf>
    <xf numFmtId="0" fontId="4" fillId="7" borderId="0" xfId="39" applyFont="1" applyFill="1" applyBorder="1" applyAlignment="1">
      <alignment vertical="top"/>
    </xf>
    <xf numFmtId="0" fontId="5" fillId="7" borderId="0" xfId="39" applyFont="1" applyFill="1" applyBorder="1" applyAlignment="1">
      <alignment vertical="top"/>
    </xf>
    <xf numFmtId="0" fontId="5" fillId="7" borderId="0" xfId="39" applyFont="1" applyFill="1" applyBorder="1" applyAlignment="1">
      <alignment horizontal="left" vertical="top" wrapText="1" indent="2"/>
    </xf>
    <xf numFmtId="0" fontId="4" fillId="7" borderId="0" xfId="39" applyFont="1" applyFill="1" applyBorder="1" applyAlignment="1">
      <alignment horizontal="left" vertical="top" wrapText="1" indent="2"/>
    </xf>
    <xf numFmtId="0" fontId="4" fillId="7" borderId="0" xfId="0" applyFont="1" applyFill="1" applyBorder="1" applyAlignment="1" applyProtection="1">
      <alignment horizontal="left" vertical="top" wrapText="1" indent="2"/>
      <protection locked="0"/>
    </xf>
    <xf numFmtId="3" fontId="5" fillId="7" borderId="0" xfId="39" applyNumberFormat="1" applyFont="1" applyFill="1" applyBorder="1" applyAlignment="1">
      <alignment horizontal="right" vertical="top"/>
    </xf>
    <xf numFmtId="3" fontId="4" fillId="7" borderId="0" xfId="39" applyNumberFormat="1" applyFont="1" applyFill="1" applyBorder="1" applyAlignment="1">
      <alignment vertical="top"/>
    </xf>
    <xf numFmtId="3" fontId="37" fillId="0" borderId="0" xfId="39" applyNumberFormat="1" applyFont="1" applyBorder="1" applyAlignment="1">
      <alignment vertical="top"/>
    </xf>
    <xf numFmtId="0" fontId="14" fillId="0" borderId="0" xfId="39" applyFont="1" applyBorder="1" applyAlignment="1">
      <alignment vertical="top"/>
    </xf>
    <xf numFmtId="0" fontId="4" fillId="7" borderId="0" xfId="0" applyFont="1" applyFill="1" applyBorder="1" applyAlignment="1" applyProtection="1">
      <alignment horizontal="left" vertical="center" wrapText="1" indent="2"/>
      <protection locked="0"/>
    </xf>
    <xf numFmtId="3" fontId="4" fillId="7" borderId="0" xfId="22" applyNumberFormat="1" applyFont="1" applyFill="1" applyBorder="1" applyAlignment="1">
      <alignment horizontal="left" vertical="top" indent="2"/>
    </xf>
    <xf numFmtId="3" fontId="4" fillId="0" borderId="0" xfId="39" applyNumberFormat="1" applyFont="1" applyBorder="1" applyAlignment="1">
      <alignment horizontal="right" vertical="top"/>
    </xf>
    <xf numFmtId="0" fontId="4" fillId="7" borderId="0" xfId="39" applyFont="1" applyFill="1" applyBorder="1" applyAlignment="1">
      <alignment horizontal="left" vertical="top" indent="2"/>
    </xf>
    <xf numFmtId="0" fontId="4" fillId="0" borderId="0" xfId="0" applyFont="1" applyBorder="1" applyAlignment="1">
      <alignment horizontal="left" vertical="top" indent="2"/>
    </xf>
    <xf numFmtId="3" fontId="4" fillId="0" borderId="0" xfId="39" applyNumberFormat="1" applyFont="1" applyBorder="1" applyAlignment="1">
      <alignment vertical="top"/>
    </xf>
    <xf numFmtId="0" fontId="4" fillId="7" borderId="0" xfId="0" applyFont="1" applyFill="1" applyBorder="1" applyAlignment="1">
      <alignment horizontal="left" vertical="top" indent="2"/>
    </xf>
    <xf numFmtId="3" fontId="14" fillId="0" borderId="0" xfId="39" applyNumberFormat="1" applyFont="1" applyBorder="1" applyAlignment="1">
      <alignment horizontal="right" vertical="top"/>
    </xf>
    <xf numFmtId="0" fontId="5" fillId="7" borderId="0" xfId="0" applyFont="1" applyFill="1" applyBorder="1" applyAlignment="1">
      <alignment horizontal="left" vertical="top" wrapText="1" indent="2"/>
    </xf>
    <xf numFmtId="3" fontId="5" fillId="7" borderId="0" xfId="0" applyNumberFormat="1" applyFont="1" applyFill="1" applyBorder="1"/>
    <xf numFmtId="3" fontId="5" fillId="7" borderId="0" xfId="22" applyNumberFormat="1" applyFont="1" applyFill="1" applyBorder="1" applyAlignment="1">
      <alignment horizontal="left" vertical="top" indent="2"/>
    </xf>
    <xf numFmtId="186" fontId="25" fillId="7" borderId="0" xfId="39" applyNumberFormat="1" applyFont="1" applyFill="1" applyBorder="1" applyAlignment="1">
      <alignment vertical="top"/>
    </xf>
    <xf numFmtId="3" fontId="14" fillId="7" borderId="0" xfId="39" applyNumberFormat="1" applyFont="1" applyFill="1" applyBorder="1" applyAlignment="1">
      <alignment vertical="top"/>
    </xf>
    <xf numFmtId="3" fontId="5" fillId="7" borderId="0" xfId="39" applyNumberFormat="1" applyFont="1" applyFill="1" applyBorder="1" applyAlignment="1">
      <alignment vertical="top"/>
    </xf>
    <xf numFmtId="3" fontId="4" fillId="7" borderId="0" xfId="39" applyNumberFormat="1" applyFont="1" applyFill="1" applyBorder="1" applyAlignment="1">
      <alignment vertical="center"/>
    </xf>
    <xf numFmtId="0" fontId="4" fillId="7" borderId="0" xfId="0" applyFont="1" applyFill="1" applyBorder="1" applyAlignment="1" applyProtection="1">
      <alignment horizontal="left" vertical="top" indent="2"/>
      <protection locked="0"/>
    </xf>
    <xf numFmtId="3" fontId="14" fillId="7" borderId="0" xfId="39" applyNumberFormat="1" applyFont="1" applyFill="1" applyBorder="1" applyAlignment="1">
      <alignment horizontal="right" vertical="top"/>
    </xf>
    <xf numFmtId="3" fontId="5" fillId="0" borderId="0" xfId="22" applyNumberFormat="1" applyFont="1" applyBorder="1" applyAlignment="1">
      <alignment vertical="top"/>
    </xf>
    <xf numFmtId="3" fontId="37" fillId="7" borderId="0" xfId="39" applyNumberFormat="1" applyFont="1" applyFill="1" applyBorder="1" applyAlignment="1">
      <alignment horizontal="right" vertical="top"/>
    </xf>
    <xf numFmtId="0" fontId="35" fillId="7" borderId="0" xfId="39" applyFont="1" applyFill="1" applyBorder="1" applyAlignment="1">
      <alignment vertical="top" wrapText="1"/>
    </xf>
    <xf numFmtId="0" fontId="5" fillId="0" borderId="0" xfId="39" applyFont="1" applyBorder="1" applyAlignment="1">
      <alignment vertical="top" wrapText="1"/>
    </xf>
    <xf numFmtId="3" fontId="42" fillId="0" borderId="0" xfId="22" applyNumberFormat="1" applyFont="1" applyBorder="1" applyAlignment="1">
      <alignment vertical="top"/>
    </xf>
    <xf numFmtId="3" fontId="35" fillId="7" borderId="0" xfId="39" applyNumberFormat="1" applyFont="1" applyFill="1" applyBorder="1" applyAlignment="1">
      <alignment vertical="top"/>
    </xf>
    <xf numFmtId="0" fontId="43" fillId="7" borderId="0" xfId="39" applyFont="1" applyFill="1" applyBorder="1" applyAlignment="1">
      <alignment vertical="top"/>
    </xf>
    <xf numFmtId="0" fontId="40" fillId="7" borderId="0" xfId="39" applyFont="1" applyFill="1" applyBorder="1" applyAlignment="1">
      <alignment vertical="top"/>
    </xf>
    <xf numFmtId="0" fontId="42" fillId="7" borderId="0" xfId="39" applyFont="1" applyFill="1" applyBorder="1" applyAlignment="1">
      <alignment vertical="top" wrapText="1"/>
    </xf>
    <xf numFmtId="0" fontId="40" fillId="7" borderId="0" xfId="39" applyFont="1" applyFill="1" applyBorder="1" applyAlignment="1">
      <alignment vertical="top" wrapText="1"/>
    </xf>
    <xf numFmtId="18" fontId="42" fillId="7" borderId="0" xfId="39" applyNumberFormat="1" applyFont="1" applyFill="1" applyBorder="1" applyAlignment="1">
      <alignment vertical="top" wrapText="1"/>
    </xf>
    <xf numFmtId="0" fontId="42" fillId="7" borderId="0" xfId="39" applyFont="1" applyFill="1" applyBorder="1" applyAlignment="1">
      <alignment vertical="top"/>
    </xf>
    <xf numFmtId="0" fontId="44" fillId="7" borderId="0" xfId="39" applyFont="1" applyFill="1" applyBorder="1" applyAlignment="1">
      <alignment vertical="top"/>
    </xf>
    <xf numFmtId="3" fontId="37" fillId="0" borderId="8" xfId="39" applyNumberFormat="1" applyFont="1" applyBorder="1" applyAlignment="1">
      <alignment vertical="top"/>
    </xf>
    <xf numFmtId="3" fontId="14" fillId="2" borderId="13" xfId="22" applyNumberFormat="1" applyFont="1" applyFill="1" applyBorder="1" applyAlignment="1">
      <alignment vertical="top"/>
    </xf>
    <xf numFmtId="3" fontId="37" fillId="2" borderId="13" xfId="39" applyNumberFormat="1" applyFont="1" applyFill="1" applyBorder="1" applyAlignment="1">
      <alignment horizontal="right" vertical="top"/>
    </xf>
    <xf numFmtId="3" fontId="3" fillId="7" borderId="0" xfId="0" applyNumberFormat="1" applyFont="1" applyFill="1" applyAlignment="1">
      <alignment horizontal="right"/>
    </xf>
    <xf numFmtId="0" fontId="3" fillId="7" borderId="0" xfId="0" applyFont="1" applyFill="1" applyAlignment="1">
      <alignment horizontal="left" indent="2"/>
    </xf>
    <xf numFmtId="0" fontId="3" fillId="7" borderId="0" xfId="0" applyFont="1" applyFill="1" applyAlignment="1">
      <alignment horizontal="left" wrapText="1" indent="2"/>
    </xf>
    <xf numFmtId="3" fontId="3" fillId="7" borderId="0" xfId="22" applyNumberFormat="1" applyFont="1" applyFill="1" applyAlignment="1">
      <alignment horizontal="left" indent="2"/>
    </xf>
    <xf numFmtId="3" fontId="3" fillId="7" borderId="0" xfId="0" applyNumberFormat="1" applyFont="1" applyFill="1" applyAlignment="1" applyProtection="1">
      <alignment horizontal="right"/>
      <protection locked="0"/>
    </xf>
    <xf numFmtId="0" fontId="3" fillId="0" borderId="0" xfId="0" applyFont="1" applyAlignment="1">
      <alignment vertical="top"/>
    </xf>
    <xf numFmtId="0" fontId="5" fillId="7" borderId="0" xfId="39" applyFont="1" applyFill="1" applyAlignment="1">
      <alignment horizontal="left" vertical="top" wrapText="1"/>
    </xf>
    <xf numFmtId="0" fontId="27" fillId="0" borderId="0" xfId="33" applyBorder="1" applyAlignment="1">
      <alignment vertical="top"/>
    </xf>
    <xf numFmtId="0" fontId="27" fillId="0" borderId="0" xfId="33" applyBorder="1" applyAlignment="1">
      <alignment vertical="top" wrapText="1"/>
    </xf>
    <xf numFmtId="0" fontId="27" fillId="0" borderId="0" xfId="33" applyBorder="1" applyAlignment="1">
      <alignment horizontal="right" vertical="top"/>
    </xf>
    <xf numFmtId="0" fontId="27" fillId="7" borderId="0" xfId="33" applyFill="1" applyBorder="1"/>
    <xf numFmtId="0" fontId="7" fillId="7" borderId="0" xfId="35" applyFont="1" applyFill="1" applyAlignment="1" applyProtection="1"/>
    <xf numFmtId="0" fontId="5" fillId="7" borderId="0" xfId="0" applyFont="1" applyFill="1"/>
    <xf numFmtId="0" fontId="7" fillId="0" borderId="0" xfId="0" quotePrefix="1" applyFont="1" applyFill="1" applyAlignment="1">
      <alignment vertical="top" wrapText="1"/>
    </xf>
    <xf numFmtId="0" fontId="27" fillId="7" borderId="0" xfId="33" applyFill="1" applyBorder="1" applyAlignment="1">
      <alignment vertical="top" wrapText="1"/>
    </xf>
    <xf numFmtId="0" fontId="8" fillId="0" borderId="0" xfId="0" applyFont="1" applyFill="1" applyBorder="1"/>
    <xf numFmtId="164" fontId="8" fillId="0" borderId="13" xfId="0" applyNumberFormat="1" applyFont="1" applyFill="1" applyBorder="1"/>
    <xf numFmtId="0" fontId="8" fillId="7" borderId="8" xfId="0" applyFont="1" applyFill="1" applyBorder="1" applyAlignment="1">
      <alignment horizontal="left" vertical="center" wrapText="1"/>
    </xf>
    <xf numFmtId="0" fontId="8" fillId="7" borderId="8" xfId="0" applyFont="1" applyFill="1" applyBorder="1" applyAlignment="1">
      <alignment horizontal="right" vertical="center" wrapText="1"/>
    </xf>
    <xf numFmtId="165" fontId="8" fillId="7" borderId="13" xfId="0" applyNumberFormat="1" applyFont="1" applyFill="1" applyBorder="1"/>
    <xf numFmtId="164" fontId="8" fillId="7" borderId="13" xfId="51" applyNumberFormat="1" applyFont="1" applyFill="1" applyBorder="1" applyAlignment="1"/>
    <xf numFmtId="164" fontId="8" fillId="7" borderId="13" xfId="51" applyNumberFormat="1" applyFont="1" applyFill="1" applyBorder="1"/>
    <xf numFmtId="0" fontId="2" fillId="7" borderId="0" xfId="0" applyFont="1" applyFill="1" applyAlignment="1">
      <alignment horizontal="left" indent="2"/>
    </xf>
    <xf numFmtId="0" fontId="2" fillId="7" borderId="0" xfId="0" applyFont="1" applyFill="1" applyAlignment="1">
      <alignment horizontal="left" wrapText="1" indent="2"/>
    </xf>
    <xf numFmtId="3" fontId="2" fillId="7" borderId="0" xfId="22" applyNumberFormat="1" applyFont="1" applyFill="1" applyAlignment="1">
      <alignment horizontal="left" indent="2"/>
    </xf>
    <xf numFmtId="0" fontId="42" fillId="7" borderId="0" xfId="0" applyFont="1" applyFill="1" applyAlignment="1">
      <alignment horizontal="left" indent="2"/>
    </xf>
    <xf numFmtId="0" fontId="27" fillId="0" borderId="0" xfId="33" applyFill="1" applyBorder="1" applyAlignment="1">
      <alignment vertical="top"/>
    </xf>
    <xf numFmtId="0" fontId="38" fillId="0" borderId="0" xfId="0" applyFont="1" applyFill="1" applyBorder="1" applyAlignment="1">
      <alignment horizontal="right" vertical="top"/>
    </xf>
    <xf numFmtId="166" fontId="3" fillId="0" borderId="0" xfId="0" applyNumberFormat="1" applyFont="1" applyFill="1" applyBorder="1" applyAlignment="1">
      <alignment horizontal="right" vertical="top"/>
    </xf>
    <xf numFmtId="0" fontId="35" fillId="0" borderId="0" xfId="0" applyFont="1" applyFill="1" applyBorder="1" applyAlignment="1">
      <alignment horizontal="right" vertical="top"/>
    </xf>
    <xf numFmtId="0" fontId="13" fillId="0" borderId="0" xfId="39" applyFont="1" applyFill="1" applyBorder="1" applyAlignment="1">
      <alignment vertical="top"/>
    </xf>
    <xf numFmtId="0" fontId="5" fillId="0" borderId="0" xfId="0" applyFont="1" applyFill="1" applyBorder="1" applyAlignment="1">
      <alignment vertical="top" wrapText="1"/>
    </xf>
    <xf numFmtId="0" fontId="13" fillId="0" borderId="0" xfId="39" applyFont="1" applyFill="1" applyBorder="1" applyAlignment="1">
      <alignment horizontal="right" vertical="top"/>
    </xf>
    <xf numFmtId="0" fontId="14" fillId="0" borderId="0" xfId="0" applyFont="1" applyFill="1" applyBorder="1" applyAlignment="1">
      <alignment wrapText="1"/>
    </xf>
    <xf numFmtId="0" fontId="14" fillId="0" borderId="0" xfId="0" applyFont="1" applyFill="1" applyBorder="1" applyAlignment="1">
      <alignment horizontal="right" wrapText="1"/>
    </xf>
    <xf numFmtId="0" fontId="13" fillId="0" borderId="0" xfId="0" applyFont="1" applyFill="1" applyBorder="1" applyAlignment="1">
      <alignment vertical="top"/>
    </xf>
    <xf numFmtId="0" fontId="5" fillId="0" borderId="0" xfId="0" applyFont="1" applyFill="1" applyBorder="1" applyAlignment="1">
      <alignment horizontal="right" vertical="top"/>
    </xf>
    <xf numFmtId="0" fontId="4" fillId="0" borderId="0" xfId="0" applyFont="1" applyFill="1" applyBorder="1" applyAlignment="1">
      <alignment vertical="top"/>
    </xf>
    <xf numFmtId="3" fontId="14" fillId="7" borderId="0" xfId="22" applyNumberFormat="1" applyFont="1" applyFill="1" applyAlignment="1">
      <alignment horizontal="left"/>
    </xf>
    <xf numFmtId="0" fontId="7" fillId="0" borderId="0" xfId="0" applyFont="1" applyFill="1" applyBorder="1" applyAlignment="1">
      <alignment horizontal="left"/>
    </xf>
    <xf numFmtId="0" fontId="7" fillId="0" borderId="0" xfId="0" applyFont="1" applyFill="1" applyAlignment="1">
      <alignment horizontal="left"/>
    </xf>
    <xf numFmtId="0" fontId="7" fillId="7" borderId="0" xfId="0" applyFont="1" applyFill="1" applyAlignment="1">
      <alignment horizontal="left"/>
    </xf>
    <xf numFmtId="0" fontId="13" fillId="0" borderId="0" xfId="0" applyFont="1" applyFill="1" applyBorder="1" applyAlignment="1">
      <alignment horizontal="left"/>
    </xf>
    <xf numFmtId="0" fontId="13" fillId="0" borderId="0" xfId="0" applyFont="1" applyFill="1" applyAlignment="1">
      <alignment horizontal="left"/>
    </xf>
    <xf numFmtId="0" fontId="37" fillId="7" borderId="0" xfId="0" applyFont="1" applyFill="1" applyAlignment="1">
      <alignment horizontal="left"/>
    </xf>
    <xf numFmtId="0" fontId="0" fillId="0" borderId="0" xfId="0" applyFill="1" applyBorder="1" applyAlignment="1">
      <alignment horizontal="left" wrapText="1"/>
    </xf>
    <xf numFmtId="0" fontId="37" fillId="7" borderId="0" xfId="0" applyFont="1" applyFill="1" applyAlignment="1">
      <alignment horizontal="left" wrapText="1"/>
    </xf>
    <xf numFmtId="3" fontId="37" fillId="7" borderId="0" xfId="22" applyNumberFormat="1" applyFont="1" applyFill="1" applyAlignment="1">
      <alignment horizontal="left"/>
    </xf>
    <xf numFmtId="0" fontId="39" fillId="7" borderId="0" xfId="0" applyFont="1" applyFill="1" applyAlignment="1">
      <alignment horizontal="left"/>
    </xf>
    <xf numFmtId="0" fontId="39" fillId="7" borderId="0" xfId="0" applyFont="1" applyFill="1" applyAlignment="1">
      <alignment horizontal="left" wrapText="1"/>
    </xf>
    <xf numFmtId="3" fontId="25" fillId="7" borderId="0" xfId="22" applyNumberFormat="1" applyFont="1" applyFill="1" applyAlignment="1">
      <alignment horizontal="left"/>
    </xf>
    <xf numFmtId="3" fontId="39" fillId="7" borderId="0" xfId="22" applyNumberFormat="1" applyFont="1" applyFill="1" applyAlignment="1">
      <alignment horizontal="left"/>
    </xf>
    <xf numFmtId="0" fontId="14" fillId="7" borderId="0" xfId="39" applyFont="1" applyFill="1" applyAlignment="1">
      <alignment horizontal="left"/>
    </xf>
    <xf numFmtId="0" fontId="13" fillId="0" borderId="0" xfId="0" applyFont="1" applyFill="1" applyBorder="1" applyAlignment="1">
      <alignment horizontal="left" wrapText="1"/>
    </xf>
    <xf numFmtId="0" fontId="13" fillId="0" borderId="0" xfId="0" applyFont="1" applyFill="1" applyAlignment="1">
      <alignment horizontal="left" wrapText="1"/>
    </xf>
    <xf numFmtId="0" fontId="14" fillId="7" borderId="0" xfId="0" applyFont="1" applyFill="1" applyAlignment="1">
      <alignment horizontal="left"/>
    </xf>
    <xf numFmtId="0" fontId="14" fillId="0" borderId="0" xfId="0" applyFont="1" applyFill="1" applyBorder="1" applyAlignment="1">
      <alignment horizontal="left"/>
    </xf>
    <xf numFmtId="0" fontId="14" fillId="0" borderId="0" xfId="0" applyFont="1" applyFill="1" applyAlignment="1">
      <alignment horizontal="left"/>
    </xf>
    <xf numFmtId="0" fontId="5" fillId="0" borderId="0" xfId="0" applyFont="1" applyFill="1" applyBorder="1" applyAlignment="1">
      <alignment horizontal="left" wrapText="1"/>
    </xf>
    <xf numFmtId="0" fontId="5" fillId="0" borderId="0" xfId="0" applyFont="1" applyFill="1" applyBorder="1" applyAlignment="1">
      <alignment horizontal="left"/>
    </xf>
    <xf numFmtId="0" fontId="4" fillId="0" borderId="0" xfId="0" applyFont="1" applyFill="1" applyBorder="1" applyAlignment="1">
      <alignment horizontal="left"/>
    </xf>
    <xf numFmtId="0" fontId="35" fillId="0" borderId="0" xfId="0" applyFont="1" applyFill="1" applyBorder="1" applyAlignment="1">
      <alignment horizontal="left"/>
    </xf>
    <xf numFmtId="3" fontId="38" fillId="0" borderId="0" xfId="0" applyNumberFormat="1" applyFont="1" applyFill="1" applyBorder="1" applyAlignment="1">
      <alignment horizontal="left"/>
    </xf>
    <xf numFmtId="3" fontId="5" fillId="0" borderId="0" xfId="0" applyNumberFormat="1" applyFont="1" applyFill="1" applyBorder="1" applyAlignment="1">
      <alignment horizontal="left"/>
    </xf>
    <xf numFmtId="3" fontId="3" fillId="0" borderId="0" xfId="0" applyNumberFormat="1" applyFont="1" applyFill="1" applyBorder="1" applyAlignment="1">
      <alignment horizontal="left"/>
    </xf>
    <xf numFmtId="1" fontId="35" fillId="0" borderId="0" xfId="0" applyNumberFormat="1" applyFont="1" applyFill="1" applyBorder="1" applyAlignment="1">
      <alignment horizontal="left"/>
    </xf>
    <xf numFmtId="0" fontId="3" fillId="0" borderId="0" xfId="0" applyFont="1" applyFill="1" applyBorder="1" applyAlignment="1">
      <alignment horizontal="left"/>
    </xf>
    <xf numFmtId="0" fontId="48" fillId="0" borderId="0" xfId="0" applyFont="1" applyFill="1" applyBorder="1" applyAlignment="1">
      <alignment horizontal="left"/>
    </xf>
    <xf numFmtId="0" fontId="38" fillId="0" borderId="0" xfId="0" applyFont="1" applyFill="1" applyBorder="1" applyAlignment="1">
      <alignment horizontal="left"/>
    </xf>
    <xf numFmtId="0" fontId="37" fillId="0" borderId="0" xfId="0" applyFont="1" applyFill="1" applyBorder="1" applyAlignment="1">
      <alignment horizontal="left"/>
    </xf>
    <xf numFmtId="0" fontId="50" fillId="0" borderId="0" xfId="0" applyFont="1" applyFill="1" applyBorder="1" applyAlignment="1">
      <alignment horizontal="left" wrapText="1"/>
    </xf>
    <xf numFmtId="0" fontId="49" fillId="0" borderId="0" xfId="0" applyFont="1" applyFill="1" applyBorder="1" applyAlignment="1">
      <alignment horizontal="left"/>
    </xf>
    <xf numFmtId="0" fontId="51" fillId="0" borderId="0" xfId="0" applyFont="1" applyFill="1" applyBorder="1" applyAlignment="1">
      <alignment horizontal="left" wrapText="1"/>
    </xf>
    <xf numFmtId="0" fontId="4" fillId="0" borderId="0" xfId="0" applyFont="1" applyFill="1" applyBorder="1" applyAlignment="1">
      <alignment horizontal="left" wrapText="1"/>
    </xf>
    <xf numFmtId="0" fontId="35" fillId="0" borderId="0" xfId="0" applyFont="1" applyFill="1" applyBorder="1" applyAlignment="1">
      <alignment horizontal="left" wrapText="1"/>
    </xf>
    <xf numFmtId="0" fontId="49" fillId="0" borderId="0" xfId="0" applyFont="1" applyFill="1" applyBorder="1" applyAlignment="1">
      <alignment horizontal="left" wrapText="1"/>
    </xf>
    <xf numFmtId="0" fontId="52" fillId="0" borderId="0" xfId="0" applyFont="1" applyFill="1" applyBorder="1" applyAlignment="1">
      <alignment horizontal="left"/>
    </xf>
    <xf numFmtId="0" fontId="53" fillId="0" borderId="0" xfId="0" applyFont="1" applyFill="1" applyBorder="1" applyAlignment="1">
      <alignment horizontal="left"/>
    </xf>
    <xf numFmtId="9" fontId="4" fillId="0" borderId="0" xfId="0" applyNumberFormat="1" applyFont="1" applyFill="1" applyBorder="1" applyAlignment="1">
      <alignment horizontal="left"/>
    </xf>
    <xf numFmtId="0" fontId="50" fillId="0" borderId="0" xfId="0" applyFont="1" applyFill="1" applyBorder="1" applyAlignment="1">
      <alignment horizontal="left"/>
    </xf>
    <xf numFmtId="0" fontId="26" fillId="0" borderId="0" xfId="0" applyFont="1" applyFill="1" applyBorder="1" applyAlignment="1">
      <alignment horizontal="left"/>
    </xf>
    <xf numFmtId="0" fontId="37" fillId="7" borderId="0" xfId="0" applyFont="1" applyFill="1" applyBorder="1" applyAlignment="1">
      <alignment horizontal="left" wrapText="1"/>
    </xf>
    <xf numFmtId="0" fontId="14" fillId="7" borderId="0" xfId="0" applyFont="1" applyFill="1" applyBorder="1" applyAlignment="1">
      <alignment horizontal="left" wrapText="1"/>
    </xf>
    <xf numFmtId="0" fontId="14" fillId="7" borderId="8" xfId="0" applyFont="1" applyFill="1" applyBorder="1" applyAlignment="1">
      <alignment horizontal="left" wrapText="1"/>
    </xf>
    <xf numFmtId="0" fontId="14" fillId="0" borderId="13" xfId="0" applyFont="1" applyBorder="1" applyAlignment="1">
      <alignment horizontal="left" wrapText="1"/>
    </xf>
    <xf numFmtId="3" fontId="14" fillId="0" borderId="0" xfId="0" applyNumberFormat="1" applyFont="1" applyAlignment="1">
      <alignment horizontal="right"/>
    </xf>
    <xf numFmtId="3" fontId="5" fillId="7" borderId="0" xfId="0" applyNumberFormat="1" applyFont="1" applyFill="1" applyAlignment="1">
      <alignment horizontal="right"/>
    </xf>
    <xf numFmtId="3" fontId="5" fillId="0" borderId="0" xfId="0" applyNumberFormat="1" applyFont="1" applyAlignment="1">
      <alignment horizontal="right"/>
    </xf>
    <xf numFmtId="3" fontId="3" fillId="0" borderId="0" xfId="0" applyNumberFormat="1" applyFont="1" applyAlignment="1">
      <alignment horizontal="right"/>
    </xf>
    <xf numFmtId="0" fontId="3" fillId="7" borderId="0" xfId="0" applyFont="1" applyFill="1" applyAlignment="1">
      <alignment horizontal="right"/>
    </xf>
    <xf numFmtId="3" fontId="3" fillId="7" borderId="0" xfId="0" applyNumberFormat="1" applyFont="1" applyFill="1" applyAlignment="1" applyProtection="1">
      <alignment horizontal="right" wrapText="1"/>
      <protection locked="0"/>
    </xf>
    <xf numFmtId="3" fontId="14" fillId="7" borderId="0" xfId="0" applyNumberFormat="1" applyFont="1" applyFill="1" applyAlignment="1">
      <alignment horizontal="right"/>
    </xf>
    <xf numFmtId="1" fontId="3" fillId="7" borderId="0" xfId="0" applyNumberFormat="1" applyFont="1" applyFill="1" applyAlignment="1" applyProtection="1">
      <alignment horizontal="right"/>
      <protection locked="0"/>
    </xf>
    <xf numFmtId="3" fontId="3" fillId="7" borderId="0" xfId="0" applyNumberFormat="1" applyFont="1" applyFill="1" applyAlignment="1">
      <alignment horizontal="right" wrapText="1"/>
    </xf>
    <xf numFmtId="0" fontId="5" fillId="0" borderId="0" xfId="0" applyFont="1" applyAlignment="1">
      <alignment horizontal="right"/>
    </xf>
    <xf numFmtId="3" fontId="3" fillId="0" borderId="0" xfId="0" applyNumberFormat="1" applyFont="1" applyAlignment="1" applyProtection="1">
      <alignment horizontal="right" wrapText="1"/>
      <protection locked="0"/>
    </xf>
    <xf numFmtId="1" fontId="5" fillId="0" borderId="0" xfId="0" applyNumberFormat="1" applyFont="1" applyAlignment="1">
      <alignment horizontal="right"/>
    </xf>
    <xf numFmtId="3" fontId="3" fillId="7" borderId="0" xfId="41" applyNumberFormat="1" applyFont="1" applyFill="1" applyAlignment="1">
      <alignment horizontal="right"/>
    </xf>
    <xf numFmtId="38" fontId="3" fillId="7" borderId="0" xfId="0" applyNumberFormat="1" applyFont="1" applyFill="1" applyAlignment="1">
      <alignment horizontal="right"/>
    </xf>
    <xf numFmtId="3" fontId="3" fillId="7" borderId="0" xfId="39" applyNumberFormat="1" applyFont="1" applyFill="1" applyAlignment="1">
      <alignment horizontal="right"/>
    </xf>
    <xf numFmtId="3" fontId="37" fillId="7" borderId="0" xfId="0" applyNumberFormat="1" applyFont="1" applyFill="1" applyAlignment="1">
      <alignment horizontal="right"/>
    </xf>
    <xf numFmtId="3" fontId="3" fillId="0" borderId="0" xfId="41" applyNumberFormat="1" applyFont="1" applyAlignment="1">
      <alignment horizontal="right"/>
    </xf>
    <xf numFmtId="3" fontId="14" fillId="0" borderId="0" xfId="0" applyNumberFormat="1" applyFont="1" applyAlignment="1">
      <alignment horizontal="right" wrapText="1"/>
    </xf>
    <xf numFmtId="3" fontId="5" fillId="7" borderId="0" xfId="0" applyNumberFormat="1" applyFont="1" applyFill="1" applyAlignment="1">
      <alignment horizontal="right" wrapText="1"/>
    </xf>
    <xf numFmtId="1" fontId="5" fillId="7" borderId="0" xfId="0" applyNumberFormat="1" applyFont="1" applyFill="1" applyAlignment="1">
      <alignment horizontal="right"/>
    </xf>
    <xf numFmtId="3" fontId="3" fillId="7" borderId="11" xfId="0" applyNumberFormat="1" applyFont="1" applyFill="1" applyBorder="1" applyAlignment="1" applyProtection="1">
      <alignment horizontal="right"/>
      <protection locked="0"/>
    </xf>
    <xf numFmtId="3" fontId="37" fillId="0" borderId="13" xfId="0" applyNumberFormat="1" applyFont="1" applyBorder="1" applyAlignment="1">
      <alignment horizontal="right"/>
    </xf>
    <xf numFmtId="3" fontId="37" fillId="0" borderId="0" xfId="0" applyNumberFormat="1" applyFont="1" applyFill="1" applyBorder="1" applyAlignment="1">
      <alignment horizontal="right"/>
    </xf>
    <xf numFmtId="3" fontId="14" fillId="7" borderId="0" xfId="0" applyNumberFormat="1" applyFont="1" applyFill="1" applyBorder="1" applyAlignment="1">
      <alignment horizontal="right"/>
    </xf>
    <xf numFmtId="3" fontId="14" fillId="7" borderId="8" xfId="0" applyNumberFormat="1" applyFont="1" applyFill="1" applyBorder="1" applyAlignment="1">
      <alignment horizontal="right"/>
    </xf>
    <xf numFmtId="3" fontId="14" fillId="0" borderId="8" xfId="0" applyNumberFormat="1" applyFont="1" applyFill="1" applyBorder="1" applyAlignment="1">
      <alignment horizontal="right"/>
    </xf>
    <xf numFmtId="0" fontId="1" fillId="7" borderId="0" xfId="0" applyFont="1" applyFill="1" applyAlignment="1">
      <alignment horizontal="left" indent="2"/>
    </xf>
    <xf numFmtId="0" fontId="5" fillId="7" borderId="0" xfId="0" applyFont="1" applyFill="1" applyAlignment="1">
      <alignment vertical="top" wrapText="1"/>
    </xf>
    <xf numFmtId="0" fontId="5" fillId="7" borderId="0" xfId="0" applyFont="1" applyFill="1" applyAlignment="1">
      <alignment horizontal="left" vertical="center"/>
    </xf>
    <xf numFmtId="0" fontId="5" fillId="7" borderId="0" xfId="0" applyFont="1" applyFill="1" applyAlignment="1">
      <alignment vertical="top"/>
    </xf>
    <xf numFmtId="0" fontId="5" fillId="7" borderId="0" xfId="0" applyFont="1" applyFill="1" applyAlignment="1">
      <alignment vertical="center"/>
    </xf>
    <xf numFmtId="0" fontId="5" fillId="7" borderId="0" xfId="0" applyFont="1" applyFill="1" applyAlignment="1">
      <alignment vertical="center" wrapText="1"/>
    </xf>
    <xf numFmtId="0" fontId="5" fillId="7" borderId="0" xfId="0" applyFont="1" applyFill="1" applyAlignment="1" applyProtection="1">
      <alignment horizontal="left" vertical="top" wrapText="1"/>
      <protection locked="0"/>
    </xf>
    <xf numFmtId="0" fontId="27" fillId="7" borderId="0" xfId="33" applyFont="1" applyFill="1" applyBorder="1"/>
    <xf numFmtId="0" fontId="5" fillId="7" borderId="0" xfId="0" applyFont="1" applyFill="1" applyAlignment="1">
      <alignment horizontal="left" wrapText="1"/>
    </xf>
    <xf numFmtId="0" fontId="8" fillId="7" borderId="0" xfId="0" applyFont="1" applyFill="1" applyAlignment="1">
      <alignment horizontal="left" vertical="center"/>
    </xf>
    <xf numFmtId="0" fontId="14" fillId="7" borderId="0" xfId="0" applyFont="1" applyFill="1" applyAlignment="1">
      <alignment horizontal="left" vertical="center" wrapText="1"/>
    </xf>
    <xf numFmtId="0" fontId="7" fillId="7" borderId="0" xfId="0" applyFont="1" applyFill="1" applyAlignment="1">
      <alignment horizontal="left" vertical="center"/>
    </xf>
    <xf numFmtId="0" fontId="5" fillId="7" borderId="0" xfId="35" applyFont="1" applyFill="1" applyAlignment="1" applyProtection="1">
      <alignment horizontal="left" vertical="center" wrapText="1"/>
    </xf>
    <xf numFmtId="0" fontId="29" fillId="7" borderId="0" xfId="35" applyFont="1" applyFill="1" applyAlignment="1" applyProtection="1">
      <alignment horizontal="left" wrapText="1"/>
    </xf>
    <xf numFmtId="0" fontId="5" fillId="7" borderId="0" xfId="0" applyFont="1" applyFill="1" applyAlignment="1">
      <alignment horizontal="left" vertical="center" wrapText="1"/>
    </xf>
    <xf numFmtId="0" fontId="5" fillId="7" borderId="0" xfId="41" applyFont="1" applyFill="1" applyAlignment="1">
      <alignment vertical="top" wrapText="1"/>
    </xf>
  </cellXfs>
  <cellStyles count="66">
    <cellStyle name="£" xfId="1" xr:uid="{00000000-0005-0000-0000-000000000000}"/>
    <cellStyle name="AbyA" xfId="2" xr:uid="{00000000-0005-0000-0000-000001000000}"/>
    <cellStyle name="CellBACode" xfId="3" xr:uid="{00000000-0005-0000-0000-000002000000}"/>
    <cellStyle name="CellBAName" xfId="4" xr:uid="{00000000-0005-0000-0000-000003000000}"/>
    <cellStyle name="CellBAValue" xfId="5" xr:uid="{00000000-0005-0000-0000-000004000000}"/>
    <cellStyle name="CellMCCode" xfId="6" xr:uid="{00000000-0005-0000-0000-000005000000}"/>
    <cellStyle name="CellMCName" xfId="7" xr:uid="{00000000-0005-0000-0000-000006000000}"/>
    <cellStyle name="CellMCValue" xfId="8" xr:uid="{00000000-0005-0000-0000-000007000000}"/>
    <cellStyle name="CellNationCode" xfId="9" xr:uid="{00000000-0005-0000-0000-000008000000}"/>
    <cellStyle name="CellNationName" xfId="10" xr:uid="{00000000-0005-0000-0000-000009000000}"/>
    <cellStyle name="CellNationValue" xfId="11" xr:uid="{00000000-0005-0000-0000-00000A000000}"/>
    <cellStyle name="CellNormal" xfId="12" xr:uid="{00000000-0005-0000-0000-00000B000000}"/>
    <cellStyle name="CellRegionCode" xfId="13" xr:uid="{00000000-0005-0000-0000-00000C000000}"/>
    <cellStyle name="CellRegionName" xfId="14" xr:uid="{00000000-0005-0000-0000-00000D000000}"/>
    <cellStyle name="CellRegionValue" xfId="15" xr:uid="{00000000-0005-0000-0000-00000E000000}"/>
    <cellStyle name="cells" xfId="16" xr:uid="{00000000-0005-0000-0000-00000F000000}"/>
    <cellStyle name="CellUACode" xfId="17" xr:uid="{00000000-0005-0000-0000-000010000000}"/>
    <cellStyle name="CellUAName" xfId="18" xr:uid="{00000000-0005-0000-0000-000011000000}"/>
    <cellStyle name="CellUAValue" xfId="19" xr:uid="{00000000-0005-0000-0000-000012000000}"/>
    <cellStyle name="column field" xfId="20" xr:uid="{00000000-0005-0000-0000-000013000000}"/>
    <cellStyle name="Comma" xfId="21" builtinId="3"/>
    <cellStyle name="Comma 2" xfId="22" xr:uid="{00000000-0005-0000-0000-000015000000}"/>
    <cellStyle name="Comma 3" xfId="23" xr:uid="{00000000-0005-0000-0000-000016000000}"/>
    <cellStyle name="Currency 2" xfId="24" xr:uid="{00000000-0005-0000-0000-000017000000}"/>
    <cellStyle name="Data_Total" xfId="25" xr:uid="{00000000-0005-0000-0000-000018000000}"/>
    <cellStyle name="field" xfId="26" xr:uid="{00000000-0005-0000-0000-000019000000}"/>
    <cellStyle name="field names" xfId="27" xr:uid="{00000000-0005-0000-0000-00001A000000}"/>
    <cellStyle name="footer" xfId="28" xr:uid="{00000000-0005-0000-0000-00001B000000}"/>
    <cellStyle name="Gray2" xfId="29" xr:uid="{00000000-0005-0000-0000-00001C000000}"/>
    <cellStyle name="Gray2M" xfId="30" xr:uid="{00000000-0005-0000-0000-00001D000000}"/>
    <cellStyle name="Gray2M1P" xfId="31" xr:uid="{00000000-0005-0000-0000-00001E000000}"/>
    <cellStyle name="heading" xfId="32" xr:uid="{00000000-0005-0000-0000-00001F000000}"/>
    <cellStyle name="Heading 1" xfId="33" builtinId="16"/>
    <cellStyle name="Headings" xfId="34" xr:uid="{00000000-0005-0000-0000-000021000000}"/>
    <cellStyle name="Hyperlink" xfId="35" builtinId="8"/>
    <cellStyle name="Hyperlink 2" xfId="36" xr:uid="{00000000-0005-0000-0000-000023000000}"/>
    <cellStyle name="Hyperlink 3" xfId="37" xr:uid="{00000000-0005-0000-0000-000024000000}"/>
    <cellStyle name="Integer" xfId="38" xr:uid="{00000000-0005-0000-0000-000025000000}"/>
    <cellStyle name="Normal" xfId="0" builtinId="0"/>
    <cellStyle name="Normal 2" xfId="39" xr:uid="{00000000-0005-0000-0000-000027000000}"/>
    <cellStyle name="Normal 2 2" xfId="40" xr:uid="{00000000-0005-0000-0000-000028000000}"/>
    <cellStyle name="Normal 3" xfId="41" xr:uid="{00000000-0005-0000-0000-000029000000}"/>
    <cellStyle name="Normal 4" xfId="42" xr:uid="{00000000-0005-0000-0000-00002A000000}"/>
    <cellStyle name="Normal 5" xfId="43" xr:uid="{00000000-0005-0000-0000-00002B000000}"/>
    <cellStyle name="Normal_Final serviceIBA_table" xfId="44" xr:uid="{00000000-0005-0000-0000-00002C000000}"/>
    <cellStyle name="Num" xfId="45" xr:uid="{00000000-0005-0000-0000-00002E000000}"/>
    <cellStyle name="Num 1D" xfId="46" xr:uid="{00000000-0005-0000-0000-00002F000000}"/>
    <cellStyle name="Num 1D 2" xfId="47" xr:uid="{00000000-0005-0000-0000-000030000000}"/>
    <cellStyle name="Num 2" xfId="48" xr:uid="{00000000-0005-0000-0000-000031000000}"/>
    <cellStyle name="P10Diff" xfId="49" xr:uid="{00000000-0005-0000-0000-000032000000}"/>
    <cellStyle name="P20Diff" xfId="50" xr:uid="{00000000-0005-0000-0000-000033000000}"/>
    <cellStyle name="Percent" xfId="51" builtinId="5"/>
    <cellStyle name="Percent 2" xfId="52" xr:uid="{00000000-0005-0000-0000-000035000000}"/>
    <cellStyle name="Percent 3" xfId="53" xr:uid="{00000000-0005-0000-0000-000036000000}"/>
    <cellStyle name="Percent 4" xfId="54" xr:uid="{00000000-0005-0000-0000-000037000000}"/>
    <cellStyle name="Row_CategoryHeadings" xfId="55" xr:uid="{00000000-0005-0000-0000-000038000000}"/>
    <cellStyle name="rowfield" xfId="56" xr:uid="{00000000-0005-0000-0000-000039000000}"/>
    <cellStyle name="Source" xfId="57" xr:uid="{00000000-0005-0000-0000-00003A000000}"/>
    <cellStyle name="Table_Name" xfId="58" xr:uid="{00000000-0005-0000-0000-00003B000000}"/>
    <cellStyle name="Test" xfId="59" xr:uid="{00000000-0005-0000-0000-00003C000000}"/>
    <cellStyle name="Tou_Rev" xfId="60" xr:uid="{00000000-0005-0000-0000-00003D000000}"/>
    <cellStyle name="Toupdate" xfId="61" xr:uid="{00000000-0005-0000-0000-00003E000000}"/>
    <cellStyle name="updated" xfId="62" xr:uid="{00000000-0005-0000-0000-00003F000000}"/>
    <cellStyle name="Warnings" xfId="63" xr:uid="{00000000-0005-0000-0000-000040000000}"/>
    <cellStyle name="Xs% 250" xfId="64" xr:uid="{00000000-0005-0000-0000-000041000000}"/>
    <cellStyle name="Xs% -250" xfId="65" xr:uid="{00000000-0005-0000-0000-000042000000}"/>
  </cellStyles>
  <dxfs count="166">
    <dxf>
      <font>
        <b val="0"/>
        <i val="0"/>
        <strike val="0"/>
        <condense val="0"/>
        <extend val="0"/>
        <outline val="0"/>
        <shadow val="0"/>
        <u val="none"/>
        <vertAlign val="baseline"/>
        <sz val="10"/>
        <color auto="1"/>
        <name val="Arial"/>
        <family val="2"/>
        <scheme val="none"/>
      </font>
      <numFmt numFmtId="164" formatCode="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solid">
          <fgColor indexed="64"/>
          <bgColor theme="0"/>
        </patternFill>
      </fill>
      <alignment horizontal="general"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auto="1"/>
        <name val="Arial"/>
        <family val="2"/>
        <scheme val="none"/>
      </font>
      <numFmt numFmtId="165"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solid">
          <fgColor indexed="64"/>
          <bgColor theme="0"/>
        </patternFill>
      </fill>
      <alignment horizontal="general"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auto="1"/>
        <name val="Arial"/>
        <family val="2"/>
        <scheme val="none"/>
      </font>
      <numFmt numFmtId="165" formatCode="#,##0,"/>
      <fill>
        <patternFill patternType="solid">
          <fgColor indexed="64"/>
          <bgColor theme="0"/>
        </patternFill>
      </fill>
      <alignment horizontal="general"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auto="1"/>
        <name val="Arial"/>
        <family val="2"/>
        <scheme val="none"/>
      </font>
      <numFmt numFmtId="165" formatCode="#,##0,"/>
      <fill>
        <patternFill patternType="solid">
          <fgColor indexed="64"/>
          <bgColor theme="0"/>
        </patternFill>
      </fill>
      <alignment horizontal="general"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auto="1"/>
        <name val="Arial"/>
        <family val="2"/>
        <scheme val="none"/>
      </font>
      <numFmt numFmtId="165" formatCode="#,##0,"/>
      <fill>
        <patternFill patternType="solid">
          <fgColor indexed="64"/>
          <bgColor theme="0"/>
        </patternFill>
      </fill>
      <alignment horizontal="general"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auto="1"/>
        <name val="Arial"/>
        <family val="2"/>
        <scheme val="none"/>
      </font>
      <numFmt numFmtId="165"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solid">
          <fgColor indexed="64"/>
          <bgColor theme="0"/>
        </patternFill>
      </fill>
      <alignment horizontal="general"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auto="1"/>
        <name val="Arial"/>
        <family val="2"/>
        <scheme val="none"/>
      </font>
      <numFmt numFmtId="165" formatCode="#,##0,"/>
      <fill>
        <patternFill patternType="solid">
          <fgColor indexed="64"/>
          <bgColor theme="0"/>
        </patternFill>
      </fill>
      <alignment horizontal="general"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auto="1"/>
        <name val="Arial"/>
        <family val="2"/>
        <scheme val="none"/>
      </font>
      <numFmt numFmtId="165" formatCode="#,##0,"/>
      <fill>
        <patternFill patternType="solid">
          <fgColor indexed="64"/>
          <bgColor theme="0"/>
        </patternFill>
      </fill>
      <alignment horizontal="general" vertical="bottom" textRotation="0" wrapText="0" indent="0" justifyLastLine="0" shrinkToFit="0" readingOrder="0"/>
      <border diagonalUp="0" diagonalDown="0">
        <left/>
        <right/>
        <top/>
        <bottom style="thin">
          <color indexed="64"/>
        </bottom>
        <vertical/>
        <horizontal/>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top" textRotation="0" wrapText="1" indent="1" justifyLastLine="0" shrinkToFit="0" readingOrder="0"/>
    </dxf>
    <dxf>
      <border outline="0">
        <left style="thin">
          <color indexed="8"/>
        </left>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top" textRotation="0" wrapText="1"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bottom" textRotation="0" wrapText="1" indent="0" justifyLastLine="0" shrinkToFit="0" readingOrder="0"/>
    </dxf>
    <dxf>
      <border>
        <bottom style="thin">
          <color indexed="64"/>
        </bottom>
      </border>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alignment horizontal="general"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border diagonalUp="0" diagonalDown="0">
        <left/>
        <right/>
        <top/>
        <bottom style="thin">
          <color indexed="64"/>
        </bottom>
        <vertical/>
        <horizontal/>
      </border>
    </dxf>
    <dxf>
      <border outline="0">
        <top style="thin">
          <color indexed="64"/>
        </top>
        <bottom style="thin">
          <color indexed="64"/>
        </bottom>
      </border>
    </dxf>
    <dxf>
      <border outline="0">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right"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auto="1"/>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auto="1"/>
        </patternFill>
      </fill>
    </dxf>
    <dxf>
      <font>
        <b val="0"/>
        <i val="0"/>
        <strike val="0"/>
        <condense val="0"/>
        <extend val="0"/>
        <outline val="0"/>
        <shadow val="0"/>
        <u val="none"/>
        <vertAlign val="baseline"/>
        <sz val="10"/>
        <color auto="1"/>
        <name val="Arial"/>
        <family val="2"/>
        <scheme val="none"/>
      </font>
      <fill>
        <patternFill patternType="none">
          <fgColor indexed="64"/>
          <bgColor auto="1"/>
        </patternFill>
      </fill>
    </dxf>
    <dxf>
      <border outline="0">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dxf>
    <dxf>
      <font>
        <b/>
        <i val="0"/>
        <strike val="0"/>
      </font>
      <border>
        <top style="thin">
          <color auto="1"/>
        </top>
        <bottom style="thin">
          <color auto="1"/>
        </bottom>
      </border>
    </dxf>
    <dxf>
      <font>
        <b/>
        <i val="0"/>
      </font>
      <border>
        <top style="thin">
          <color auto="1"/>
        </top>
        <bottom style="thin">
          <color auto="1"/>
        </bottom>
      </border>
    </dxf>
  </dxfs>
  <tableStyles count="1" defaultTableStyle="TableStyleMedium2" defaultPivotStyle="PivotStyleLight16">
    <tableStyle name="Table Style 1" pivot="0" count="2" xr9:uid="{4205E101-DB1B-4C78-8C70-6DB03BA7DC7D}">
      <tableStyleElement type="headerRow" dxfId="165"/>
      <tableStyleElement type="totalRow" dxfId="16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theme" Target="theme/theme1.xml" Id="rId18" /><Relationship Type="http://schemas.openxmlformats.org/officeDocument/2006/relationships/worksheet" Target="worksheets/sheet3.xml" Id="rId3" /><Relationship Type="http://schemas.openxmlformats.org/officeDocument/2006/relationships/calcChain" Target="calcChain.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sharedStrings" Target="sharedStrings.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10.xml" Id="rId10" /><Relationship Type="http://schemas.openxmlformats.org/officeDocument/2006/relationships/styles" Target="styles.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customXml" Target="/customXML/item2.xml" Id="R34d0564e30bd469a"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F4597D-2EC1-4C72-A087-C94031DD81A8}" name="Table1" displayName="Table1" ref="A3:E26" totalsRowShown="0" headerRowDxfId="163" headerRowBorderDxfId="162" tableBorderDxfId="161">
  <tableColumns count="5">
    <tableColumn id="1" xr3:uid="{6C47F289-A0B0-41A2-9DD5-83977A9FE224}" name="Unitary Authority" dataDxfId="160"/>
    <tableColumn id="2" xr3:uid="{D9B47459-3C22-4F34-81F4-C8EB49D9D561}" name="2021-22 Final Aggregate External Finance [Note 1]" dataDxfId="159"/>
    <tableColumn id="3" xr3:uid="{9062269D-D9CF-4D17-AC7B-91E146CEBD77}" name="2022-23 Provisional Aggregate External Finance" dataDxfId="158"/>
    <tableColumn id="4" xr3:uid="{1CA50386-DB20-418C-86CA-328C6E7957DF}" name="Percentage difference" dataDxfId="157"/>
    <tableColumn id="5" xr3:uid="{9D349930-8C77-4135-B925-6BCCE094148C}" name="Rank" dataDxfId="156"/>
  </tableColumns>
  <tableStyleInfo name="Table Style 1" showFirstColumn="0" showLastColumn="0" showRowStripes="1" showColumnStripes="0"/>
  <extLst>
    <ext xmlns:x14="http://schemas.microsoft.com/office/spreadsheetml/2009/9/main" uri="{504A1905-F514-4f6f-8877-14C23A59335A}">
      <x14:table altTextSummary="Adjusted change in AEF between 2022-23 and 2021-22"/>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A03E55B-C550-45C3-8CC1-84BF17F450A9}" name="Table5" displayName="Table5" ref="A3:K26" totalsRowShown="0" headerRowDxfId="86" dataDxfId="85" tableBorderDxfId="84">
  <tableColumns count="11">
    <tableColumn id="1" xr3:uid="{264837C8-C511-4ECA-998D-18F88414146B}" name="Unitary Authority" dataDxfId="83"/>
    <tableColumn id="2" xr3:uid="{2C8B8F41-3A31-4B32-813C-93E77BE69E3C}" name="School Services" dataDxfId="82"/>
    <tableColumn id="3" xr3:uid="{3D5224E9-2C59-4728-9E63-B5450770F837}" name="Other Education" dataDxfId="81"/>
    <tableColumn id="4" xr3:uid="{3FC27B84-28DE-4F45-AD84-369D9F8CB4EB}" name="Personal Social Services" dataDxfId="80"/>
    <tableColumn id="5" xr3:uid="{0E4C27AA-834D-424D-BD34-2557268E6EB7}" name="Roads and transport" dataDxfId="79"/>
    <tableColumn id="6" xr3:uid="{84CFAAD2-59BE-4CF9-BBB7-5B8C627C6025}" name="Fire" dataDxfId="78"/>
    <tableColumn id="7" xr3:uid="{EA982D61-35ED-4982-8E0D-F6D6B87F9381}" name="Other services" dataDxfId="77"/>
    <tableColumn id="8" xr3:uid="{C9C788C9-20FB-4D47-8D47-BCDAC88327B2}" name="Deprivation Grant" dataDxfId="76"/>
    <tableColumn id="9" xr3:uid="{8E68DE47-0162-49D5-961B-C96B387CF7AF}" name="Council Tax Reduction Scheme" dataDxfId="75"/>
    <tableColumn id="10" xr3:uid="{4D46E6E7-4B7A-458C-9463-849663AC0039}" name="Debt financing" dataDxfId="74"/>
    <tableColumn id="11" xr3:uid="{3CC1FDC7-519C-4AD2-A900-F054CACCDAD5}" name="Total" dataDxfId="73"/>
  </tableColumns>
  <tableStyleInfo name="Table Style 1" showFirstColumn="0" showLastColumn="0" showRowStripes="1" showColumnStripes="0"/>
  <extLst>
    <ext xmlns:x14="http://schemas.microsoft.com/office/spreadsheetml/2009/9/main" uri="{504A1905-F514-4f6f-8877-14C23A59335A}">
      <x14:table altTextSummary="SSA by sectors in 2022-23"/>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BAAC7BA-0217-4CD3-9B47-3ABD75E69639}" name="Table6" displayName="Table6" ref="A4:X61" totalsRowShown="0" headerRowDxfId="71" dataDxfId="70" tableBorderDxfId="69" headerRowCellStyle="Normal_Final serviceIBA_table" dataCellStyle="Normal_Final serviceIBA_table">
  <tableColumns count="24">
    <tableColumn id="1" xr3:uid="{48766D37-D317-447E-91AE-281077430F0E}" name="Service" dataDxfId="68" dataCellStyle="Normal_Final serviceIBA_table"/>
    <tableColumn id="2" xr3:uid="{5FDDBC5B-C7D0-4B4F-ABAB-74681CD3F742}" name="Isle of Anglesey " dataDxfId="67" dataCellStyle="Normal_Final serviceIBA_table"/>
    <tableColumn id="3" xr3:uid="{C79EF5D9-ED68-4F9E-9181-850D2C8CD168}" name="Gwynedd" dataDxfId="66" dataCellStyle="Normal_Final serviceIBA_table"/>
    <tableColumn id="4" xr3:uid="{C95A83D8-25EF-446E-B819-1710CE472A97}" name="Conwy" dataDxfId="65" dataCellStyle="Normal_Final serviceIBA_table"/>
    <tableColumn id="5" xr3:uid="{6BFA642B-F2BC-45A7-BF1A-D241DD29E859}" name="Denbighshire" dataDxfId="64" dataCellStyle="Normal_Final serviceIBA_table"/>
    <tableColumn id="6" xr3:uid="{FCC8B9B0-A44E-4647-8F67-D31AF952CDE5}" name="Flintshire" dataDxfId="63" dataCellStyle="Normal_Final serviceIBA_table"/>
    <tableColumn id="7" xr3:uid="{075DB5E0-E8D5-43A7-ABAB-D1061BE209F3}" name="Wrexham " dataDxfId="62" dataCellStyle="Normal_Final serviceIBA_table"/>
    <tableColumn id="8" xr3:uid="{89D45A36-F3A5-43F6-AD12-70D8D7F89806}" name="Powys" dataDxfId="61" dataCellStyle="Normal_Final serviceIBA_table"/>
    <tableColumn id="9" xr3:uid="{B54700DA-80FF-461D-A110-1302B08A5EE6}" name="Ceredigion" dataDxfId="60" dataCellStyle="Normal_Final serviceIBA_table"/>
    <tableColumn id="10" xr3:uid="{262F3936-775D-401D-87EC-AF92ED41E6E9}" name="Pembrokeshire" dataDxfId="59" dataCellStyle="Normal_Final serviceIBA_table"/>
    <tableColumn id="11" xr3:uid="{983A0E0B-344A-4A9E-9E88-7E0F47FD6F23}" name="Carmarthenshire" dataDxfId="58" dataCellStyle="Normal_Final serviceIBA_table"/>
    <tableColumn id="12" xr3:uid="{F172969C-4C8D-42A2-9086-56818B9095DF}" name="Swansea " dataDxfId="57" dataCellStyle="Normal_Final serviceIBA_table"/>
    <tableColumn id="13" xr3:uid="{560CCC5F-F382-4F18-BAF0-9C2120136E85}" name="Neath Port Talbot " dataDxfId="56" dataCellStyle="Normal_Final serviceIBA_table"/>
    <tableColumn id="14" xr3:uid="{0FE29295-8D5A-4384-9198-E2C528F18D6D}" name="Bridgend " dataDxfId="55" dataCellStyle="Normal_Final serviceIBA_table"/>
    <tableColumn id="15" xr3:uid="{14C650FD-3B99-45A0-989B-BA063EB6305A}" name="The Vale of Glamorgan" dataDxfId="54" dataCellStyle="Normal_Final serviceIBA_table"/>
    <tableColumn id="16" xr3:uid="{D8CDA387-4D11-4D2D-8005-CF6C415DB970}" name="Rhondda Cynon Taf" dataDxfId="53" dataCellStyle="Normal_Final serviceIBA_table"/>
    <tableColumn id="17" xr3:uid="{0C62EA18-5F9E-4E8F-BC58-989EBC630A42}" name="Merthyr Tydfil" dataDxfId="52" dataCellStyle="Normal_Final serviceIBA_table"/>
    <tableColumn id="18" xr3:uid="{4D87B7F9-D26A-4C1D-A9BE-3EFD77A446B1}" name="Caerphilly" dataDxfId="51" dataCellStyle="Normal_Final serviceIBA_table"/>
    <tableColumn id="19" xr3:uid="{AAF78180-67DB-45E9-AF58-329813C18E32}" name="Blaenau Gwent" dataDxfId="50" dataCellStyle="Normal_Final serviceIBA_table"/>
    <tableColumn id="20" xr3:uid="{A60901AE-7C32-45C8-88E1-EBAA35867A5F}" name="Torfaen" dataDxfId="49" dataCellStyle="Normal_Final serviceIBA_table"/>
    <tableColumn id="21" xr3:uid="{534C25A4-290B-478E-B6CD-AEE4AC95D962}" name="Monmouthshire" dataDxfId="48" dataCellStyle="Normal_Final serviceIBA_table"/>
    <tableColumn id="22" xr3:uid="{C6BE3612-5E22-47E6-BF66-7C4F182CB719}" name="Newport" dataDxfId="47" dataCellStyle="Normal_Final serviceIBA_table"/>
    <tableColumn id="23" xr3:uid="{BD6BACA6-B22B-454C-BA33-A20729729717}" name="Cardiff" dataDxfId="46" dataCellStyle="Normal_Final serviceIBA_table"/>
    <tableColumn id="24" xr3:uid="{A6841D6A-1570-46EF-AF96-EFB9417407AA}" name="Total unitary authorities " dataDxfId="45" dataCellStyle="Normal_Final serviceIBA_table"/>
  </tableColumns>
  <tableStyleInfo name="Table Style 1" showFirstColumn="0" showLastColumn="0" showRowStripes="1" showColumnStripes="0"/>
  <extLst>
    <ext xmlns:x14="http://schemas.microsoft.com/office/spreadsheetml/2009/9/main" uri="{504A1905-F514-4f6f-8877-14C23A59335A}">
      <x14:table altTextSummary="Service IBA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6630F12-DE2E-449E-B793-E131415DCBF0}" name="Table7" displayName="Table7" ref="A3:G26" totalsRowShown="0" headerRowDxfId="43" dataDxfId="41" headerRowBorderDxfId="42" tableBorderDxfId="40">
  <tableColumns count="7">
    <tableColumn id="1" xr3:uid="{EE855E29-6911-4718-AADC-899B0F903C22}" name="Unitary Authority" dataDxfId="39"/>
    <tableColumn id="2" xr3:uid="{D33D299C-5A29-4C29-8905-68EBEE8864D3}" name="100% tax base [Note 15]" dataDxfId="38"/>
    <tableColumn id="3" xr3:uid="{C3F7549E-95B9-45D9-AF64-FA1FCDD11964}" name="Standard Spending Assessment" dataDxfId="37"/>
    <tableColumn id="4" xr3:uid="{9B497ED7-BA08-4AAD-BEA2-4ECF04FD9359}" name="Council tax [Note 16]" dataDxfId="36"/>
    <tableColumn id="5" xr3:uid="{F88B6160-652E-40F5-A02C-5CD8033CC4FF}" name="Revenue Support Grant" dataDxfId="35"/>
    <tableColumn id="6" xr3:uid="{87D34171-56C2-45F2-9C12-AAF089FC2C91}" name="Redistributed Non-Domestic Rates" dataDxfId="34"/>
    <tableColumn id="7" xr3:uid="{1B910D6B-E38F-45F1-9199-E9C338C48886}" name="Aggregate External Finance [Note 17]" dataDxfId="33"/>
  </tableColumns>
  <tableStyleInfo name="Table Style 1" showFirstColumn="0" showLastColumn="0" showRowStripes="1" showColumnStripes="0"/>
  <extLst>
    <ext xmlns:x14="http://schemas.microsoft.com/office/spreadsheetml/2009/9/main" uri="{504A1905-F514-4f6f-8877-14C23A59335A}">
      <x14:table altTextSummary="Breakdown of principle council funding"/>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7B6164F-B45C-4488-BFF8-FF7D0E6CF048}" name="Table8" displayName="Table8" ref="A3:G26" totalsRowShown="0" headerRowDxfId="31" dataDxfId="30" tableBorderDxfId="29">
  <tableColumns count="7">
    <tableColumn id="1" xr3:uid="{E7102AFF-369F-4D3A-A34D-3AE1A0B0991B}" name="Unitary Authority" dataDxfId="28"/>
    <tableColumn id="2" xr3:uid="{47774352-E19A-49BC-ABF0-23C65A1D3D08}" name="Published 2021-22 Aggregate External Finance" dataDxfId="27"/>
    <tableColumn id="3" xr3:uid="{D8D12048-49FF-490A-8A3C-83980FBE7938}" name="Tax base adjusted 2021-22 Aggregate External Finance" dataDxfId="26"/>
    <tableColumn id="4" xr3:uid="{9FAEA316-1BCA-4E7F-A6C1-80A560AD74FB}" name="Transfers in: Gate fees" dataDxfId="25"/>
    <tableColumn id="5" xr3:uid="{EEEA7B45-0F0F-4137-97F1-226283F9427B}" name="Transfers in/out: Coastal Risk Management Programme " dataDxfId="24"/>
    <tableColumn id="6" xr3:uid="{4361AD37-BF75-46A0-B522-CB7C69D90AC8}" name="Transfers in: Social Care Workforce Grant " dataDxfId="23"/>
    <tableColumn id="7" xr3:uid="{F3F875D0-DB52-494D-8F73-618650191B41}" name="Adjusted 2021-22 Aggregate External Finance" dataDxfId="22"/>
  </tableColumns>
  <tableStyleInfo name="Table Style 1" showFirstColumn="0" showLastColumn="0" showRowStripes="1" showColumnStripes="0"/>
  <extLst>
    <ext xmlns:x14="http://schemas.microsoft.com/office/spreadsheetml/2009/9/main" uri="{504A1905-F514-4f6f-8877-14C23A59335A}">
      <x14:table altTextSummary="Adjusted 2021-22 AEF"/>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7A76866-222D-4194-851B-AF00E8B430D5}" name="Table14" displayName="Table14" ref="A3:R26" totalsRowShown="0" headerRowDxfId="20" headerRowBorderDxfId="19" tableBorderDxfId="18">
  <tableColumns count="18">
    <tableColumn id="1" xr3:uid="{AC8EB9C1-4A52-4CCB-9526-5694F7D33CA5}" name="Unitary Authority" dataDxfId="17"/>
    <tableColumn id="2" xr3:uid="{AFD651D9-AADF-49D7-AB6D-EFB652E3DA1A}" name="Published 2021-22 Aggregate External Finance" dataDxfId="16"/>
    <tableColumn id="3" xr3:uid="{E9DC0033-E897-4FA6-9A8B-714602D5C5AA}" name="Adjusted 100% Tax base" dataDxfId="15"/>
    <tableColumn id="4" xr3:uid="{E5ADE9FA-BB77-4F27-9155-0CA68F7FEBB1}" name="Transfers at 2021-22 values" dataDxfId="14"/>
    <tableColumn id="5" xr3:uid="{19C85110-D3CB-4B5B-81C8-387AAC5CCB39}" name="Change in funding (2022-23) [Note 31]" dataDxfId="13"/>
    <tableColumn id="6" xr3:uid="{1074E7BD-B410-430F-A527-3996F3F8881A}" name="Equalising for resource [Note 32]" dataDxfId="12"/>
    <tableColumn id="7" xr3:uid="{AEE965CA-BE7E-4657-A423-2AB310F1E7E0}" name="Pupils data [Note 33]" dataDxfId="11"/>
    <tableColumn id="8" xr3:uid="{6D4B96DA-C889-456E-8320-6D7E507A20DA}" name="Free school meals data [Note 34]" dataDxfId="10"/>
    <tableColumn id="9" xr3:uid="{4DDF374D-D74E-4C87-8E58-406FB91E97F3}" name="Population [Note 35]" dataDxfId="9"/>
    <tableColumn id="10" xr3:uid="{83FF27F8-4CE5-405B-904A-F09902B27581}" name="Benefits &amp; CTRS" dataDxfId="8"/>
    <tableColumn id="11" xr3:uid="{167E3C01-37E2-4907-9E2B-F1089453FA12}" name="Other data [Note 36]" dataDxfId="7"/>
    <tableColumn id="12" xr3:uid="{2935D6D2-093D-4AD7-9451-4CBEBA9E1D76}" name="Revenue account / outturn data [Note 37]" dataDxfId="6"/>
    <tableColumn id="13" xr3:uid="{9AA136E9-06EB-4D24-A75C-92B988551EEC}" name="Welsh Independent Living Grant [Note 38]" dataDxfId="5"/>
    <tableColumn id="14" xr3:uid="{E6B725D3-0AD4-4146-914F-0E784861D4FC}" name="Debt financing and pool rate [Note 39]" dataDxfId="4"/>
    <tableColumn id="15" xr3:uid="{954D4BA6-097A-43BC-994E-3108F4E71CFE}" name=" Difference [Note 40]" dataDxfId="3"/>
    <tableColumn id="16" xr3:uid="{16C253CD-C9FE-4D89-A7A1-2AF2309C8B0D}" name="% change [Note 41]" dataDxfId="2" dataCellStyle="Percent">
      <calculatedColumnFormula>O4/(B4+C4-D4)</calculatedColumnFormula>
    </tableColumn>
    <tableColumn id="17" xr3:uid="{9DAE1E4A-84B2-462B-B5A7-0BE0321902F0}" name="Actual settlement % change" dataDxfId="1" dataCellStyle="Percent">
      <calculatedColumnFormula>Table1[[#This Row],[Percentage difference]]</calculatedColumnFormula>
    </tableColumn>
    <tableColumn id="18" xr3:uid="{762ACF6C-638C-4A84-B70B-2E799687A67E}" name="Difference [Note 42]" dataDxfId="0" dataCellStyle="Percent 4"/>
  </tableColumns>
  <tableStyleInfo name="Table Style 1" showFirstColumn="0" showLastColumn="0" showRowStripes="1" showColumnStripes="0"/>
  <extLst>
    <ext xmlns:x14="http://schemas.microsoft.com/office/spreadsheetml/2009/9/main" uri="{504A1905-F514-4f6f-8877-14C23A59335A}">
      <x14:table altTextSummary="Component of change table isolating the impact of updating individual elements of the formul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4595E1B-08A1-4F34-AD38-63F313159C96}" name="Table2" displayName="Table2" ref="A3:E26" totalsRowShown="0" headerRowDxfId="155" dataDxfId="153" headerRowBorderDxfId="154" tableBorderDxfId="152">
  <tableColumns count="5">
    <tableColumn id="1" xr3:uid="{BE75CD92-77C8-443E-94B9-BBFF4164B47E}" name="Unitary Authority" dataDxfId="151"/>
    <tableColumn id="2" xr3:uid="{B3CD230F-9BBC-47A2-BE18-AF0C43F90F84}" name="2021-22 Final Aggregate External Finance" dataDxfId="150"/>
    <tableColumn id="3" xr3:uid="{E1617855-48F1-4644-B65A-A96F6B41ED6F}" name="2022-23 Provisional Aggregate External Finance" dataDxfId="149"/>
    <tableColumn id="4" xr3:uid="{80309034-3398-427F-A7EA-0C6A57951567}" name="Percentage difference" dataDxfId="148"/>
    <tableColumn id="5" xr3:uid="{1FFFD170-3CC0-4B4D-B257-6DBD0DE582D5}" name="Rank" dataDxfId="147"/>
  </tableColumns>
  <tableStyleInfo name="Table Style 1" showFirstColumn="0" showLastColumn="0" showRowStripes="1" showColumnStripes="0"/>
  <extLst>
    <ext xmlns:x14="http://schemas.microsoft.com/office/spreadsheetml/2009/9/main" uri="{504A1905-F514-4f6f-8877-14C23A59335A}">
      <x14:table altTextSummary="Unadjusted changes in AEF between 2022-23 and 2021-22 (i.e. shows the cash increas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86E0C33-0F19-4FE1-B390-D34D7F30587C}" name="Table3" displayName="Table3" ref="A3:D26" totalsRowShown="0" headerRowDxfId="146" headerRowBorderDxfId="145" tableBorderDxfId="144">
  <tableColumns count="4">
    <tableColumn id="1" xr3:uid="{361145BC-DA85-468F-A17B-6B9D9054DAE9}" name="Unitary Authority" dataDxfId="143"/>
    <tableColumn id="2" xr3:uid="{4CAB421A-CDA3-437D-A871-6F0C47243FAB}" name="2022-23 Final Aggregate External Finance Funding (£'000s)" dataDxfId="142"/>
    <tableColumn id="3" xr3:uid="{29992C0F-6E09-4454-B20F-7C2EF474CAE3}" name="Final Aggregate External Finance per capita (£) [Note 2]" dataDxfId="141"/>
    <tableColumn id="4" xr3:uid="{66FF3D3B-83A4-4D9A-BF35-17F57D0CBD66}" name="Rank" dataDxfId="140"/>
  </tableColumns>
  <tableStyleInfo name="Table Style 1" showFirstColumn="0" showLastColumn="0" showRowStripes="1" showColumnStripes="0"/>
  <extLst>
    <ext xmlns:x14="http://schemas.microsoft.com/office/spreadsheetml/2009/9/main" uri="{504A1905-F514-4f6f-8877-14C23A59335A}">
      <x14:table altTextSummary="AEF per perso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BEE43DC-B724-4767-9D41-413052395A68}" name="Table4" displayName="Table4" ref="A3:D26" totalsRowShown="0" headerRowDxfId="139" dataDxfId="137" headerRowBorderDxfId="138" tableBorderDxfId="136">
  <tableColumns count="4">
    <tableColumn id="1" xr3:uid="{4AEC9BA2-23D6-4B2A-9A58-C8CB85CBB364}" name="Unitary Authority" dataDxfId="135"/>
    <tableColumn id="2" xr3:uid="{0D8B772D-467D-4BEE-82D3-16F60A7131AD}" name="General Capital Funding 2022-23 [Note 3]" dataDxfId="134"/>
    <tableColumn id="3" xr3:uid="{0DBEDF46-CFC0-4936-9EDD-7940D35F7D10}" name="of which: General Capital Grant [Note 4]" dataDxfId="133"/>
    <tableColumn id="4" xr3:uid="{D332F897-D4D9-4C0A-B6C8-94A48FAC8404}" name="of which: Unhypothecated Supported Borrowing [Note 5]" dataDxfId="132"/>
  </tableColumns>
  <tableStyleInfo name="Table Style 1" showFirstColumn="0" showLastColumn="0" showRowStripes="1" showColumnStripes="0"/>
  <extLst>
    <ext xmlns:x14="http://schemas.microsoft.com/office/spreadsheetml/2009/9/main" uri="{504A1905-F514-4f6f-8877-14C23A59335A}">
      <x14:table altTextSummary="Breakdown of GCF"/>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C27D2DB-436B-46DF-8544-F39F1C2F628D}" name="Table9" displayName="Table9" ref="A3:E65" totalsRowShown="0" headerRowDxfId="131">
  <tableColumns count="5">
    <tableColumn id="1" xr3:uid="{82EC7431-6710-417F-BE50-EF8817650454}" name="Portfolio and Grant Name"/>
    <tableColumn id="2" xr3:uid="{6E888FDC-D65B-4A36-BC1E-8A4DF3E27DB9}" name="2021-22"/>
    <tableColumn id="3" xr3:uid="{A8D348DB-8666-4A2C-9B5D-6FB7A3BB0FEA}" name="2022-23"/>
    <tableColumn id="4" xr3:uid="{682D57CA-8894-43C6-A58B-F71A2D1076F4}" name="2023-24"/>
    <tableColumn id="5" xr3:uid="{E6EB4D12-6C66-4546-8135-F27048634144}" name="2024-25"/>
  </tableColumns>
  <tableStyleInfo name="Table Style 1" showFirstColumn="0" showLastColumn="0" showRowStripes="1" showColumnStripes="0"/>
  <extLst>
    <ext xmlns:x14="http://schemas.microsoft.com/office/spreadsheetml/2009/9/main" uri="{504A1905-F514-4f6f-8877-14C23A59335A}">
      <x14:table altTextSummary="Capital grant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1054BA1-47BE-4151-9B10-FDE0553A66E5}" name="Table10" displayName="Table10" ref="A3:E26" totalsRowShown="0" headerRowDxfId="130" dataDxfId="128" headerRowBorderDxfId="129" tableBorderDxfId="127">
  <tableColumns count="5">
    <tableColumn id="1" xr3:uid="{E3DBD941-F950-4FC8-8ADD-8CED3BE2C0A3}" name="Unitary Authority" dataDxfId="126"/>
    <tableColumn id="2" xr3:uid="{73E983B5-4544-42B0-B0CA-75BB4B018A7D}" name="Capital financing for notional debt: Repayment" dataDxfId="125"/>
    <tableColumn id="3" xr3:uid="{8EE8B286-86EA-4F01-9EE9-220F9A0690EE}" name="Capital financing for notional debt: Interest" dataDxfId="124"/>
    <tableColumn id="4" xr3:uid="{F84C14CE-970D-432D-834E-88644A3868B9}" name="Specific Grants [Note 12]" dataDxfId="123"/>
    <tableColumn id="5" xr3:uid="{43D7B03D-8A70-4474-B503-D13CCF470470}" name="Total Capital Financing _x000a_Standard Spending Assessment" dataDxfId="122"/>
  </tableColumns>
  <tableStyleInfo name="Table Style 1" showFirstColumn="0" showLastColumn="0" showRowStripes="1" showColumnStripes="0"/>
  <extLst>
    <ext xmlns:x14="http://schemas.microsoft.com/office/spreadsheetml/2009/9/main" uri="{504A1905-F514-4f6f-8877-14C23A59335A}">
      <x14:table altTextSummary="Components of capital SSA"/>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E09BB71-02E1-4E2D-8155-555570E4D867}" name="Table11" displayName="Table11" ref="A3:B26" totalsRowShown="0" headerRowBorderDxfId="117" tableBorderDxfId="116">
  <tableColumns count="2">
    <tableColumn id="1" xr3:uid="{3FBAACDC-30FA-4690-9680-51D3D83FF135}" name="Unitary Authority" dataDxfId="115"/>
    <tableColumn id="2" xr3:uid="{29080359-5E21-4442-B7BC-B2C33854A8D4}" name="No new responsibilities " dataDxfId="114"/>
  </tableColumns>
  <tableStyleInfo name="Table Style 1" showFirstColumn="0" showLastColumn="0" showRowStripes="1" showColumnStripes="0"/>
  <extLst>
    <ext xmlns:x14="http://schemas.microsoft.com/office/spreadsheetml/2009/9/main" uri="{504A1905-F514-4f6f-8877-14C23A59335A}">
      <x14:table altTextSummary="No new responsibilities "/>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5B5B7F0-2832-4566-9F32-510894C7B8BB}" name="Table12" displayName="Table12" ref="A3:E26" totalsRowShown="0" headerRowDxfId="112" dataDxfId="110" headerRowBorderDxfId="111" tableBorderDxfId="109">
  <tableColumns count="5">
    <tableColumn id="1" xr3:uid="{8EB6428D-FB55-4086-9F69-51130EFA3031}" name="Unitary Authority" dataDxfId="108"/>
    <tableColumn id="2" xr3:uid="{FE3939FD-2122-44B8-990A-0D88016F71DB}" name="2021-22 final Standard Spending Assessment [Note 13]" dataDxfId="107"/>
    <tableColumn id="3" xr3:uid="{EF31DE50-093E-430D-AD5C-9511F137DCDB}" name="2022-23 provisional Standard Spending Assessment" dataDxfId="106"/>
    <tableColumn id="4" xr3:uid="{BFCBCCCA-FD48-4522-B10D-6B292AC8D2C8}" name="Difference" dataDxfId="105"/>
    <tableColumn id="5" xr3:uid="{6BC8452F-0F13-4DA6-B5DE-6A8D6314DDCF}" name="Percentage difference" dataDxfId="104"/>
  </tableColumns>
  <tableStyleInfo name="Table Style 1" showFirstColumn="0" showLastColumn="0" showRowStripes="1" showColumnStripes="0"/>
  <extLst>
    <ext xmlns:x14="http://schemas.microsoft.com/office/spreadsheetml/2009/9/main" uri="{504A1905-F514-4f6f-8877-14C23A59335A}">
      <x14:table altTextSummary="Comparisons of total SSA"/>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1A3F306-CACD-4D66-AA16-E221AB1B140C}" name="Table13" displayName="Table13" ref="A3:K26" totalsRowShown="0" headerRowDxfId="102" dataDxfId="100" headerRowBorderDxfId="101" tableBorderDxfId="99">
  <tableColumns count="11">
    <tableColumn id="1" xr3:uid="{7DDDA131-8C8A-4983-B6F6-6C7EC3E97B0B}" name="Unitary Authority" dataDxfId="98"/>
    <tableColumn id="2" xr3:uid="{5DCB115E-F1A7-4106-AF1C-387FA3790B32}" name="School Services" dataDxfId="97"/>
    <tableColumn id="3" xr3:uid="{33CBA408-BE71-4ABC-987A-213562125319}" name="Other Education" dataDxfId="96"/>
    <tableColumn id="4" xr3:uid="{42FADFA7-EF5A-446A-BDA4-6599ECE3BDB6}" name="Personal Social Services" dataDxfId="95"/>
    <tableColumn id="5" xr3:uid="{ED481A9A-2AE3-4715-BA96-443E9E5BC7CE}" name="Roads and transport" dataDxfId="94"/>
    <tableColumn id="6" xr3:uid="{150DA5D9-50A9-4A9C-AB46-F3D8F3A2F320}" name="Fire" dataDxfId="93"/>
    <tableColumn id="7" xr3:uid="{6048ED29-9E9D-4212-8360-963B5ADC12BB}" name="Other services" dataDxfId="92"/>
    <tableColumn id="8" xr3:uid="{DFF530D1-3623-437E-B16C-D6351813EE38}" name="Deprivation Grant" dataDxfId="91"/>
    <tableColumn id="9" xr3:uid="{FAE9090C-FDB5-4ECE-A6B1-A9AF06A44E07}" name="Council Tax Reduction Scheme" dataDxfId="90"/>
    <tableColumn id="10" xr3:uid="{4D8737B1-18E3-405F-98B4-CCE702572989}" name="Debt financing" dataDxfId="89"/>
    <tableColumn id="11" xr3:uid="{295F6083-8D0C-456E-A92E-CA54D3AA22C7}" name="Total" dataDxfId="88"/>
  </tableColumns>
  <tableStyleInfo name="Table Style 1" showFirstColumn="0" showLastColumn="0" showRowStripes="1" showColumnStripes="0"/>
  <extLst>
    <ext xmlns:x14="http://schemas.microsoft.com/office/spreadsheetml/2009/9/main" uri="{504A1905-F514-4f6f-8877-14C23A59335A}">
      <x14:table altTextSummary="SSA adjusted for transfers in 2021-22"/>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dimension ref="A1:C19"/>
  <sheetViews>
    <sheetView tabSelected="1" zoomScaleNormal="100" workbookViewId="0"/>
  </sheetViews>
  <sheetFormatPr defaultColWidth="8.84375" defaultRowHeight="15.5"/>
  <cols>
    <col min="1" max="1" width="9" style="7" customWidth="1"/>
    <col min="2" max="16384" width="8.84375" style="7"/>
  </cols>
  <sheetData>
    <row r="1" spans="1:3">
      <c r="A1" s="5" t="s">
        <v>144</v>
      </c>
    </row>
    <row r="2" spans="1:3">
      <c r="A2" s="205" t="s">
        <v>384</v>
      </c>
      <c r="B2" s="6"/>
      <c r="C2" s="206"/>
    </row>
    <row r="3" spans="1:3">
      <c r="A3" s="205" t="s">
        <v>385</v>
      </c>
      <c r="B3" s="6"/>
      <c r="C3" s="206"/>
    </row>
    <row r="4" spans="1:3">
      <c r="A4" s="205" t="s">
        <v>229</v>
      </c>
      <c r="B4" s="6"/>
      <c r="C4" s="206"/>
    </row>
    <row r="5" spans="1:3">
      <c r="A5" s="205" t="s">
        <v>386</v>
      </c>
      <c r="B5" s="6"/>
      <c r="C5" s="206"/>
    </row>
    <row r="6" spans="1:3">
      <c r="A6" s="205" t="s">
        <v>387</v>
      </c>
      <c r="B6" s="6"/>
      <c r="C6" s="206"/>
    </row>
    <row r="7" spans="1:3">
      <c r="A7" s="205" t="s">
        <v>388</v>
      </c>
      <c r="B7" s="6"/>
      <c r="C7" s="206"/>
    </row>
    <row r="8" spans="1:3">
      <c r="A8" s="205" t="s">
        <v>389</v>
      </c>
      <c r="B8" s="6"/>
      <c r="C8" s="206"/>
    </row>
    <row r="9" spans="1:3">
      <c r="A9" s="205" t="s">
        <v>390</v>
      </c>
      <c r="B9" s="6"/>
      <c r="C9" s="206"/>
    </row>
    <row r="10" spans="1:3">
      <c r="A10" s="205" t="s">
        <v>391</v>
      </c>
      <c r="B10" s="6"/>
      <c r="C10" s="206"/>
    </row>
    <row r="11" spans="1:3">
      <c r="A11" s="205" t="s">
        <v>392</v>
      </c>
      <c r="B11" s="6"/>
      <c r="C11" s="206"/>
    </row>
    <row r="12" spans="1:3">
      <c r="A12" s="205" t="s">
        <v>393</v>
      </c>
      <c r="B12" s="6"/>
      <c r="C12" s="206"/>
    </row>
    <row r="13" spans="1:3">
      <c r="A13" s="205" t="s">
        <v>394</v>
      </c>
      <c r="B13" s="6"/>
      <c r="C13" s="206"/>
    </row>
    <row r="14" spans="1:3">
      <c r="A14" s="205" t="s">
        <v>395</v>
      </c>
      <c r="B14" s="6"/>
      <c r="C14" s="206"/>
    </row>
    <row r="15" spans="1:3">
      <c r="A15" s="205" t="s">
        <v>100</v>
      </c>
      <c r="B15" s="6"/>
      <c r="C15" s="206"/>
    </row>
    <row r="16" spans="1:3">
      <c r="A16" s="205" t="s">
        <v>142</v>
      </c>
      <c r="B16" s="6"/>
      <c r="C16" s="206"/>
    </row>
    <row r="17" spans="1:3">
      <c r="A17" s="206"/>
      <c r="B17" s="206"/>
      <c r="C17" s="206"/>
    </row>
    <row r="18" spans="1:3">
      <c r="A18" s="206"/>
      <c r="B18" s="206"/>
      <c r="C18" s="206"/>
    </row>
    <row r="19" spans="1:3">
      <c r="A19" s="206"/>
      <c r="B19" s="206"/>
      <c r="C19" s="206"/>
    </row>
  </sheetData>
  <hyperlinks>
    <hyperlink ref="A2" location="'tbl 1a Adjusted AEF Change'!A1" display="'tbl 1a Adjusted AEF Change'!A1" xr:uid="{00000000-0004-0000-0400-000000000000}"/>
    <hyperlink ref="A3" location="'tbl 1b Unadjusted AEF Change'!A1" display="'tbl 1b Unadjusted AEF Change'!A1" xr:uid="{00000000-0004-0000-0400-000001000000}"/>
    <hyperlink ref="A4" location="'tbl 1c AEF per Capita'!A1" display="'tbl 1c AEF per Capita'!A1" xr:uid="{00000000-0004-0000-0400-000002000000}"/>
    <hyperlink ref="A5" location="'tbl 2a GCF (CurrYr)'!A1" display="'tbl 2a GCF (CurrYr)'!A1" xr:uid="{00000000-0004-0000-0400-000003000000}"/>
    <hyperlink ref="A6" location="'tbl 2b Capital Change (CurrYr)'!A1" display="'tbl 2b Capital Change (CurrYr)'!A1" xr:uid="{00000000-0004-0000-0400-000004000000}"/>
    <hyperlink ref="A7" location="'tbl 2c Capital Financing'!A1" display="'tbl 2c Capital Financing'!A1" xr:uid="{00000000-0004-0000-0400-000005000000}"/>
    <hyperlink ref="A8" location="'tbl 3 New Responsibilities'!A1" display="'tbl 3 New Responsibilities'!A1" xr:uid="{00000000-0004-0000-0400-000006000000}"/>
    <hyperlink ref="A9" location="'tbl 4a SSA Comparison'!A1" display="'tbl 4a SSA Comparison'!A1" xr:uid="{00000000-0004-0000-0400-000007000000}"/>
    <hyperlink ref="A10" location="'tbl 4b SSA Sectors (PrevYr)'!A1" display="'tbl 4b SSA Sectors (PrevYr)'!A1" xr:uid="{00000000-0004-0000-0400-000008000000}"/>
    <hyperlink ref="A11" location="'tbl 4c SSA Sectors (CurrYr)'!A1" display="'tbl 4c SSA Sectors (CurrYr)'!A1" xr:uid="{00000000-0004-0000-0400-000009000000}"/>
    <hyperlink ref="A12" location="'tbl 4d Service IBAs'!A1" display="'tbl 4d Service IBAs'!A1" xr:uid="{00000000-0004-0000-0400-00000A000000}"/>
    <hyperlink ref="A13" location="'tbl 5 Principal Council Funding'!A1" display="'tbl 5 Principal Council Funding'!A1" xr:uid="{00000000-0004-0000-0400-00000B000000}"/>
    <hyperlink ref="A14" location="'tbl 6 Transfers (PrevYr)'!A1" display="'tbl 6 Transfers (PrevYr)'!A1" xr:uid="{00000000-0004-0000-0400-00000C000000}"/>
    <hyperlink ref="A15" location="'tbl 7 Grants'!A1" display="'tbl 7 Grants'!A1" xr:uid="{00000000-0004-0000-0400-00000D000000}"/>
    <hyperlink ref="A16" location="'Tbl 8 CC'!A1" display="'Tbl 8 CC'!A1" xr:uid="{00000000-0004-0000-0400-00000E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N57"/>
  <sheetViews>
    <sheetView showGridLines="0" zoomScale="80" zoomScaleNormal="80" workbookViewId="0"/>
  </sheetViews>
  <sheetFormatPr defaultRowHeight="15.5"/>
  <cols>
    <col min="1" max="1" width="18.765625" style="4" customWidth="1"/>
    <col min="2" max="5" width="8.23046875" style="4" customWidth="1"/>
    <col min="6" max="6" width="6.4609375" style="4" bestFit="1" customWidth="1"/>
    <col min="7" max="7" width="8.23046875" style="4" customWidth="1"/>
    <col min="8" max="8" width="10" style="4" customWidth="1"/>
    <col min="9" max="9" width="9.61328125" style="4" bestFit="1" customWidth="1"/>
    <col min="10" max="11" width="8.23046875" style="4" customWidth="1"/>
    <col min="12" max="16384" width="9.23046875" style="4"/>
  </cols>
  <sheetData>
    <row r="1" spans="1:14" s="1" customFormat="1" ht="19">
      <c r="A1" s="61" t="s">
        <v>328</v>
      </c>
      <c r="B1" s="61"/>
      <c r="C1" s="61"/>
      <c r="D1" s="61"/>
      <c r="E1" s="61"/>
      <c r="F1" s="61"/>
      <c r="G1" s="61"/>
      <c r="H1" s="61"/>
      <c r="I1" s="61"/>
      <c r="J1" s="61"/>
      <c r="K1" s="61"/>
    </row>
    <row r="2" spans="1:14" s="1" customFormat="1" ht="20.5" customHeight="1">
      <c r="A2" s="19" t="s">
        <v>156</v>
      </c>
      <c r="B2" s="46"/>
      <c r="C2" s="46"/>
      <c r="D2" s="46"/>
      <c r="E2" s="46"/>
      <c r="F2" s="46"/>
      <c r="G2" s="46"/>
      <c r="H2" s="46"/>
      <c r="I2" s="46"/>
      <c r="J2" s="46"/>
      <c r="K2" s="47"/>
      <c r="L2" s="23"/>
    </row>
    <row r="3" spans="1:14" s="56" customFormat="1" ht="42" customHeight="1">
      <c r="A3" s="48" t="s">
        <v>97</v>
      </c>
      <c r="B3" s="38" t="s">
        <v>79</v>
      </c>
      <c r="C3" s="38" t="s">
        <v>80</v>
      </c>
      <c r="D3" s="38" t="s">
        <v>81</v>
      </c>
      <c r="E3" s="38" t="s">
        <v>82</v>
      </c>
      <c r="F3" s="38" t="s">
        <v>18</v>
      </c>
      <c r="G3" s="38" t="s">
        <v>83</v>
      </c>
      <c r="H3" s="38" t="s">
        <v>84</v>
      </c>
      <c r="I3" s="38" t="s">
        <v>85</v>
      </c>
      <c r="J3" s="38" t="s">
        <v>86</v>
      </c>
      <c r="K3" s="38" t="s">
        <v>19</v>
      </c>
    </row>
    <row r="4" spans="1:14" s="1" customFormat="1" ht="12.5">
      <c r="A4" s="1" t="s">
        <v>91</v>
      </c>
      <c r="B4" s="17">
        <v>58709217.871852003</v>
      </c>
      <c r="C4" s="17">
        <v>922008.08241788298</v>
      </c>
      <c r="D4" s="17">
        <v>40604254.9882975</v>
      </c>
      <c r="E4" s="17">
        <v>5739850.7415740099</v>
      </c>
      <c r="F4" s="17">
        <v>3363010.8982496699</v>
      </c>
      <c r="G4" s="17">
        <v>24465917.098639</v>
      </c>
      <c r="H4" s="17">
        <v>508247.22658251697</v>
      </c>
      <c r="I4" s="17">
        <v>5185606.6133998698</v>
      </c>
      <c r="J4" s="17">
        <v>8780600.4870289601</v>
      </c>
      <c r="K4" s="18">
        <v>148278714.00804138</v>
      </c>
      <c r="M4" s="18"/>
      <c r="N4" s="18"/>
    </row>
    <row r="5" spans="1:14" s="1" customFormat="1" ht="12.5">
      <c r="A5" s="1" t="s">
        <v>0</v>
      </c>
      <c r="B5" s="17">
        <v>102142158.70538101</v>
      </c>
      <c r="C5" s="17">
        <v>1728950.06067457</v>
      </c>
      <c r="D5" s="17">
        <v>70677273.823229402</v>
      </c>
      <c r="E5" s="17">
        <v>11797644.7530265</v>
      </c>
      <c r="F5" s="17">
        <v>6012695.2243695697</v>
      </c>
      <c r="G5" s="17">
        <v>47619809.999364197</v>
      </c>
      <c r="H5" s="17">
        <v>493834.39138179203</v>
      </c>
      <c r="I5" s="17">
        <v>8541226.8846801408</v>
      </c>
      <c r="J5" s="17">
        <v>15932738.5063187</v>
      </c>
      <c r="K5" s="18">
        <v>264946332.34842584</v>
      </c>
      <c r="M5" s="18"/>
      <c r="N5" s="18"/>
    </row>
    <row r="6" spans="1:14" s="1" customFormat="1" ht="12.5">
      <c r="A6" s="1" t="s">
        <v>1</v>
      </c>
      <c r="B6" s="17">
        <v>87619818.613849193</v>
      </c>
      <c r="C6" s="17">
        <v>1420562.41989736</v>
      </c>
      <c r="D6" s="17">
        <v>70959139.2076184</v>
      </c>
      <c r="E6" s="17">
        <v>8477458.14162785</v>
      </c>
      <c r="F6" s="17">
        <v>5678940.0106521202</v>
      </c>
      <c r="G6" s="17">
        <v>39163135.1024822</v>
      </c>
      <c r="H6" s="17">
        <v>174108.736588734</v>
      </c>
      <c r="I6" s="17">
        <v>9137731.8375510592</v>
      </c>
      <c r="J6" s="17">
        <v>16788039.566160198</v>
      </c>
      <c r="K6" s="18">
        <v>239418933.63642713</v>
      </c>
      <c r="M6" s="18"/>
      <c r="N6" s="18"/>
    </row>
    <row r="7" spans="1:14" s="1" customFormat="1" ht="12.5">
      <c r="A7" s="1" t="s">
        <v>2</v>
      </c>
      <c r="B7" s="17">
        <v>86425165.736426502</v>
      </c>
      <c r="C7" s="17">
        <v>1159413.61975411</v>
      </c>
      <c r="D7" s="17">
        <v>60608697.240531102</v>
      </c>
      <c r="E7" s="17">
        <v>7237617.67246194</v>
      </c>
      <c r="F7" s="17">
        <v>4612222.7342213802</v>
      </c>
      <c r="G7" s="17">
        <v>32135448.606537599</v>
      </c>
      <c r="H7" s="17">
        <v>168517.71090503599</v>
      </c>
      <c r="I7" s="17">
        <v>8920095.1852082703</v>
      </c>
      <c r="J7" s="17">
        <v>14759553.767033</v>
      </c>
      <c r="K7" s="18">
        <v>216026732.27307892</v>
      </c>
      <c r="M7" s="18"/>
      <c r="N7" s="18"/>
    </row>
    <row r="8" spans="1:14" s="1" customFormat="1" ht="12.5">
      <c r="A8" s="1" t="s">
        <v>3</v>
      </c>
      <c r="B8" s="17">
        <v>126938628.178727</v>
      </c>
      <c r="C8" s="17">
        <v>1912512.39862902</v>
      </c>
      <c r="D8" s="17">
        <v>79268577.079155207</v>
      </c>
      <c r="E8" s="17">
        <v>9664053.2947962601</v>
      </c>
      <c r="F8" s="17">
        <v>7549172.3625300899</v>
      </c>
      <c r="G8" s="17">
        <v>53113479.264980197</v>
      </c>
      <c r="H8" s="17">
        <v>225093.538663015</v>
      </c>
      <c r="I8" s="17">
        <v>9609427.9516233504</v>
      </c>
      <c r="J8" s="17">
        <v>16245264.943525599</v>
      </c>
      <c r="K8" s="18">
        <v>304526209.01262981</v>
      </c>
      <c r="M8" s="18"/>
      <c r="N8" s="18"/>
    </row>
    <row r="9" spans="1:14" s="1" customFormat="1" ht="12.5">
      <c r="A9" s="1" t="s">
        <v>92</v>
      </c>
      <c r="B9" s="17">
        <v>106937141.05863599</v>
      </c>
      <c r="C9" s="17">
        <v>1720778.6502527399</v>
      </c>
      <c r="D9" s="17">
        <v>77760290.045968994</v>
      </c>
      <c r="E9" s="17">
        <v>7307615.9826087002</v>
      </c>
      <c r="F9" s="17">
        <v>6576060.5497879405</v>
      </c>
      <c r="G9" s="17">
        <v>41143513.337112501</v>
      </c>
      <c r="H9" s="17">
        <v>321698.495176122</v>
      </c>
      <c r="I9" s="17">
        <v>9062420.7548432406</v>
      </c>
      <c r="J9" s="17">
        <v>14795702.102784101</v>
      </c>
      <c r="K9" s="18">
        <v>265625220.97717035</v>
      </c>
      <c r="M9" s="18"/>
      <c r="N9" s="18"/>
    </row>
    <row r="10" spans="1:14" s="1" customFormat="1" ht="12.5">
      <c r="A10" s="1" t="s">
        <v>4</v>
      </c>
      <c r="B10" s="17">
        <v>107042823.52868199</v>
      </c>
      <c r="C10" s="17">
        <v>1649024.1699365501</v>
      </c>
      <c r="D10" s="17">
        <v>75130591.013327897</v>
      </c>
      <c r="E10" s="17">
        <v>13682677.559659</v>
      </c>
      <c r="F10" s="17">
        <v>6375518.6643430097</v>
      </c>
      <c r="G10" s="17">
        <v>48681443.010250703</v>
      </c>
      <c r="H10" s="17">
        <v>47934.263739119699</v>
      </c>
      <c r="I10" s="17">
        <v>8775365.18241705</v>
      </c>
      <c r="J10" s="17">
        <v>18851674.678220399</v>
      </c>
      <c r="K10" s="18">
        <v>280237052.07057565</v>
      </c>
      <c r="M10" s="18"/>
      <c r="N10" s="18"/>
    </row>
    <row r="11" spans="1:14" s="1" customFormat="1" ht="12.5">
      <c r="A11" s="1" t="s">
        <v>5</v>
      </c>
      <c r="B11" s="17">
        <v>59195448.357813098</v>
      </c>
      <c r="C11" s="17">
        <v>1006878.74000454</v>
      </c>
      <c r="D11" s="17">
        <v>41881375.1399571</v>
      </c>
      <c r="E11" s="17">
        <v>6628339.4517796803</v>
      </c>
      <c r="F11" s="17">
        <v>3440590.3365355399</v>
      </c>
      <c r="G11" s="17">
        <v>26214671.1745078</v>
      </c>
      <c r="H11" s="17">
        <v>107276.17481602301</v>
      </c>
      <c r="I11" s="17">
        <v>5122285.3860613601</v>
      </c>
      <c r="J11" s="17">
        <v>11556209.744777201</v>
      </c>
      <c r="K11" s="18">
        <v>155153074.50625235</v>
      </c>
      <c r="M11" s="18"/>
      <c r="N11" s="18"/>
    </row>
    <row r="12" spans="1:14" s="1" customFormat="1" ht="12.5">
      <c r="A12" s="1" t="s">
        <v>6</v>
      </c>
      <c r="B12" s="17">
        <v>100667213.80025201</v>
      </c>
      <c r="C12" s="17">
        <v>1660172.97444178</v>
      </c>
      <c r="D12" s="17">
        <v>72661620.655267507</v>
      </c>
      <c r="E12" s="17">
        <v>9975103.4560764804</v>
      </c>
      <c r="F12" s="17">
        <v>6063372.1155079203</v>
      </c>
      <c r="G12" s="17">
        <v>43285512.712624997</v>
      </c>
      <c r="H12" s="17">
        <v>365928.64131396799</v>
      </c>
      <c r="I12" s="17">
        <v>8187272.6043029604</v>
      </c>
      <c r="J12" s="17">
        <v>16181245.873440299</v>
      </c>
      <c r="K12" s="18">
        <v>259047442.83322793</v>
      </c>
      <c r="M12" s="18"/>
      <c r="N12" s="18"/>
    </row>
    <row r="13" spans="1:14" s="1" customFormat="1" ht="12.5">
      <c r="A13" s="1" t="s">
        <v>7</v>
      </c>
      <c r="B13" s="17">
        <v>157255894.625121</v>
      </c>
      <c r="C13" s="17">
        <v>2376238.1101519698</v>
      </c>
      <c r="D13" s="17">
        <v>110617327.493917</v>
      </c>
      <c r="E13" s="17">
        <v>13905868.5661435</v>
      </c>
      <c r="F13" s="17">
        <v>9096862.9058522806</v>
      </c>
      <c r="G13" s="17">
        <v>61680688.940056302</v>
      </c>
      <c r="H13" s="17">
        <v>1194545.5422912601</v>
      </c>
      <c r="I13" s="17">
        <v>13995674.075766999</v>
      </c>
      <c r="J13" s="17">
        <v>22139176.018670801</v>
      </c>
      <c r="K13" s="18">
        <v>392262276.27797115</v>
      </c>
      <c r="M13" s="18"/>
      <c r="N13" s="18"/>
    </row>
    <row r="14" spans="1:14" s="1" customFormat="1" ht="12.5">
      <c r="A14" s="1" t="s">
        <v>93</v>
      </c>
      <c r="B14" s="17">
        <v>187417537.15479299</v>
      </c>
      <c r="C14" s="17">
        <v>2884518.8176128301</v>
      </c>
      <c r="D14" s="17">
        <v>144515863.00661501</v>
      </c>
      <c r="E14" s="17">
        <v>12363950.194338299</v>
      </c>
      <c r="F14" s="17">
        <v>11963500.152439101</v>
      </c>
      <c r="G14" s="17">
        <v>79611108.012878001</v>
      </c>
      <c r="H14" s="17">
        <v>969377.35678249097</v>
      </c>
      <c r="I14" s="17">
        <v>19263698.2674818</v>
      </c>
      <c r="J14" s="17">
        <v>25947944.742526501</v>
      </c>
      <c r="K14" s="18">
        <v>484937497.7054671</v>
      </c>
      <c r="M14" s="18"/>
      <c r="N14" s="18"/>
    </row>
    <row r="15" spans="1:14" s="1" customFormat="1" ht="12.5">
      <c r="A15" s="1" t="s">
        <v>94</v>
      </c>
      <c r="B15" s="17">
        <v>118935373.62981001</v>
      </c>
      <c r="C15" s="17">
        <v>1742655.8167465499</v>
      </c>
      <c r="D15" s="17">
        <v>90948038.553610101</v>
      </c>
      <c r="E15" s="17">
        <v>8060693.1572858002</v>
      </c>
      <c r="F15" s="17">
        <v>6930317.5257323002</v>
      </c>
      <c r="G15" s="17">
        <v>44937332.518061496</v>
      </c>
      <c r="H15" s="17">
        <v>2358764.33330297</v>
      </c>
      <c r="I15" s="17">
        <v>15977270.7434012</v>
      </c>
      <c r="J15" s="17">
        <v>16718650.3465776</v>
      </c>
      <c r="K15" s="18">
        <v>306609096.62452799</v>
      </c>
      <c r="M15" s="18"/>
      <c r="N15" s="18"/>
    </row>
    <row r="16" spans="1:14" s="1" customFormat="1" ht="12.5">
      <c r="A16" s="1" t="s">
        <v>95</v>
      </c>
      <c r="B16" s="17">
        <v>117658263.21033099</v>
      </c>
      <c r="C16" s="17">
        <v>1688312.6627092899</v>
      </c>
      <c r="D16" s="17">
        <v>81258307.589489907</v>
      </c>
      <c r="E16" s="17">
        <v>8273614.7297983104</v>
      </c>
      <c r="F16" s="17">
        <v>7082492.5777545897</v>
      </c>
      <c r="G16" s="17">
        <v>44358062.896304198</v>
      </c>
      <c r="H16" s="17">
        <v>757871.50667167199</v>
      </c>
      <c r="I16" s="17">
        <v>13087698.5466814</v>
      </c>
      <c r="J16" s="17">
        <v>16757620.533419801</v>
      </c>
      <c r="K16" s="18">
        <v>290922244.25316012</v>
      </c>
      <c r="M16" s="18"/>
      <c r="N16" s="18"/>
    </row>
    <row r="17" spans="1:14" s="1" customFormat="1" ht="12.5">
      <c r="A17" s="1" t="s">
        <v>21</v>
      </c>
      <c r="B17" s="17">
        <v>112391339.75664499</v>
      </c>
      <c r="C17" s="17">
        <v>1445551.91461294</v>
      </c>
      <c r="D17" s="17">
        <v>67766849.959855393</v>
      </c>
      <c r="E17" s="17">
        <v>7528880.8056215197</v>
      </c>
      <c r="F17" s="17">
        <v>6484957.6486246996</v>
      </c>
      <c r="G17" s="17">
        <v>40045382.732427701</v>
      </c>
      <c r="H17" s="17">
        <v>167442.525329094</v>
      </c>
      <c r="I17" s="17">
        <v>9062401.00959149</v>
      </c>
      <c r="J17" s="17">
        <v>12369466.0734774</v>
      </c>
      <c r="K17" s="18">
        <v>257262272.42618519</v>
      </c>
      <c r="M17" s="18"/>
      <c r="N17" s="18"/>
    </row>
    <row r="18" spans="1:14" s="1" customFormat="1" ht="12.5">
      <c r="A18" s="1" t="s">
        <v>8</v>
      </c>
      <c r="B18" s="17">
        <v>207349909.44717401</v>
      </c>
      <c r="C18" s="17">
        <v>3052109.05314499</v>
      </c>
      <c r="D18" s="17">
        <v>149359813.445425</v>
      </c>
      <c r="E18" s="17">
        <v>13234375.4429741</v>
      </c>
      <c r="F18" s="17">
        <v>11654144.9233438</v>
      </c>
      <c r="G18" s="17">
        <v>77117163.956548005</v>
      </c>
      <c r="H18" s="17">
        <v>4223497.2238374697</v>
      </c>
      <c r="I18" s="17">
        <v>21936335.6658074</v>
      </c>
      <c r="J18" s="17">
        <v>30757790.991399501</v>
      </c>
      <c r="K18" s="18">
        <v>518685140.14965433</v>
      </c>
      <c r="M18" s="18"/>
      <c r="N18" s="18"/>
    </row>
    <row r="19" spans="1:14" s="1" customFormat="1" ht="12.5">
      <c r="A19" s="1" t="s">
        <v>9</v>
      </c>
      <c r="B19" s="17">
        <v>49792117.2364299</v>
      </c>
      <c r="C19" s="17">
        <v>719431.56498792302</v>
      </c>
      <c r="D19" s="17">
        <v>39238334.8652445</v>
      </c>
      <c r="E19" s="17">
        <v>2835342.3745756801</v>
      </c>
      <c r="F19" s="17">
        <v>2923714.9226457998</v>
      </c>
      <c r="G19" s="17">
        <v>18443891.681788601</v>
      </c>
      <c r="H19" s="17">
        <v>2145633.5826209099</v>
      </c>
      <c r="I19" s="17">
        <v>5595483.0367780803</v>
      </c>
      <c r="J19" s="17">
        <v>6851074.9655943401</v>
      </c>
      <c r="K19" s="18">
        <v>128545024.2306657</v>
      </c>
      <c r="M19" s="18"/>
      <c r="N19" s="18"/>
    </row>
    <row r="20" spans="1:14" s="1" customFormat="1" ht="12.5">
      <c r="A20" s="1" t="s">
        <v>10</v>
      </c>
      <c r="B20" s="17">
        <v>154713297.871093</v>
      </c>
      <c r="C20" s="17">
        <v>2339950.3562672101</v>
      </c>
      <c r="D20" s="17">
        <v>108817876.36599</v>
      </c>
      <c r="E20" s="17">
        <v>10640648.3700932</v>
      </c>
      <c r="F20" s="17">
        <v>8751557.4035562892</v>
      </c>
      <c r="G20" s="17">
        <v>55590498.436653398</v>
      </c>
      <c r="H20" s="17">
        <v>2465636.6804098599</v>
      </c>
      <c r="I20" s="17">
        <v>12371766.233625101</v>
      </c>
      <c r="J20" s="17">
        <v>24489126.509206802</v>
      </c>
      <c r="K20" s="18">
        <v>380180358.22689486</v>
      </c>
      <c r="M20" s="18"/>
      <c r="N20" s="18"/>
    </row>
    <row r="21" spans="1:14" s="1" customFormat="1" ht="12.5">
      <c r="A21" s="1" t="s">
        <v>11</v>
      </c>
      <c r="B21" s="17">
        <v>53414430.336048</v>
      </c>
      <c r="C21" s="17">
        <v>896834.29682805901</v>
      </c>
      <c r="D21" s="17">
        <v>46476397.63803</v>
      </c>
      <c r="E21" s="17">
        <v>4357860.3342317697</v>
      </c>
      <c r="F21" s="17">
        <v>3348765.5423361398</v>
      </c>
      <c r="G21" s="17">
        <v>22681071.480048701</v>
      </c>
      <c r="H21" s="17">
        <v>2625414.23467047</v>
      </c>
      <c r="I21" s="17">
        <v>8067076.9743222203</v>
      </c>
      <c r="J21" s="17">
        <v>9480284.4271838497</v>
      </c>
      <c r="K21" s="18">
        <v>151348135.2636992</v>
      </c>
      <c r="M21" s="18"/>
      <c r="N21" s="18"/>
    </row>
    <row r="22" spans="1:14" s="1" customFormat="1" ht="12.5">
      <c r="A22" s="1" t="s">
        <v>12</v>
      </c>
      <c r="B22" s="17">
        <v>79099196.094629303</v>
      </c>
      <c r="C22" s="17">
        <v>1068465.7698190401</v>
      </c>
      <c r="D22" s="17">
        <v>57804874.284217</v>
      </c>
      <c r="E22" s="17">
        <v>4547433.8554213103</v>
      </c>
      <c r="F22" s="17">
        <v>4516932.8534484096</v>
      </c>
      <c r="G22" s="17">
        <v>28244251.415856801</v>
      </c>
      <c r="H22" s="17">
        <v>452037.91106067301</v>
      </c>
      <c r="I22" s="17">
        <v>8330704.8055473603</v>
      </c>
      <c r="J22" s="17">
        <v>11161074.3280837</v>
      </c>
      <c r="K22" s="18">
        <v>195224971.31808358</v>
      </c>
      <c r="M22" s="18"/>
      <c r="N22" s="18"/>
    </row>
    <row r="23" spans="1:14" s="1" customFormat="1" ht="12.5">
      <c r="A23" s="1" t="s">
        <v>13</v>
      </c>
      <c r="B23" s="17">
        <v>66212687.365794398</v>
      </c>
      <c r="C23" s="17">
        <v>1159342.9615358301</v>
      </c>
      <c r="D23" s="17">
        <v>45469905.5407741</v>
      </c>
      <c r="E23" s="17">
        <v>6104396.4706367403</v>
      </c>
      <c r="F23" s="17">
        <v>4578438.1401291396</v>
      </c>
      <c r="G23" s="17">
        <v>28930120.8628681</v>
      </c>
      <c r="H23" s="17">
        <v>431.30011846119999</v>
      </c>
      <c r="I23" s="17">
        <v>5753257.4708843296</v>
      </c>
      <c r="J23" s="17">
        <v>9624457.4815378692</v>
      </c>
      <c r="K23" s="18">
        <v>167833037.59427896</v>
      </c>
      <c r="M23" s="18"/>
      <c r="N23" s="18"/>
    </row>
    <row r="24" spans="1:14" s="1" customFormat="1" ht="12.5">
      <c r="A24" s="1" t="s">
        <v>14</v>
      </c>
      <c r="B24" s="17">
        <v>134829255.503102</v>
      </c>
      <c r="C24" s="17">
        <v>1727264.0202442401</v>
      </c>
      <c r="D24" s="17">
        <v>92872001.033747107</v>
      </c>
      <c r="E24" s="17">
        <v>7515443.8367167497</v>
      </c>
      <c r="F24" s="17">
        <v>7554466.2447952498</v>
      </c>
      <c r="G24" s="17">
        <v>49317084.327227898</v>
      </c>
      <c r="H24" s="17">
        <v>715569.51655496506</v>
      </c>
      <c r="I24" s="17">
        <v>10082869.7254526</v>
      </c>
      <c r="J24" s="17">
        <v>22711127.2632531</v>
      </c>
      <c r="K24" s="18">
        <v>327325081.47109389</v>
      </c>
      <c r="M24" s="18"/>
      <c r="N24" s="18"/>
    </row>
    <row r="25" spans="1:14" s="1" customFormat="1" ht="12.5">
      <c r="A25" s="1" t="s">
        <v>15</v>
      </c>
      <c r="B25" s="17">
        <v>277548154.917404</v>
      </c>
      <c r="C25" s="17">
        <v>4042478.5393304899</v>
      </c>
      <c r="D25" s="17">
        <v>204593854.02972901</v>
      </c>
      <c r="E25" s="17">
        <v>16917032.808552299</v>
      </c>
      <c r="F25" s="17">
        <v>17671460.263144799</v>
      </c>
      <c r="G25" s="17">
        <v>118886495.43278</v>
      </c>
      <c r="H25" s="17">
        <v>1511139.10718334</v>
      </c>
      <c r="I25" s="17">
        <v>27934331.044572402</v>
      </c>
      <c r="J25" s="17">
        <v>33816999.649780303</v>
      </c>
      <c r="K25" s="17">
        <v>702921945.79247653</v>
      </c>
      <c r="M25" s="18"/>
      <c r="N25" s="18"/>
    </row>
    <row r="26" spans="1:14" s="1" customFormat="1" ht="16.5" customHeight="1">
      <c r="A26" s="115" t="s">
        <v>96</v>
      </c>
      <c r="B26" s="117">
        <v>2552295072.9999933</v>
      </c>
      <c r="C26" s="117">
        <v>38323454.999999918</v>
      </c>
      <c r="D26" s="117">
        <v>1829291262.9999971</v>
      </c>
      <c r="E26" s="117">
        <v>196795901.99999964</v>
      </c>
      <c r="F26" s="117">
        <v>152229193.99999982</v>
      </c>
      <c r="G26" s="117">
        <v>1025666082.9999983</v>
      </c>
      <c r="H26" s="117">
        <v>21999999.999999963</v>
      </c>
      <c r="I26" s="117">
        <v>243999999.99999973</v>
      </c>
      <c r="J26" s="117">
        <v>376715823</v>
      </c>
      <c r="K26" s="117">
        <v>6437316792.9999895</v>
      </c>
      <c r="M26" s="18"/>
      <c r="N26" s="18"/>
    </row>
    <row r="27" spans="1:14" s="1" customFormat="1" ht="12.5">
      <c r="A27" s="50"/>
    </row>
    <row r="28" spans="1:14" s="1" customFormat="1" ht="12.5">
      <c r="D28" s="53"/>
    </row>
    <row r="29" spans="1:14" s="1" customFormat="1" ht="12.5">
      <c r="D29" s="53"/>
    </row>
    <row r="30" spans="1:14" s="1" customFormat="1" ht="20">
      <c r="A30" s="78"/>
    </row>
    <row r="31" spans="1:14" s="1" customFormat="1" ht="12.5"/>
    <row r="35" spans="2:3">
      <c r="B35" s="27"/>
      <c r="C35" s="27"/>
    </row>
    <row r="36" spans="2:3">
      <c r="B36" s="27"/>
      <c r="C36" s="27"/>
    </row>
    <row r="37" spans="2:3">
      <c r="B37" s="27"/>
      <c r="C37" s="27"/>
    </row>
    <row r="38" spans="2:3">
      <c r="B38" s="27"/>
      <c r="C38" s="27"/>
    </row>
    <row r="39" spans="2:3">
      <c r="B39" s="27"/>
      <c r="C39" s="27"/>
    </row>
    <row r="40" spans="2:3">
      <c r="B40" s="27"/>
      <c r="C40" s="27"/>
    </row>
    <row r="41" spans="2:3">
      <c r="B41" s="27"/>
      <c r="C41" s="27"/>
    </row>
    <row r="42" spans="2:3">
      <c r="B42" s="27"/>
      <c r="C42" s="27"/>
    </row>
    <row r="43" spans="2:3">
      <c r="B43" s="27"/>
      <c r="C43" s="27"/>
    </row>
    <row r="44" spans="2:3">
      <c r="B44" s="27"/>
      <c r="C44" s="27"/>
    </row>
    <row r="45" spans="2:3">
      <c r="B45" s="27"/>
      <c r="C45" s="27"/>
    </row>
    <row r="46" spans="2:3">
      <c r="B46" s="27"/>
      <c r="C46" s="27"/>
    </row>
    <row r="47" spans="2:3">
      <c r="B47" s="27"/>
      <c r="C47" s="27"/>
    </row>
    <row r="48" spans="2:3">
      <c r="B48" s="27"/>
      <c r="C48" s="27"/>
    </row>
    <row r="49" spans="2:3">
      <c r="B49" s="27"/>
      <c r="C49" s="27"/>
    </row>
    <row r="50" spans="2:3">
      <c r="B50" s="27"/>
      <c r="C50" s="27"/>
    </row>
    <row r="51" spans="2:3">
      <c r="B51" s="27"/>
      <c r="C51" s="27"/>
    </row>
    <row r="52" spans="2:3">
      <c r="B52" s="27"/>
      <c r="C52" s="27"/>
    </row>
    <row r="53" spans="2:3">
      <c r="B53" s="27"/>
      <c r="C53" s="27"/>
    </row>
    <row r="54" spans="2:3">
      <c r="B54" s="27"/>
      <c r="C54" s="27"/>
    </row>
    <row r="55" spans="2:3">
      <c r="B55" s="27"/>
      <c r="C55" s="27"/>
    </row>
    <row r="56" spans="2:3">
      <c r="B56" s="27"/>
      <c r="C56" s="27"/>
    </row>
    <row r="57" spans="2:3">
      <c r="B57" s="27"/>
      <c r="C57" s="27"/>
    </row>
  </sheetData>
  <phoneticPr fontId="6" type="noConversion"/>
  <conditionalFormatting sqref="K2">
    <cfRule type="expression" dxfId="103" priority="1" stopIfTrue="1">
      <formula>#REF!&gt;0</formula>
    </cfRule>
  </conditionalFormatting>
  <pageMargins left="0.35" right="0.41" top="0.98425196850393704" bottom="0.98425196850393704" header="0.51181102362204722" footer="0.51181102362204722"/>
  <pageSetup paperSize="9" scale="56" orientation="landscape"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U65"/>
  <sheetViews>
    <sheetView showGridLines="0" zoomScale="80" zoomScaleNormal="80" workbookViewId="0"/>
  </sheetViews>
  <sheetFormatPr defaultRowHeight="15.5"/>
  <cols>
    <col min="1" max="1" width="18.61328125" style="4" customWidth="1"/>
    <col min="2" max="7" width="8.3828125" style="4" customWidth="1"/>
    <col min="8" max="8" width="10.53515625" style="4" customWidth="1"/>
    <col min="9" max="9" width="10.4609375" style="4" customWidth="1"/>
    <col min="10" max="11" width="8.3828125" style="4" customWidth="1"/>
    <col min="12" max="15" width="9.23046875" style="4"/>
    <col min="16" max="16" width="11.69140625" style="4" bestFit="1" customWidth="1"/>
    <col min="17" max="20" width="9.23046875" style="4"/>
    <col min="21" max="21" width="12.4609375" style="4" bestFit="1" customWidth="1"/>
    <col min="22" max="16384" width="9.23046875" style="4"/>
  </cols>
  <sheetData>
    <row r="1" spans="1:21" s="1" customFormat="1" ht="19">
      <c r="A1" s="74" t="s">
        <v>161</v>
      </c>
    </row>
    <row r="2" spans="1:21" s="1" customFormat="1" ht="20.5" customHeight="1">
      <c r="A2" s="19" t="s">
        <v>156</v>
      </c>
      <c r="K2" s="47"/>
      <c r="L2" s="23"/>
    </row>
    <row r="3" spans="1:21" s="56" customFormat="1" ht="46.5" customHeight="1">
      <c r="A3" s="84" t="s">
        <v>97</v>
      </c>
      <c r="B3" s="85" t="s">
        <v>79</v>
      </c>
      <c r="C3" s="85" t="s">
        <v>80</v>
      </c>
      <c r="D3" s="85" t="s">
        <v>81</v>
      </c>
      <c r="E3" s="85" t="s">
        <v>82</v>
      </c>
      <c r="F3" s="85" t="s">
        <v>18</v>
      </c>
      <c r="G3" s="85" t="s">
        <v>83</v>
      </c>
      <c r="H3" s="85" t="s">
        <v>84</v>
      </c>
      <c r="I3" s="85" t="s">
        <v>85</v>
      </c>
      <c r="J3" s="85" t="s">
        <v>86</v>
      </c>
      <c r="K3" s="85" t="s">
        <v>19</v>
      </c>
    </row>
    <row r="4" spans="1:21" s="1" customFormat="1" ht="12.5">
      <c r="A4" s="1" t="s">
        <v>91</v>
      </c>
      <c r="B4" s="17">
        <v>62580200.895079002</v>
      </c>
      <c r="C4" s="17">
        <v>985299.82551341294</v>
      </c>
      <c r="D4" s="17">
        <v>45467915.736939304</v>
      </c>
      <c r="E4" s="17">
        <v>6036489.7664693696</v>
      </c>
      <c r="F4" s="17">
        <v>3608635.1010899902</v>
      </c>
      <c r="G4" s="17">
        <v>27136678.896368999</v>
      </c>
      <c r="H4" s="17">
        <v>508247.22658251697</v>
      </c>
      <c r="I4" s="17">
        <v>5240008.2438704604</v>
      </c>
      <c r="J4" s="17">
        <v>8128804.4870289601</v>
      </c>
      <c r="K4" s="18">
        <v>159692280.17894202</v>
      </c>
      <c r="M4" s="79"/>
      <c r="N4" s="79"/>
      <c r="O4" s="79"/>
      <c r="P4" s="79"/>
      <c r="Q4" s="79"/>
      <c r="R4" s="79"/>
      <c r="S4" s="79"/>
      <c r="T4" s="79"/>
      <c r="U4" s="79"/>
    </row>
    <row r="5" spans="1:21" s="1" customFormat="1" ht="12.5">
      <c r="A5" s="1" t="s">
        <v>0</v>
      </c>
      <c r="B5" s="17">
        <v>108740413.98560899</v>
      </c>
      <c r="C5" s="17">
        <v>1851906.57945967</v>
      </c>
      <c r="D5" s="17">
        <v>79041330.327668503</v>
      </c>
      <c r="E5" s="17">
        <v>12420756.549617</v>
      </c>
      <c r="F5" s="17">
        <v>6467898.8800882902</v>
      </c>
      <c r="G5" s="17">
        <v>52974204.854084097</v>
      </c>
      <c r="H5" s="17">
        <v>493834.39138179203</v>
      </c>
      <c r="I5" s="17">
        <v>8263060.3152807001</v>
      </c>
      <c r="J5" s="17">
        <v>14760679.5063187</v>
      </c>
      <c r="K5" s="18">
        <v>285014085.38950771</v>
      </c>
      <c r="M5" s="79"/>
      <c r="N5" s="79"/>
      <c r="O5" s="79"/>
      <c r="P5" s="79"/>
      <c r="Q5" s="79"/>
      <c r="R5" s="79"/>
      <c r="S5" s="79"/>
      <c r="T5" s="79"/>
      <c r="U5" s="79"/>
    </row>
    <row r="6" spans="1:21" s="1" customFormat="1" ht="12.5">
      <c r="A6" s="1" t="s">
        <v>1</v>
      </c>
      <c r="B6" s="17">
        <v>93423549.072075203</v>
      </c>
      <c r="C6" s="17">
        <v>1526357.76092791</v>
      </c>
      <c r="D6" s="17">
        <v>79557186.706082404</v>
      </c>
      <c r="E6" s="17">
        <v>9060797.5722019803</v>
      </c>
      <c r="F6" s="17">
        <v>6111498.1272324501</v>
      </c>
      <c r="G6" s="17">
        <v>43565328.007673398</v>
      </c>
      <c r="H6" s="17">
        <v>174108.736588734</v>
      </c>
      <c r="I6" s="17">
        <v>9188919.2025027908</v>
      </c>
      <c r="J6" s="17">
        <v>15646285.5661602</v>
      </c>
      <c r="K6" s="18">
        <v>258254030.75144508</v>
      </c>
      <c r="M6" s="79"/>
      <c r="N6" s="79"/>
      <c r="O6" s="79"/>
      <c r="P6" s="79"/>
      <c r="Q6" s="79"/>
      <c r="R6" s="79"/>
      <c r="S6" s="79"/>
      <c r="T6" s="79"/>
      <c r="U6" s="79"/>
    </row>
    <row r="7" spans="1:21" s="1" customFormat="1" ht="12.5">
      <c r="A7" s="1" t="s">
        <v>2</v>
      </c>
      <c r="B7" s="17">
        <v>92794615.268735304</v>
      </c>
      <c r="C7" s="17">
        <v>1244398.0595112001</v>
      </c>
      <c r="D7" s="17">
        <v>68133288.127672896</v>
      </c>
      <c r="E7" s="17">
        <v>7591573.4688859899</v>
      </c>
      <c r="F7" s="17">
        <v>4959703.8681117902</v>
      </c>
      <c r="G7" s="17">
        <v>35657133.108420298</v>
      </c>
      <c r="H7" s="17">
        <v>168517.71090503599</v>
      </c>
      <c r="I7" s="17">
        <v>8536146.3876782507</v>
      </c>
      <c r="J7" s="17">
        <v>13796983.767033</v>
      </c>
      <c r="K7" s="18">
        <v>232882359.76695374</v>
      </c>
      <c r="M7" s="79"/>
      <c r="N7" s="79"/>
      <c r="O7" s="79"/>
      <c r="P7" s="79"/>
      <c r="Q7" s="79"/>
      <c r="R7" s="79"/>
      <c r="S7" s="79"/>
      <c r="T7" s="79"/>
      <c r="U7" s="79"/>
    </row>
    <row r="8" spans="1:21" s="1" customFormat="1" ht="12.5">
      <c r="A8" s="1" t="s">
        <v>3</v>
      </c>
      <c r="B8" s="17">
        <v>135158392.469383</v>
      </c>
      <c r="C8" s="17">
        <v>2051544.27113043</v>
      </c>
      <c r="D8" s="17">
        <v>89014686.685139403</v>
      </c>
      <c r="E8" s="17">
        <v>10132608.649398901</v>
      </c>
      <c r="F8" s="17">
        <v>8123044.6372640599</v>
      </c>
      <c r="G8" s="17">
        <v>58350828.440034397</v>
      </c>
      <c r="H8" s="17">
        <v>225093.538663015</v>
      </c>
      <c r="I8" s="17">
        <v>9679538.8831923101</v>
      </c>
      <c r="J8" s="17">
        <v>15033981.943525599</v>
      </c>
      <c r="K8" s="18">
        <v>327769719.51773119</v>
      </c>
      <c r="M8" s="79"/>
      <c r="N8" s="79"/>
      <c r="O8" s="79"/>
      <c r="P8" s="79"/>
      <c r="Q8" s="79"/>
      <c r="R8" s="79"/>
      <c r="S8" s="79"/>
      <c r="T8" s="79"/>
      <c r="U8" s="79"/>
    </row>
    <row r="9" spans="1:21" s="1" customFormat="1" ht="12.5">
      <c r="A9" s="1" t="s">
        <v>92</v>
      </c>
      <c r="B9" s="17">
        <v>114043241.771074</v>
      </c>
      <c r="C9" s="17">
        <v>1851657.2174346601</v>
      </c>
      <c r="D9" s="17">
        <v>87008359.7611541</v>
      </c>
      <c r="E9" s="17">
        <v>7650719.4398501804</v>
      </c>
      <c r="F9" s="17">
        <v>7052344.4624888599</v>
      </c>
      <c r="G9" s="17">
        <v>45548448.611601397</v>
      </c>
      <c r="H9" s="17">
        <v>321698.495176122</v>
      </c>
      <c r="I9" s="17">
        <v>9275108.4861638304</v>
      </c>
      <c r="J9" s="17">
        <v>13756858.102784101</v>
      </c>
      <c r="K9" s="18">
        <v>286508436.3477273</v>
      </c>
      <c r="M9" s="79"/>
      <c r="N9" s="79"/>
      <c r="O9" s="79"/>
      <c r="P9" s="79"/>
      <c r="Q9" s="79"/>
      <c r="R9" s="79"/>
      <c r="S9" s="79"/>
      <c r="T9" s="79"/>
      <c r="U9" s="79"/>
    </row>
    <row r="10" spans="1:21" s="1" customFormat="1" ht="12.5">
      <c r="A10" s="1" t="s">
        <v>4</v>
      </c>
      <c r="B10" s="17">
        <v>114116087.04953299</v>
      </c>
      <c r="C10" s="17">
        <v>1760852.5872750699</v>
      </c>
      <c r="D10" s="17">
        <v>84275333.723527193</v>
      </c>
      <c r="E10" s="17">
        <v>14340371.8212559</v>
      </c>
      <c r="F10" s="17">
        <v>6845890.2872475795</v>
      </c>
      <c r="G10" s="17">
        <v>54097996.475173101</v>
      </c>
      <c r="H10" s="17">
        <v>47934.263739119699</v>
      </c>
      <c r="I10" s="17">
        <v>8977543.9194062203</v>
      </c>
      <c r="J10" s="17">
        <v>17470585.678220399</v>
      </c>
      <c r="K10" s="18">
        <v>301932595.80537754</v>
      </c>
      <c r="M10" s="79"/>
      <c r="N10" s="79"/>
      <c r="O10" s="79"/>
      <c r="P10" s="79"/>
      <c r="Q10" s="79"/>
      <c r="R10" s="79"/>
      <c r="S10" s="79"/>
      <c r="T10" s="79"/>
      <c r="U10" s="79"/>
    </row>
    <row r="11" spans="1:21" s="1" customFormat="1" ht="12.5">
      <c r="A11" s="1" t="s">
        <v>5</v>
      </c>
      <c r="B11" s="17">
        <v>62684884.983923003</v>
      </c>
      <c r="C11" s="17">
        <v>1074659.4840438401</v>
      </c>
      <c r="D11" s="17">
        <v>46980656.822998904</v>
      </c>
      <c r="E11" s="17">
        <v>6957723.4543361804</v>
      </c>
      <c r="F11" s="17">
        <v>3675111.58934006</v>
      </c>
      <c r="G11" s="17">
        <v>29010122.934240401</v>
      </c>
      <c r="H11" s="17">
        <v>107276.17481602301</v>
      </c>
      <c r="I11" s="17">
        <v>5126457.5088259298</v>
      </c>
      <c r="J11" s="17">
        <v>10755443.744777201</v>
      </c>
      <c r="K11" s="18">
        <v>166372336.69730154</v>
      </c>
      <c r="M11" s="79"/>
      <c r="N11" s="79"/>
      <c r="O11" s="79"/>
      <c r="P11" s="79"/>
      <c r="Q11" s="79"/>
      <c r="R11" s="79"/>
      <c r="S11" s="79"/>
      <c r="T11" s="79"/>
      <c r="U11" s="79"/>
    </row>
    <row r="12" spans="1:21" s="1" customFormat="1" ht="12.5">
      <c r="A12" s="1" t="s">
        <v>6</v>
      </c>
      <c r="B12" s="17">
        <v>107007950.525355</v>
      </c>
      <c r="C12" s="17">
        <v>1779830.6175049299</v>
      </c>
      <c r="D12" s="17">
        <v>81491271.135279104</v>
      </c>
      <c r="E12" s="17">
        <v>10501630.4176323</v>
      </c>
      <c r="F12" s="17">
        <v>6523734.9980357103</v>
      </c>
      <c r="G12" s="17">
        <v>48149144.958929501</v>
      </c>
      <c r="H12" s="17">
        <v>365928.64131396799</v>
      </c>
      <c r="I12" s="17">
        <v>8180128.7837403398</v>
      </c>
      <c r="J12" s="17">
        <v>15064250.873440299</v>
      </c>
      <c r="K12" s="18">
        <v>279063870.95123118</v>
      </c>
      <c r="M12" s="79"/>
      <c r="N12" s="79"/>
      <c r="O12" s="79"/>
      <c r="P12" s="79"/>
      <c r="Q12" s="79"/>
      <c r="R12" s="79"/>
      <c r="S12" s="79"/>
      <c r="T12" s="79"/>
      <c r="U12" s="79"/>
    </row>
    <row r="13" spans="1:21" s="1" customFormat="1" ht="12.5">
      <c r="A13" s="1" t="s">
        <v>7</v>
      </c>
      <c r="B13" s="17">
        <v>167747698.80491099</v>
      </c>
      <c r="C13" s="17">
        <v>2549879.73420711</v>
      </c>
      <c r="D13" s="17">
        <v>123910518.33685599</v>
      </c>
      <c r="E13" s="17">
        <v>14600545.7328711</v>
      </c>
      <c r="F13" s="17">
        <v>9789398.9398557302</v>
      </c>
      <c r="G13" s="17">
        <v>68534765.646049798</v>
      </c>
      <c r="H13" s="17">
        <v>1194545.5422912601</v>
      </c>
      <c r="I13" s="17">
        <v>14005710.753733899</v>
      </c>
      <c r="J13" s="17">
        <v>20544829.018670801</v>
      </c>
      <c r="K13" s="18">
        <v>422877892.50944674</v>
      </c>
      <c r="M13" s="79"/>
      <c r="N13" s="79"/>
      <c r="O13" s="79"/>
      <c r="P13" s="79"/>
      <c r="Q13" s="79"/>
      <c r="R13" s="79"/>
      <c r="S13" s="79"/>
      <c r="T13" s="79"/>
      <c r="U13" s="79"/>
    </row>
    <row r="14" spans="1:21" s="1" customFormat="1" ht="12.5">
      <c r="A14" s="1" t="s">
        <v>93</v>
      </c>
      <c r="B14" s="17">
        <v>199140846.09518301</v>
      </c>
      <c r="C14" s="17">
        <v>3078233.33523486</v>
      </c>
      <c r="D14" s="17">
        <v>162507900.68503299</v>
      </c>
      <c r="E14" s="17">
        <v>12966288.5359497</v>
      </c>
      <c r="F14" s="17">
        <v>12875622.8504552</v>
      </c>
      <c r="G14" s="17">
        <v>88388833.419999003</v>
      </c>
      <c r="H14" s="17">
        <v>969377.35678249097</v>
      </c>
      <c r="I14" s="17">
        <v>19339170.425370801</v>
      </c>
      <c r="J14" s="17">
        <v>23940854.742526501</v>
      </c>
      <c r="K14" s="18">
        <v>523207127.44653463</v>
      </c>
      <c r="M14" s="79"/>
      <c r="N14" s="79"/>
      <c r="O14" s="79"/>
      <c r="P14" s="79"/>
      <c r="Q14" s="79"/>
      <c r="R14" s="79"/>
      <c r="S14" s="79"/>
      <c r="T14" s="79"/>
      <c r="U14" s="79"/>
    </row>
    <row r="15" spans="1:21" s="1" customFormat="1" ht="12.5">
      <c r="A15" s="1" t="s">
        <v>94</v>
      </c>
      <c r="B15" s="17">
        <v>126746197.67383</v>
      </c>
      <c r="C15" s="17">
        <v>1870495.1304269701</v>
      </c>
      <c r="D15" s="17">
        <v>101950871.38353799</v>
      </c>
      <c r="E15" s="17">
        <v>8452492.9090044592</v>
      </c>
      <c r="F15" s="17">
        <v>7461017.3257635701</v>
      </c>
      <c r="G15" s="17">
        <v>49844581.587957799</v>
      </c>
      <c r="H15" s="17">
        <v>2358764.33330297</v>
      </c>
      <c r="I15" s="17">
        <v>15955162.420879301</v>
      </c>
      <c r="J15" s="17">
        <v>15522299.3465776</v>
      </c>
      <c r="K15" s="18">
        <v>330161882.11128068</v>
      </c>
      <c r="M15" s="79"/>
      <c r="N15" s="79"/>
      <c r="O15" s="79"/>
      <c r="P15" s="79"/>
      <c r="Q15" s="79"/>
      <c r="R15" s="79"/>
      <c r="S15" s="79"/>
      <c r="T15" s="79"/>
      <c r="U15" s="79"/>
    </row>
    <row r="16" spans="1:21" s="1" customFormat="1" ht="12.5">
      <c r="A16" s="1" t="s">
        <v>95</v>
      </c>
      <c r="B16" s="17">
        <v>125709566.23992699</v>
      </c>
      <c r="C16" s="17">
        <v>1814753.4570561899</v>
      </c>
      <c r="D16" s="17">
        <v>91228724.345846996</v>
      </c>
      <c r="E16" s="17">
        <v>8710355.91200714</v>
      </c>
      <c r="F16" s="17">
        <v>7638959.4407763798</v>
      </c>
      <c r="G16" s="17">
        <v>49322787.196865901</v>
      </c>
      <c r="H16" s="17">
        <v>757871.50667167199</v>
      </c>
      <c r="I16" s="17">
        <v>12866431.884044601</v>
      </c>
      <c r="J16" s="17">
        <v>15608936.533419801</v>
      </c>
      <c r="K16" s="18">
        <v>313658386.51661563</v>
      </c>
      <c r="M16" s="79"/>
      <c r="N16" s="79"/>
      <c r="O16" s="79"/>
      <c r="P16" s="79"/>
      <c r="Q16" s="79"/>
      <c r="R16" s="79"/>
      <c r="S16" s="79"/>
      <c r="T16" s="79"/>
      <c r="U16" s="79"/>
    </row>
    <row r="17" spans="1:21" s="1" customFormat="1" ht="12.5">
      <c r="A17" s="1" t="s">
        <v>21</v>
      </c>
      <c r="B17" s="17">
        <v>120615712.48104601</v>
      </c>
      <c r="C17" s="17">
        <v>1550530.7702907701</v>
      </c>
      <c r="D17" s="17">
        <v>76246172.482199207</v>
      </c>
      <c r="E17" s="17">
        <v>7899447.8124008402</v>
      </c>
      <c r="F17" s="17">
        <v>7004927.6666741297</v>
      </c>
      <c r="G17" s="17">
        <v>44676162.801208302</v>
      </c>
      <c r="H17" s="17">
        <v>167442.525329094</v>
      </c>
      <c r="I17" s="17">
        <v>9087563.1460285094</v>
      </c>
      <c r="J17" s="17">
        <v>11463005.0734774</v>
      </c>
      <c r="K17" s="18">
        <v>278710964.7586543</v>
      </c>
      <c r="M17" s="79"/>
      <c r="N17" s="79"/>
      <c r="O17" s="79"/>
      <c r="P17" s="79"/>
      <c r="Q17" s="79"/>
      <c r="R17" s="79"/>
      <c r="S17" s="79"/>
      <c r="T17" s="79"/>
      <c r="U17" s="79"/>
    </row>
    <row r="18" spans="1:21" s="1" customFormat="1" ht="12.5">
      <c r="A18" s="1" t="s">
        <v>8</v>
      </c>
      <c r="B18" s="17">
        <v>221457940.43538201</v>
      </c>
      <c r="C18" s="17">
        <v>3270653.2377498802</v>
      </c>
      <c r="D18" s="17">
        <v>167331594.96156499</v>
      </c>
      <c r="E18" s="17">
        <v>13866940.015754299</v>
      </c>
      <c r="F18" s="17">
        <v>12540347.8813556</v>
      </c>
      <c r="G18" s="17">
        <v>85317539.591999397</v>
      </c>
      <c r="H18" s="17">
        <v>4223497.2238374697</v>
      </c>
      <c r="I18" s="17">
        <v>21004733.072617698</v>
      </c>
      <c r="J18" s="17">
        <v>28521397.991399501</v>
      </c>
      <c r="K18" s="18">
        <v>557534644.41166079</v>
      </c>
      <c r="M18" s="79"/>
      <c r="N18" s="79"/>
      <c r="O18" s="79"/>
      <c r="P18" s="79"/>
      <c r="Q18" s="79"/>
      <c r="R18" s="79"/>
      <c r="S18" s="79"/>
      <c r="T18" s="79"/>
      <c r="U18" s="79"/>
    </row>
    <row r="19" spans="1:21" s="1" customFormat="1" ht="12.5">
      <c r="A19" s="1" t="s">
        <v>9</v>
      </c>
      <c r="B19" s="17">
        <v>53336164.832739897</v>
      </c>
      <c r="C19" s="17">
        <v>772466.02362710994</v>
      </c>
      <c r="D19" s="17">
        <v>43991903.647984698</v>
      </c>
      <c r="E19" s="17">
        <v>2968246.6204069001</v>
      </c>
      <c r="F19" s="17">
        <v>3146605.4294529501</v>
      </c>
      <c r="G19" s="17">
        <v>20454330.643175699</v>
      </c>
      <c r="H19" s="17">
        <v>2145633.5826209099</v>
      </c>
      <c r="I19" s="17">
        <v>5627269.0356240096</v>
      </c>
      <c r="J19" s="17">
        <v>6307356.9655943401</v>
      </c>
      <c r="K19" s="18">
        <v>138749976.78122652</v>
      </c>
      <c r="M19" s="79"/>
      <c r="N19" s="79"/>
      <c r="O19" s="79"/>
      <c r="P19" s="79"/>
      <c r="Q19" s="79"/>
      <c r="R19" s="79"/>
      <c r="S19" s="79"/>
      <c r="T19" s="79"/>
      <c r="U19" s="79"/>
    </row>
    <row r="20" spans="1:21" s="1" customFormat="1" ht="12.5">
      <c r="A20" s="1" t="s">
        <v>10</v>
      </c>
      <c r="B20" s="17">
        <v>163628968.93081701</v>
      </c>
      <c r="C20" s="17">
        <v>2491625.9495481099</v>
      </c>
      <c r="D20" s="17">
        <v>122188396.04432499</v>
      </c>
      <c r="E20" s="17">
        <v>11143194.6068202</v>
      </c>
      <c r="F20" s="17">
        <v>9403814.6470921207</v>
      </c>
      <c r="G20" s="17">
        <v>61570026.442174397</v>
      </c>
      <c r="H20" s="17">
        <v>2465636.6804098599</v>
      </c>
      <c r="I20" s="17">
        <v>12651090.6663788</v>
      </c>
      <c r="J20" s="17">
        <v>22877389.509206802</v>
      </c>
      <c r="K20" s="18">
        <v>408420143.47677231</v>
      </c>
      <c r="M20" s="79"/>
      <c r="N20" s="79"/>
      <c r="O20" s="79"/>
      <c r="P20" s="79"/>
      <c r="Q20" s="79"/>
      <c r="R20" s="79"/>
      <c r="S20" s="79"/>
      <c r="T20" s="79"/>
      <c r="U20" s="79"/>
    </row>
    <row r="21" spans="1:21" s="1" customFormat="1" ht="12.5">
      <c r="A21" s="1" t="s">
        <v>11</v>
      </c>
      <c r="B21" s="17">
        <v>56853031.705155201</v>
      </c>
      <c r="C21" s="17">
        <v>962368.41128270305</v>
      </c>
      <c r="D21" s="17">
        <v>52177247.1821834</v>
      </c>
      <c r="E21" s="17">
        <v>4561803.4207115602</v>
      </c>
      <c r="F21" s="17">
        <v>3592312.97965485</v>
      </c>
      <c r="G21" s="17">
        <v>25076732.9057706</v>
      </c>
      <c r="H21" s="17">
        <v>2625414.23467047</v>
      </c>
      <c r="I21" s="17">
        <v>8165823.4759371299</v>
      </c>
      <c r="J21" s="17">
        <v>8699331.4271838497</v>
      </c>
      <c r="K21" s="18">
        <v>162714065.74254975</v>
      </c>
      <c r="M21" s="79"/>
      <c r="N21" s="79"/>
      <c r="O21" s="79"/>
      <c r="P21" s="79"/>
      <c r="Q21" s="79"/>
      <c r="R21" s="79"/>
      <c r="S21" s="79"/>
      <c r="T21" s="79"/>
      <c r="U21" s="79"/>
    </row>
    <row r="22" spans="1:21" s="1" customFormat="1" ht="12.5">
      <c r="A22" s="1" t="s">
        <v>12</v>
      </c>
      <c r="B22" s="17">
        <v>84457883.320333198</v>
      </c>
      <c r="C22" s="17">
        <v>1167546.54949727</v>
      </c>
      <c r="D22" s="17">
        <v>64817073.185584098</v>
      </c>
      <c r="E22" s="17">
        <v>4777228.9617175497</v>
      </c>
      <c r="F22" s="17">
        <v>4861048.0075386502</v>
      </c>
      <c r="G22" s="17">
        <v>31363590.265074499</v>
      </c>
      <c r="H22" s="17">
        <v>452037.91106067301</v>
      </c>
      <c r="I22" s="17">
        <v>8500146.0533823501</v>
      </c>
      <c r="J22" s="17">
        <v>10332507.3280837</v>
      </c>
      <c r="K22" s="18">
        <v>210729061.58227193</v>
      </c>
      <c r="M22" s="79"/>
      <c r="N22" s="79"/>
      <c r="O22" s="79"/>
      <c r="P22" s="79"/>
      <c r="Q22" s="79"/>
      <c r="R22" s="79"/>
      <c r="S22" s="79"/>
      <c r="T22" s="79"/>
      <c r="U22" s="79"/>
    </row>
    <row r="23" spans="1:21" s="1" customFormat="1" ht="12.5">
      <c r="A23" s="1" t="s">
        <v>13</v>
      </c>
      <c r="B23" s="17">
        <v>70959910.886812404</v>
      </c>
      <c r="C23" s="17">
        <v>1237984.87078812</v>
      </c>
      <c r="D23" s="17">
        <v>51180694.042592801</v>
      </c>
      <c r="E23" s="17">
        <v>6408985.5839398103</v>
      </c>
      <c r="F23" s="17">
        <v>4932224.8535437696</v>
      </c>
      <c r="G23" s="17">
        <v>32193912.733633999</v>
      </c>
      <c r="H23" s="17">
        <v>431.30011846119999</v>
      </c>
      <c r="I23" s="17">
        <v>5917720.87017598</v>
      </c>
      <c r="J23" s="17">
        <v>8946613.4815378692</v>
      </c>
      <c r="K23" s="18">
        <v>181778478.62314323</v>
      </c>
      <c r="M23" s="79"/>
      <c r="N23" s="79"/>
      <c r="O23" s="79"/>
      <c r="P23" s="79"/>
      <c r="Q23" s="79"/>
      <c r="R23" s="79"/>
      <c r="S23" s="79"/>
      <c r="T23" s="79"/>
      <c r="U23" s="79"/>
    </row>
    <row r="24" spans="1:21" s="1" customFormat="1" ht="12.5">
      <c r="A24" s="1" t="s">
        <v>14</v>
      </c>
      <c r="B24" s="17">
        <v>145537537.68466201</v>
      </c>
      <c r="C24" s="17">
        <v>1858868.8069758699</v>
      </c>
      <c r="D24" s="17">
        <v>104653791.563081</v>
      </c>
      <c r="E24" s="17">
        <v>7918204.9662754498</v>
      </c>
      <c r="F24" s="17">
        <v>8169015.1691541597</v>
      </c>
      <c r="G24" s="17">
        <v>54952702.6939658</v>
      </c>
      <c r="H24" s="17">
        <v>715569.51655496506</v>
      </c>
      <c r="I24" s="17">
        <v>10336716.5042796</v>
      </c>
      <c r="J24" s="17">
        <v>21293508.2632531</v>
      </c>
      <c r="K24" s="18">
        <v>355435915.16820198</v>
      </c>
      <c r="M24" s="79"/>
      <c r="N24" s="79"/>
      <c r="O24" s="79"/>
      <c r="P24" s="79"/>
      <c r="Q24" s="79"/>
      <c r="R24" s="79"/>
      <c r="S24" s="79"/>
      <c r="T24" s="79"/>
      <c r="U24" s="79"/>
    </row>
    <row r="25" spans="1:21" s="1" customFormat="1" ht="12.5">
      <c r="A25" s="1" t="s">
        <v>15</v>
      </c>
      <c r="B25" s="17">
        <v>300072552.88843101</v>
      </c>
      <c r="C25" s="17">
        <v>4364408.3205138296</v>
      </c>
      <c r="D25" s="17">
        <v>230118864.11274499</v>
      </c>
      <c r="E25" s="17">
        <v>17751531.782492802</v>
      </c>
      <c r="F25" s="17">
        <v>19012688.857783899</v>
      </c>
      <c r="G25" s="17">
        <v>131738781.78559799</v>
      </c>
      <c r="H25" s="17">
        <v>1511139.10718334</v>
      </c>
      <c r="I25" s="17">
        <v>28075549.960886199</v>
      </c>
      <c r="J25" s="17">
        <v>31330377.6497803</v>
      </c>
      <c r="K25" s="17">
        <v>763975894.4654144</v>
      </c>
      <c r="M25" s="79"/>
      <c r="N25" s="79"/>
      <c r="O25" s="79"/>
      <c r="P25" s="79"/>
      <c r="Q25" s="79"/>
      <c r="R25" s="79"/>
      <c r="S25" s="79"/>
      <c r="T25" s="79"/>
      <c r="U25" s="79"/>
    </row>
    <row r="26" spans="1:21" s="1" customFormat="1" ht="15.75" customHeight="1">
      <c r="A26" s="39" t="s">
        <v>96</v>
      </c>
      <c r="B26" s="40">
        <v>2726813347.9999962</v>
      </c>
      <c r="C26" s="40">
        <v>41116320.999999918</v>
      </c>
      <c r="D26" s="40">
        <v>2053273780.9999962</v>
      </c>
      <c r="E26" s="40">
        <v>206717937.99999964</v>
      </c>
      <c r="F26" s="40">
        <v>163795845.99999982</v>
      </c>
      <c r="G26" s="40">
        <v>1137924633.9999988</v>
      </c>
      <c r="H26" s="40">
        <v>21999999.999999963</v>
      </c>
      <c r="I26" s="40">
        <v>243999999.99999973</v>
      </c>
      <c r="J26" s="40">
        <v>349802281</v>
      </c>
      <c r="K26" s="40">
        <v>6945444148.9999895</v>
      </c>
    </row>
    <row r="27" spans="1:21" s="1" customFormat="1" ht="12.5"/>
    <row r="28" spans="1:21">
      <c r="D28" s="80"/>
    </row>
    <row r="29" spans="1:21">
      <c r="B29" s="81"/>
      <c r="C29" s="81"/>
      <c r="D29" s="81"/>
      <c r="E29" s="81"/>
      <c r="F29" s="81"/>
      <c r="G29" s="81"/>
      <c r="H29" s="81"/>
      <c r="I29" s="81"/>
      <c r="J29" s="81"/>
      <c r="K29" s="81"/>
    </row>
    <row r="30" spans="1:21">
      <c r="B30" s="81"/>
      <c r="C30" s="81"/>
      <c r="D30" s="81"/>
      <c r="E30" s="81"/>
      <c r="F30" s="81"/>
      <c r="G30" s="81"/>
      <c r="H30" s="81"/>
      <c r="I30" s="81"/>
      <c r="J30" s="81"/>
      <c r="K30" s="81"/>
    </row>
    <row r="31" spans="1:21">
      <c r="B31" s="81"/>
      <c r="C31" s="81"/>
      <c r="D31" s="81"/>
      <c r="E31" s="81"/>
      <c r="F31" s="81"/>
      <c r="G31" s="81"/>
      <c r="H31" s="81"/>
      <c r="I31" s="81"/>
      <c r="J31" s="81"/>
      <c r="K31" s="81"/>
    </row>
    <row r="32" spans="1:21">
      <c r="B32" s="81"/>
      <c r="C32" s="81"/>
      <c r="D32" s="81"/>
      <c r="E32" s="81"/>
      <c r="F32" s="81"/>
      <c r="G32" s="81"/>
      <c r="H32" s="81"/>
      <c r="I32" s="81"/>
      <c r="J32" s="81"/>
      <c r="K32" s="81"/>
    </row>
    <row r="33" spans="2:11">
      <c r="B33" s="81"/>
      <c r="C33" s="81"/>
      <c r="D33" s="81"/>
      <c r="E33" s="81"/>
      <c r="F33" s="81"/>
      <c r="G33" s="81"/>
      <c r="H33" s="81"/>
      <c r="I33" s="81"/>
      <c r="J33" s="81"/>
      <c r="K33" s="81"/>
    </row>
    <row r="34" spans="2:11">
      <c r="B34" s="81"/>
      <c r="C34" s="81"/>
      <c r="D34" s="81"/>
      <c r="E34" s="81"/>
      <c r="F34" s="81"/>
      <c r="G34" s="81"/>
      <c r="H34" s="81"/>
      <c r="I34" s="81"/>
      <c r="J34" s="81"/>
      <c r="K34" s="81"/>
    </row>
    <row r="35" spans="2:11">
      <c r="B35" s="81"/>
      <c r="C35" s="81"/>
      <c r="D35" s="81"/>
      <c r="E35" s="81"/>
      <c r="F35" s="81"/>
      <c r="G35" s="81"/>
      <c r="H35" s="81"/>
      <c r="I35" s="81"/>
      <c r="J35" s="81"/>
      <c r="K35" s="81"/>
    </row>
    <row r="36" spans="2:11">
      <c r="B36" s="81"/>
      <c r="C36" s="81"/>
      <c r="D36" s="81"/>
      <c r="E36" s="81"/>
      <c r="F36" s="81"/>
      <c r="G36" s="81"/>
      <c r="H36" s="81"/>
      <c r="I36" s="81"/>
      <c r="J36" s="81"/>
      <c r="K36" s="81"/>
    </row>
    <row r="37" spans="2:11">
      <c r="B37" s="81"/>
      <c r="C37" s="81"/>
      <c r="D37" s="81"/>
      <c r="E37" s="81"/>
      <c r="F37" s="81"/>
      <c r="G37" s="81"/>
      <c r="H37" s="81"/>
      <c r="I37" s="81"/>
      <c r="J37" s="81"/>
      <c r="K37" s="81"/>
    </row>
    <row r="38" spans="2:11">
      <c r="B38" s="81"/>
      <c r="C38" s="81"/>
      <c r="D38" s="81"/>
      <c r="E38" s="81"/>
      <c r="F38" s="81"/>
      <c r="G38" s="81"/>
      <c r="H38" s="81"/>
      <c r="I38" s="81"/>
      <c r="J38" s="81"/>
      <c r="K38" s="81"/>
    </row>
    <row r="39" spans="2:11">
      <c r="B39" s="81"/>
      <c r="C39" s="81"/>
      <c r="D39" s="81"/>
      <c r="E39" s="81"/>
      <c r="F39" s="81"/>
      <c r="G39" s="81"/>
      <c r="H39" s="81"/>
      <c r="I39" s="81"/>
      <c r="J39" s="81"/>
      <c r="K39" s="81"/>
    </row>
    <row r="40" spans="2:11">
      <c r="B40" s="81"/>
      <c r="C40" s="81"/>
      <c r="D40" s="81"/>
      <c r="E40" s="81"/>
      <c r="F40" s="81"/>
      <c r="G40" s="81"/>
      <c r="H40" s="81"/>
      <c r="I40" s="81"/>
      <c r="J40" s="81"/>
      <c r="K40" s="81"/>
    </row>
    <row r="41" spans="2:11">
      <c r="B41" s="81"/>
      <c r="C41" s="81"/>
      <c r="D41" s="81"/>
      <c r="E41" s="81"/>
      <c r="F41" s="81"/>
      <c r="G41" s="81"/>
      <c r="H41" s="81"/>
      <c r="I41" s="81"/>
      <c r="J41" s="81"/>
      <c r="K41" s="81"/>
    </row>
    <row r="42" spans="2:11">
      <c r="B42" s="81"/>
      <c r="C42" s="81"/>
      <c r="D42" s="81"/>
      <c r="E42" s="81"/>
      <c r="F42" s="81"/>
      <c r="G42" s="81"/>
      <c r="H42" s="81"/>
      <c r="I42" s="81"/>
      <c r="J42" s="81"/>
      <c r="K42" s="81"/>
    </row>
    <row r="43" spans="2:11">
      <c r="B43" s="81"/>
      <c r="C43" s="81"/>
      <c r="D43" s="81"/>
      <c r="E43" s="81"/>
      <c r="F43" s="81"/>
      <c r="G43" s="81"/>
      <c r="H43" s="81"/>
      <c r="I43" s="81"/>
      <c r="J43" s="81"/>
      <c r="K43" s="81"/>
    </row>
    <row r="44" spans="2:11">
      <c r="B44" s="81"/>
      <c r="C44" s="81"/>
      <c r="D44" s="81"/>
      <c r="E44" s="81"/>
      <c r="F44" s="81"/>
      <c r="G44" s="81"/>
      <c r="H44" s="81"/>
      <c r="I44" s="81"/>
      <c r="J44" s="81"/>
      <c r="K44" s="81"/>
    </row>
    <row r="45" spans="2:11">
      <c r="B45" s="81"/>
      <c r="C45" s="81"/>
      <c r="D45" s="81"/>
      <c r="E45" s="81"/>
      <c r="F45" s="81"/>
      <c r="G45" s="81"/>
      <c r="H45" s="81"/>
      <c r="I45" s="81"/>
      <c r="J45" s="81"/>
      <c r="K45" s="81"/>
    </row>
    <row r="46" spans="2:11">
      <c r="B46" s="81"/>
      <c r="C46" s="81"/>
      <c r="D46" s="81"/>
      <c r="E46" s="81"/>
      <c r="F46" s="81"/>
      <c r="G46" s="81"/>
      <c r="H46" s="81"/>
      <c r="I46" s="81"/>
      <c r="J46" s="81"/>
      <c r="K46" s="81"/>
    </row>
    <row r="47" spans="2:11">
      <c r="B47" s="81"/>
      <c r="C47" s="81"/>
      <c r="D47" s="81"/>
      <c r="E47" s="81"/>
      <c r="F47" s="81"/>
      <c r="G47" s="81"/>
      <c r="H47" s="81"/>
      <c r="I47" s="81"/>
      <c r="J47" s="81"/>
      <c r="K47" s="81"/>
    </row>
    <row r="48" spans="2:11">
      <c r="B48" s="81"/>
      <c r="C48" s="81"/>
      <c r="D48" s="81"/>
      <c r="E48" s="81"/>
      <c r="F48" s="81"/>
      <c r="G48" s="81"/>
      <c r="H48" s="81"/>
      <c r="I48" s="81"/>
      <c r="J48" s="81"/>
      <c r="K48" s="81"/>
    </row>
    <row r="49" spans="2:11">
      <c r="B49" s="81"/>
      <c r="C49" s="81"/>
      <c r="D49" s="81"/>
      <c r="E49" s="81"/>
      <c r="F49" s="81"/>
      <c r="G49" s="81"/>
      <c r="H49" s="81"/>
      <c r="I49" s="81"/>
      <c r="J49" s="81"/>
      <c r="K49" s="81"/>
    </row>
    <row r="50" spans="2:11">
      <c r="B50" s="81"/>
      <c r="C50" s="81"/>
      <c r="D50" s="81"/>
      <c r="E50" s="81"/>
      <c r="F50" s="81"/>
      <c r="G50" s="81"/>
      <c r="H50" s="81"/>
      <c r="I50" s="81"/>
      <c r="J50" s="81"/>
      <c r="K50" s="81"/>
    </row>
    <row r="51" spans="2:11">
      <c r="J51" s="1"/>
      <c r="K51" s="82"/>
    </row>
    <row r="56" spans="2:11">
      <c r="B56" s="83"/>
      <c r="C56" s="83"/>
      <c r="D56" s="83"/>
      <c r="E56" s="83"/>
      <c r="F56" s="83"/>
      <c r="G56" s="83"/>
      <c r="H56" s="83"/>
      <c r="I56" s="83"/>
      <c r="J56" s="83"/>
      <c r="K56" s="83"/>
    </row>
    <row r="65" spans="2:11">
      <c r="B65" s="83"/>
      <c r="C65" s="83"/>
      <c r="D65" s="83"/>
      <c r="E65" s="83"/>
      <c r="F65" s="83"/>
      <c r="G65" s="83"/>
      <c r="H65" s="83"/>
      <c r="I65" s="83"/>
      <c r="J65" s="83"/>
      <c r="K65" s="83"/>
    </row>
  </sheetData>
  <phoneticPr fontId="6" type="noConversion"/>
  <conditionalFormatting sqref="K2">
    <cfRule type="expression" dxfId="87" priority="1" stopIfTrue="1">
      <formula>#REF!&gt;0</formula>
    </cfRule>
  </conditionalFormatting>
  <pageMargins left="0.3" right="0.35" top="1" bottom="1" header="0.5" footer="0.5"/>
  <pageSetup paperSize="9" scale="42" orientation="landscape"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Z187"/>
  <sheetViews>
    <sheetView showGridLines="0" zoomScale="63" zoomScaleNormal="63" zoomScaleSheetLayoutView="80" workbookViewId="0">
      <pane xSplit="1" ySplit="4" topLeftCell="B5" activePane="bottomRight" state="frozen"/>
      <selection activeCell="E19" sqref="A1:E19"/>
      <selection pane="topRight" activeCell="E19" sqref="A1:E19"/>
      <selection pane="bottomLeft" activeCell="E19" sqref="A1:E19"/>
      <selection pane="bottomRight"/>
    </sheetView>
  </sheetViews>
  <sheetFormatPr defaultColWidth="8.84375" defaultRowHeight="9.75" customHeight="1"/>
  <cols>
    <col min="1" max="1" width="47.53515625" style="88" customWidth="1"/>
    <col min="2" max="2" width="8.07421875" style="88" customWidth="1"/>
    <col min="3" max="3" width="8.765625" style="88" customWidth="1"/>
    <col min="4" max="4" width="6.4609375" style="88" bestFit="1" customWidth="1"/>
    <col min="5" max="5" width="11.07421875" style="88" bestFit="1" customWidth="1"/>
    <col min="6" max="6" width="8.53515625" style="88" customWidth="1"/>
    <col min="7" max="7" width="8.3828125" style="88" customWidth="1"/>
    <col min="8" max="8" width="6.4609375" style="88" bestFit="1" customWidth="1"/>
    <col min="9" max="9" width="9.3828125" style="88" customWidth="1"/>
    <col min="10" max="10" width="12.765625" style="88" customWidth="1"/>
    <col min="11" max="11" width="13.84375" style="88" bestFit="1" customWidth="1"/>
    <col min="12" max="12" width="8.07421875" style="88" customWidth="1"/>
    <col min="13" max="13" width="6.61328125" style="88" customWidth="1"/>
    <col min="14" max="14" width="7.69140625" style="88" bestFit="1" customWidth="1"/>
    <col min="15" max="15" width="9.921875" style="88" customWidth="1"/>
    <col min="16" max="16" width="9.69140625" style="88" customWidth="1"/>
    <col min="17" max="17" width="7" style="88" customWidth="1"/>
    <col min="18" max="18" width="9.23046875" style="88" customWidth="1"/>
    <col min="19" max="19" width="7.53515625" style="88" customWidth="1"/>
    <col min="20" max="20" width="6.53515625" style="88" bestFit="1" customWidth="1"/>
    <col min="21" max="21" width="13.84375" style="88" customWidth="1"/>
    <col min="22" max="22" width="7.07421875" style="88" bestFit="1" customWidth="1"/>
    <col min="23" max="23" width="6.4609375" style="88" bestFit="1" customWidth="1"/>
    <col min="24" max="24" width="11.3046875" style="88" customWidth="1"/>
    <col min="25" max="25" width="8.921875" style="88" bestFit="1" customWidth="1"/>
    <col min="26" max="16384" width="8.84375" style="88"/>
  </cols>
  <sheetData>
    <row r="1" spans="1:26" s="2" customFormat="1" ht="19">
      <c r="A1" s="74" t="s">
        <v>174</v>
      </c>
    </row>
    <row r="2" spans="1:26" s="2" customFormat="1" ht="13">
      <c r="A2" s="19" t="s">
        <v>156</v>
      </c>
      <c r="B2" s="86"/>
      <c r="C2" s="86"/>
      <c r="D2" s="86"/>
      <c r="E2" s="86"/>
      <c r="F2" s="86"/>
      <c r="G2" s="86"/>
      <c r="H2" s="86"/>
      <c r="I2" s="86"/>
      <c r="J2" s="86"/>
      <c r="K2" s="86"/>
      <c r="L2" s="86"/>
      <c r="M2" s="86"/>
      <c r="N2" s="86"/>
      <c r="O2" s="86"/>
      <c r="P2" s="86"/>
      <c r="Q2" s="86"/>
      <c r="R2" s="86"/>
      <c r="S2" s="86"/>
      <c r="T2" s="86"/>
      <c r="U2" s="86"/>
      <c r="V2" s="86"/>
      <c r="W2" s="86"/>
      <c r="X2" s="87"/>
      <c r="Y2" s="90"/>
    </row>
    <row r="3" spans="1:26" s="2" customFormat="1" ht="21" customHeight="1">
      <c r="A3" s="19" t="s">
        <v>175</v>
      </c>
      <c r="B3" s="86"/>
      <c r="C3" s="86"/>
      <c r="D3" s="86"/>
      <c r="E3" s="86"/>
      <c r="F3" s="86"/>
      <c r="G3" s="86"/>
      <c r="H3" s="86"/>
      <c r="I3" s="86"/>
      <c r="J3" s="86"/>
      <c r="K3" s="86"/>
      <c r="L3" s="86"/>
      <c r="M3" s="86"/>
      <c r="N3" s="86"/>
      <c r="O3" s="86"/>
      <c r="P3" s="86"/>
      <c r="Q3" s="86"/>
      <c r="R3" s="86"/>
      <c r="S3" s="86"/>
      <c r="T3" s="86"/>
      <c r="U3" s="86"/>
      <c r="V3" s="86"/>
      <c r="W3" s="86"/>
      <c r="X3" s="87"/>
      <c r="Y3" s="90"/>
    </row>
    <row r="4" spans="1:26" s="2" customFormat="1" ht="39">
      <c r="A4" s="91" t="s">
        <v>20</v>
      </c>
      <c r="B4" s="92" t="s">
        <v>91</v>
      </c>
      <c r="C4" s="92" t="s">
        <v>0</v>
      </c>
      <c r="D4" s="92" t="s">
        <v>1</v>
      </c>
      <c r="E4" s="92" t="s">
        <v>2</v>
      </c>
      <c r="F4" s="92" t="s">
        <v>3</v>
      </c>
      <c r="G4" s="92" t="s">
        <v>92</v>
      </c>
      <c r="H4" s="92" t="s">
        <v>4</v>
      </c>
      <c r="I4" s="92" t="s">
        <v>5</v>
      </c>
      <c r="J4" s="92" t="s">
        <v>6</v>
      </c>
      <c r="K4" s="92" t="s">
        <v>7</v>
      </c>
      <c r="L4" s="92" t="s">
        <v>93</v>
      </c>
      <c r="M4" s="92" t="s">
        <v>94</v>
      </c>
      <c r="N4" s="92" t="s">
        <v>95</v>
      </c>
      <c r="O4" s="92" t="s">
        <v>21</v>
      </c>
      <c r="P4" s="92" t="s">
        <v>8</v>
      </c>
      <c r="Q4" s="92" t="s">
        <v>9</v>
      </c>
      <c r="R4" s="92" t="s">
        <v>10</v>
      </c>
      <c r="S4" s="92" t="s">
        <v>11</v>
      </c>
      <c r="T4" s="92" t="s">
        <v>12</v>
      </c>
      <c r="U4" s="92" t="s">
        <v>13</v>
      </c>
      <c r="V4" s="92" t="s">
        <v>14</v>
      </c>
      <c r="W4" s="92" t="s">
        <v>15</v>
      </c>
      <c r="X4" s="92" t="s">
        <v>96</v>
      </c>
    </row>
    <row r="5" spans="1:26" s="2" customFormat="1" ht="16.5" customHeight="1">
      <c r="A5" s="93" t="s">
        <v>231</v>
      </c>
      <c r="B5" s="94">
        <v>62580200.895078965</v>
      </c>
      <c r="C5" s="94">
        <v>108740413.98560922</v>
      </c>
      <c r="D5" s="94">
        <v>93423549.072075054</v>
      </c>
      <c r="E5" s="94">
        <v>92794615.268735215</v>
      </c>
      <c r="F5" s="94">
        <v>135158392.46938291</v>
      </c>
      <c r="G5" s="94">
        <v>114043241.77107425</v>
      </c>
      <c r="H5" s="94">
        <v>114116087.04953308</v>
      </c>
      <c r="I5" s="94">
        <v>62684884.983922832</v>
      </c>
      <c r="J5" s="94">
        <v>107007950.52535497</v>
      </c>
      <c r="K5" s="94">
        <v>167747698.80491099</v>
      </c>
      <c r="L5" s="94">
        <v>199140846.09518331</v>
      </c>
      <c r="M5" s="94">
        <v>126746197.67383002</v>
      </c>
      <c r="N5" s="94">
        <v>125709566.23992705</v>
      </c>
      <c r="O5" s="94">
        <v>120615712.48104593</v>
      </c>
      <c r="P5" s="94">
        <v>221457940.43538243</v>
      </c>
      <c r="Q5" s="94">
        <v>53336164.832739897</v>
      </c>
      <c r="R5" s="94">
        <v>163628968.9308168</v>
      </c>
      <c r="S5" s="94">
        <v>56853031.70515506</v>
      </c>
      <c r="T5" s="94">
        <v>84457883.320333108</v>
      </c>
      <c r="U5" s="94">
        <v>70959910.88681227</v>
      </c>
      <c r="V5" s="94">
        <v>145537537.68466252</v>
      </c>
      <c r="W5" s="94">
        <v>300072552.88843024</v>
      </c>
      <c r="X5" s="94">
        <v>2726813347.9999962</v>
      </c>
    </row>
    <row r="6" spans="1:26" s="2" customFormat="1" ht="12.5">
      <c r="A6" s="95" t="s">
        <v>26</v>
      </c>
      <c r="B6" s="89">
        <v>29609848.397324599</v>
      </c>
      <c r="C6" s="89">
        <v>48546746.229835197</v>
      </c>
      <c r="D6" s="89">
        <v>42124626.343006499</v>
      </c>
      <c r="E6" s="89">
        <v>40492394.381429903</v>
      </c>
      <c r="F6" s="89">
        <v>62231421.686711602</v>
      </c>
      <c r="G6" s="89">
        <v>55178953.552693799</v>
      </c>
      <c r="H6" s="89">
        <v>50748385.435076602</v>
      </c>
      <c r="I6" s="89">
        <v>27473917.277058698</v>
      </c>
      <c r="J6" s="89">
        <v>49874385.746598102</v>
      </c>
      <c r="K6" s="89">
        <v>77303901.657207206</v>
      </c>
      <c r="L6" s="89">
        <v>91687296.208144203</v>
      </c>
      <c r="M6" s="89">
        <v>56726045.657070398</v>
      </c>
      <c r="N6" s="89">
        <v>58130849.1761529</v>
      </c>
      <c r="O6" s="89">
        <v>55560775.797305703</v>
      </c>
      <c r="P6" s="89">
        <v>98773451.613628194</v>
      </c>
      <c r="Q6" s="89">
        <v>24713360.881885499</v>
      </c>
      <c r="R6" s="89">
        <v>74553917.056091905</v>
      </c>
      <c r="S6" s="89">
        <v>27217510.356805298</v>
      </c>
      <c r="T6" s="89">
        <v>37811230.726899698</v>
      </c>
      <c r="U6" s="89">
        <v>33044726.4470415</v>
      </c>
      <c r="V6" s="89">
        <v>67267001.291232497</v>
      </c>
      <c r="W6" s="89">
        <v>139981879.47695899</v>
      </c>
      <c r="X6" s="89">
        <v>1249052625.3961592</v>
      </c>
      <c r="Y6" s="17"/>
      <c r="Z6" s="96"/>
    </row>
    <row r="7" spans="1:26" s="2" customFormat="1" ht="12.5">
      <c r="A7" s="95" t="s">
        <v>27</v>
      </c>
      <c r="B7" s="89">
        <v>20746897.345525101</v>
      </c>
      <c r="C7" s="89">
        <v>38796075.2492579</v>
      </c>
      <c r="D7" s="89">
        <v>33661673.633340701</v>
      </c>
      <c r="E7" s="89">
        <v>36347322.371824101</v>
      </c>
      <c r="F7" s="89">
        <v>50319818.228742801</v>
      </c>
      <c r="G7" s="89">
        <v>38481222.899827398</v>
      </c>
      <c r="H7" s="89">
        <v>39092926.103429101</v>
      </c>
      <c r="I7" s="89">
        <v>21048589.737479601</v>
      </c>
      <c r="J7" s="89">
        <v>37057219.7912177</v>
      </c>
      <c r="K7" s="89">
        <v>60944838.417125002</v>
      </c>
      <c r="L7" s="89">
        <v>75232966.382523596</v>
      </c>
      <c r="M7" s="89">
        <v>48361449.971187897</v>
      </c>
      <c r="N7" s="89">
        <v>46589131.4790048</v>
      </c>
      <c r="O7" s="89">
        <v>45982541.200647898</v>
      </c>
      <c r="P7" s="89">
        <v>85758410.8500202</v>
      </c>
      <c r="Q7" s="89">
        <v>18657423.705081601</v>
      </c>
      <c r="R7" s="89">
        <v>61848390.796817198</v>
      </c>
      <c r="S7" s="89">
        <v>18958209.403530002</v>
      </c>
      <c r="T7" s="89">
        <v>32510604.733676098</v>
      </c>
      <c r="U7" s="89">
        <v>23830493.8829787</v>
      </c>
      <c r="V7" s="89">
        <v>53968626.5830281</v>
      </c>
      <c r="W7" s="89">
        <v>110534917.29993799</v>
      </c>
      <c r="X7" s="89">
        <v>998729750.06620336</v>
      </c>
      <c r="Y7" s="17"/>
      <c r="Z7" s="96"/>
    </row>
    <row r="8" spans="1:26" s="2" customFormat="1" ht="12.5">
      <c r="A8" s="95" t="s">
        <v>28</v>
      </c>
      <c r="B8" s="89">
        <v>6847984.0955081899</v>
      </c>
      <c r="C8" s="89">
        <v>11719878.6698204</v>
      </c>
      <c r="D8" s="89">
        <v>10910627.8553646</v>
      </c>
      <c r="E8" s="89">
        <v>9793815.8852855209</v>
      </c>
      <c r="F8" s="89">
        <v>15982440.132622</v>
      </c>
      <c r="G8" s="89">
        <v>13695456.681018701</v>
      </c>
      <c r="H8" s="89">
        <v>11811554.340939401</v>
      </c>
      <c r="I8" s="89">
        <v>6152101.0516002998</v>
      </c>
      <c r="J8" s="89">
        <v>12116931.7007003</v>
      </c>
      <c r="K8" s="89">
        <v>18752838.3591404</v>
      </c>
      <c r="L8" s="89">
        <v>22131625.017528199</v>
      </c>
      <c r="M8" s="89">
        <v>14576393.7309714</v>
      </c>
      <c r="N8" s="89">
        <v>14222454.1803414</v>
      </c>
      <c r="O8" s="89">
        <v>13168923.4387642</v>
      </c>
      <c r="P8" s="89">
        <v>25445515.449751999</v>
      </c>
      <c r="Q8" s="89">
        <v>6716984.5475611202</v>
      </c>
      <c r="R8" s="89">
        <v>19031240.629574999</v>
      </c>
      <c r="S8" s="89">
        <v>7248354.2355081504</v>
      </c>
      <c r="T8" s="89">
        <v>9887903.3045010697</v>
      </c>
      <c r="U8" s="89">
        <v>8577355.7216437906</v>
      </c>
      <c r="V8" s="89">
        <v>16411473.4212247</v>
      </c>
      <c r="W8" s="89">
        <v>33200910.693481799</v>
      </c>
      <c r="X8" s="89">
        <v>308402763.1428526</v>
      </c>
      <c r="Y8" s="17"/>
      <c r="Z8" s="96"/>
    </row>
    <row r="9" spans="1:26" s="2" customFormat="1" ht="12.5">
      <c r="A9" s="95" t="s">
        <v>31</v>
      </c>
      <c r="B9" s="89">
        <v>2232004.54936607</v>
      </c>
      <c r="C9" s="89">
        <v>4465843.01033678</v>
      </c>
      <c r="D9" s="89">
        <v>2972530.97655671</v>
      </c>
      <c r="E9" s="89">
        <v>2612473.4982640599</v>
      </c>
      <c r="F9" s="89">
        <v>2703715.76594473</v>
      </c>
      <c r="G9" s="89">
        <v>2506806.0336090298</v>
      </c>
      <c r="H9" s="89">
        <v>6806136.0399623699</v>
      </c>
      <c r="I9" s="89">
        <v>4178912.9003372099</v>
      </c>
      <c r="J9" s="89">
        <v>3447593.16027789</v>
      </c>
      <c r="K9" s="89">
        <v>4444879.6869026097</v>
      </c>
      <c r="L9" s="89">
        <v>3387199.4169873102</v>
      </c>
      <c r="M9" s="89">
        <v>2283874.6633188501</v>
      </c>
      <c r="N9" s="89">
        <v>2359101.5893373098</v>
      </c>
      <c r="O9" s="89">
        <v>2457218.90422187</v>
      </c>
      <c r="P9" s="89">
        <v>3731480.43675987</v>
      </c>
      <c r="Q9" s="89">
        <v>1044081.84592513</v>
      </c>
      <c r="R9" s="89">
        <v>2699153.3661581902</v>
      </c>
      <c r="S9" s="89">
        <v>1043799.67612551</v>
      </c>
      <c r="T9" s="89">
        <v>1398357.8304345</v>
      </c>
      <c r="U9" s="89">
        <v>2774039.6036247201</v>
      </c>
      <c r="V9" s="89">
        <v>2658246.60833264</v>
      </c>
      <c r="W9" s="89">
        <v>5216257.1685437597</v>
      </c>
      <c r="X9" s="89">
        <v>67423706.731327116</v>
      </c>
      <c r="Y9" s="17"/>
      <c r="Z9" s="96"/>
    </row>
    <row r="10" spans="1:26" s="2" customFormat="1" ht="12.5">
      <c r="A10" s="95" t="s">
        <v>30</v>
      </c>
      <c r="B10" s="89">
        <v>2009043.2216048001</v>
      </c>
      <c r="C10" s="89">
        <v>3041748.78975699</v>
      </c>
      <c r="D10" s="89">
        <v>2027451.15162362</v>
      </c>
      <c r="E10" s="89">
        <v>2040847.63808458</v>
      </c>
      <c r="F10" s="89">
        <v>2391336.8036823999</v>
      </c>
      <c r="G10" s="89">
        <v>2617694.3794948398</v>
      </c>
      <c r="H10" s="89">
        <v>2399118.86628338</v>
      </c>
      <c r="I10" s="89">
        <v>1887683.7608576899</v>
      </c>
      <c r="J10" s="89">
        <v>2675241.7696741801</v>
      </c>
      <c r="K10" s="89">
        <v>3931360.1585694202</v>
      </c>
      <c r="L10" s="89">
        <v>4591487.0078934999</v>
      </c>
      <c r="M10" s="89">
        <v>3351938.9161563702</v>
      </c>
      <c r="N10" s="89">
        <v>2982449.51845966</v>
      </c>
      <c r="O10" s="89">
        <v>2037276.66056757</v>
      </c>
      <c r="P10" s="89">
        <v>5547132.1869150698</v>
      </c>
      <c r="Q10" s="89">
        <v>1437739.9900098599</v>
      </c>
      <c r="R10" s="89">
        <v>3847497.4915590798</v>
      </c>
      <c r="S10" s="89">
        <v>1679757.5852195499</v>
      </c>
      <c r="T10" s="89">
        <v>1897957.1300097001</v>
      </c>
      <c r="U10" s="89">
        <v>1320748.1222747399</v>
      </c>
      <c r="V10" s="89">
        <v>3538581.5311884298</v>
      </c>
      <c r="W10" s="89">
        <v>7978557.1473416695</v>
      </c>
      <c r="X10" s="89">
        <v>65232649.827227093</v>
      </c>
      <c r="Y10" s="17"/>
      <c r="Z10" s="96"/>
    </row>
    <row r="11" spans="1:26" s="2" customFormat="1" ht="12.5">
      <c r="A11" s="95" t="s">
        <v>29</v>
      </c>
      <c r="B11" s="89">
        <v>1134423.2857502</v>
      </c>
      <c r="C11" s="89">
        <v>2170122.0366019499</v>
      </c>
      <c r="D11" s="89">
        <v>1726639.1121829101</v>
      </c>
      <c r="E11" s="89">
        <v>1507761.49384706</v>
      </c>
      <c r="F11" s="89">
        <v>1529659.8516793801</v>
      </c>
      <c r="G11" s="89">
        <v>1563108.22443047</v>
      </c>
      <c r="H11" s="89">
        <v>3257966.2638422302</v>
      </c>
      <c r="I11" s="89">
        <v>1943680.25658933</v>
      </c>
      <c r="J11" s="89">
        <v>1836578.3568867899</v>
      </c>
      <c r="K11" s="89">
        <v>2369880.5259663402</v>
      </c>
      <c r="L11" s="89">
        <v>2110272.0621065102</v>
      </c>
      <c r="M11" s="89">
        <v>1446494.73512512</v>
      </c>
      <c r="N11" s="89">
        <v>1425580.29663098</v>
      </c>
      <c r="O11" s="89">
        <v>1408976.4795386901</v>
      </c>
      <c r="P11" s="89">
        <v>2201949.8983070999</v>
      </c>
      <c r="Q11" s="89">
        <v>766573.86227668903</v>
      </c>
      <c r="R11" s="89">
        <v>1648769.5906154299</v>
      </c>
      <c r="S11" s="89">
        <v>705400.44796655199</v>
      </c>
      <c r="T11" s="89">
        <v>951829.59481204802</v>
      </c>
      <c r="U11" s="89">
        <v>1412547.10924881</v>
      </c>
      <c r="V11" s="89">
        <v>1693608.2496561301</v>
      </c>
      <c r="W11" s="89">
        <v>3160031.1021660799</v>
      </c>
      <c r="X11" s="89">
        <v>37971852.836226799</v>
      </c>
      <c r="Y11" s="17"/>
      <c r="Z11" s="96"/>
    </row>
    <row r="12" spans="1:26" s="100" customFormat="1" ht="16.5" customHeight="1">
      <c r="A12" s="97" t="s">
        <v>232</v>
      </c>
      <c r="B12" s="98">
        <v>985299.8255134119</v>
      </c>
      <c r="C12" s="98">
        <v>1851906.5794596719</v>
      </c>
      <c r="D12" s="98">
        <v>1526357.7609279163</v>
      </c>
      <c r="E12" s="98">
        <v>1244398.0595111989</v>
      </c>
      <c r="F12" s="98">
        <v>2051544.2711304347</v>
      </c>
      <c r="G12" s="98">
        <v>1851657.2174346659</v>
      </c>
      <c r="H12" s="98">
        <v>1760852.5872750697</v>
      </c>
      <c r="I12" s="98">
        <v>1074659.484043845</v>
      </c>
      <c r="J12" s="98">
        <v>1779830.6175049311</v>
      </c>
      <c r="K12" s="98">
        <v>2549879.7342071095</v>
      </c>
      <c r="L12" s="98">
        <v>3078233.3352348586</v>
      </c>
      <c r="M12" s="98">
        <v>1870495.130426974</v>
      </c>
      <c r="N12" s="98">
        <v>1814753.4570561901</v>
      </c>
      <c r="O12" s="98">
        <v>1550530.7702907748</v>
      </c>
      <c r="P12" s="98">
        <v>3270653.2377498769</v>
      </c>
      <c r="Q12" s="98">
        <v>772466.02362710785</v>
      </c>
      <c r="R12" s="98">
        <v>2491625.949548109</v>
      </c>
      <c r="S12" s="98">
        <v>962368.41128270165</v>
      </c>
      <c r="T12" s="98">
        <v>1167546.549497277</v>
      </c>
      <c r="U12" s="98">
        <v>1237984.870788123</v>
      </c>
      <c r="V12" s="98">
        <v>1858868.8069758702</v>
      </c>
      <c r="W12" s="98">
        <v>4364408.3205138268</v>
      </c>
      <c r="X12" s="98">
        <v>41116320.999999948</v>
      </c>
      <c r="Y12" s="45"/>
      <c r="Z12" s="99"/>
    </row>
    <row r="13" spans="1:26" s="2" customFormat="1" ht="12.5">
      <c r="A13" s="95" t="s">
        <v>34</v>
      </c>
      <c r="B13" s="89">
        <v>390428.50024161499</v>
      </c>
      <c r="C13" s="89">
        <v>816404.10742154298</v>
      </c>
      <c r="D13" s="89">
        <v>648142.77576446906</v>
      </c>
      <c r="E13" s="89">
        <v>601755.46955325501</v>
      </c>
      <c r="F13" s="89">
        <v>956225.53296597896</v>
      </c>
      <c r="G13" s="89">
        <v>875088.18469889602</v>
      </c>
      <c r="H13" s="89">
        <v>689758.50331176398</v>
      </c>
      <c r="I13" s="89">
        <v>503992.77367296303</v>
      </c>
      <c r="J13" s="89">
        <v>738696.82619768602</v>
      </c>
      <c r="K13" s="89">
        <v>1148058.77293276</v>
      </c>
      <c r="L13" s="89">
        <v>1681311.59975833</v>
      </c>
      <c r="M13" s="89">
        <v>916241.74317322602</v>
      </c>
      <c r="N13" s="89">
        <v>893621.98847014701</v>
      </c>
      <c r="O13" s="89">
        <v>804635.94698052004</v>
      </c>
      <c r="P13" s="89">
        <v>1624681.0748342599</v>
      </c>
      <c r="Q13" s="89">
        <v>397651.87152082898</v>
      </c>
      <c r="R13" s="89">
        <v>1178543.05697152</v>
      </c>
      <c r="S13" s="89">
        <v>437628.99962761399</v>
      </c>
      <c r="T13" s="89">
        <v>590549.81252560404</v>
      </c>
      <c r="U13" s="89">
        <v>511824.22832216899</v>
      </c>
      <c r="V13" s="89">
        <v>1051547.83122013</v>
      </c>
      <c r="W13" s="89">
        <v>2784581.9295479599</v>
      </c>
      <c r="X13" s="89">
        <v>20241371.529713236</v>
      </c>
      <c r="Y13" s="17"/>
      <c r="Z13" s="96"/>
    </row>
    <row r="14" spans="1:26" s="2" customFormat="1" ht="12.5">
      <c r="A14" s="95" t="s">
        <v>33</v>
      </c>
      <c r="B14" s="89">
        <v>376264.68020612199</v>
      </c>
      <c r="C14" s="89">
        <v>652327.60808718402</v>
      </c>
      <c r="D14" s="89">
        <v>516426.93733451603</v>
      </c>
      <c r="E14" s="89">
        <v>328506.410707428</v>
      </c>
      <c r="F14" s="89">
        <v>619424.28077402501</v>
      </c>
      <c r="G14" s="89">
        <v>560705.84086793801</v>
      </c>
      <c r="H14" s="89">
        <v>671812.62017261295</v>
      </c>
      <c r="I14" s="89">
        <v>352337.27753454703</v>
      </c>
      <c r="J14" s="89">
        <v>652911.85116413701</v>
      </c>
      <c r="K14" s="89">
        <v>817666.61496923096</v>
      </c>
      <c r="L14" s="89">
        <v>634519.91494294105</v>
      </c>
      <c r="M14" s="89">
        <v>491593.69372393697</v>
      </c>
      <c r="N14" s="89">
        <v>468658.98170826002</v>
      </c>
      <c r="O14" s="89">
        <v>338416.72141949198</v>
      </c>
      <c r="P14" s="89">
        <v>878071.17877362098</v>
      </c>
      <c r="Q14" s="89">
        <v>182685.680835854</v>
      </c>
      <c r="R14" s="89">
        <v>739245.84233118198</v>
      </c>
      <c r="S14" s="89">
        <v>304285.42340029503</v>
      </c>
      <c r="T14" s="89">
        <v>277023.301680643</v>
      </c>
      <c r="U14" s="89">
        <v>455622.520761322</v>
      </c>
      <c r="V14" s="89">
        <v>310341.092339152</v>
      </c>
      <c r="W14" s="89">
        <v>472163.27544876101</v>
      </c>
      <c r="X14" s="89">
        <v>11101011.749183204</v>
      </c>
      <c r="Y14" s="17"/>
      <c r="Z14" s="96"/>
    </row>
    <row r="15" spans="1:26" s="2" customFormat="1" ht="12.5">
      <c r="A15" s="95" t="s">
        <v>32</v>
      </c>
      <c r="B15" s="89">
        <v>146777.54514212601</v>
      </c>
      <c r="C15" s="89">
        <v>258205.395377687</v>
      </c>
      <c r="D15" s="89">
        <v>254494.52747080399</v>
      </c>
      <c r="E15" s="89">
        <v>207871.96975804999</v>
      </c>
      <c r="F15" s="89">
        <v>320847.047318739</v>
      </c>
      <c r="G15" s="89">
        <v>284901.802659765</v>
      </c>
      <c r="H15" s="89">
        <v>268340.36867381103</v>
      </c>
      <c r="I15" s="89">
        <v>146281.06322149601</v>
      </c>
      <c r="J15" s="89">
        <v>265291.60350469599</v>
      </c>
      <c r="K15" s="89">
        <v>391717.85721974302</v>
      </c>
      <c r="L15" s="89">
        <v>533893.99320280994</v>
      </c>
      <c r="M15" s="89">
        <v>317322.66047658899</v>
      </c>
      <c r="N15" s="89">
        <v>308369.83688119799</v>
      </c>
      <c r="O15" s="89">
        <v>269430.08536751597</v>
      </c>
      <c r="P15" s="89">
        <v>513957.37593257101</v>
      </c>
      <c r="Q15" s="89">
        <v>130985.646806693</v>
      </c>
      <c r="R15" s="89">
        <v>386120.55822136899</v>
      </c>
      <c r="S15" s="89">
        <v>155122.509622418</v>
      </c>
      <c r="T15" s="89">
        <v>203216.58623934901</v>
      </c>
      <c r="U15" s="89">
        <v>188954.40396695901</v>
      </c>
      <c r="V15" s="89">
        <v>330421.74904748303</v>
      </c>
      <c r="W15" s="89">
        <v>763648.94652284298</v>
      </c>
      <c r="X15" s="89">
        <v>6646173.5326347165</v>
      </c>
      <c r="Y15" s="17"/>
      <c r="Z15" s="96"/>
    </row>
    <row r="16" spans="1:26" s="2" customFormat="1" ht="12.5">
      <c r="A16" s="95" t="s">
        <v>35</v>
      </c>
      <c r="B16" s="89">
        <v>71829.0999235489</v>
      </c>
      <c r="C16" s="89">
        <v>124969.468573258</v>
      </c>
      <c r="D16" s="89">
        <v>107293.520358127</v>
      </c>
      <c r="E16" s="89">
        <v>106264.20949246601</v>
      </c>
      <c r="F16" s="89">
        <v>155047.41007169199</v>
      </c>
      <c r="G16" s="89">
        <v>130961.389208067</v>
      </c>
      <c r="H16" s="89">
        <v>130941.095116882</v>
      </c>
      <c r="I16" s="89">
        <v>72048.369614838899</v>
      </c>
      <c r="J16" s="89">
        <v>122930.336638412</v>
      </c>
      <c r="K16" s="89">
        <v>192436.489085376</v>
      </c>
      <c r="L16" s="89">
        <v>228507.827330778</v>
      </c>
      <c r="M16" s="89">
        <v>145337.033053222</v>
      </c>
      <c r="N16" s="89">
        <v>144102.64999658501</v>
      </c>
      <c r="O16" s="89">
        <v>138048.016523247</v>
      </c>
      <c r="P16" s="89">
        <v>253943.608209425</v>
      </c>
      <c r="Q16" s="89">
        <v>61142.824463732002</v>
      </c>
      <c r="R16" s="89">
        <v>187716.49202403799</v>
      </c>
      <c r="S16" s="89">
        <v>65331.478632374703</v>
      </c>
      <c r="T16" s="89">
        <v>96756.849051680998</v>
      </c>
      <c r="U16" s="89">
        <v>81583.717737672894</v>
      </c>
      <c r="V16" s="89">
        <v>166558.13436910501</v>
      </c>
      <c r="W16" s="89">
        <v>344014.16899426299</v>
      </c>
      <c r="X16" s="89">
        <v>3127764.1884687911</v>
      </c>
      <c r="Y16" s="17"/>
      <c r="Z16" s="96"/>
    </row>
    <row r="17" spans="1:26" s="100" customFormat="1" ht="16.5" customHeight="1">
      <c r="A17" s="97" t="s">
        <v>233</v>
      </c>
      <c r="B17" s="98">
        <v>45467915.736939207</v>
      </c>
      <c r="C17" s="98">
        <v>79041330.327668339</v>
      </c>
      <c r="D17" s="98">
        <v>79557186.706082344</v>
      </c>
      <c r="E17" s="98">
        <v>68133288.127672821</v>
      </c>
      <c r="F17" s="98">
        <v>89014686.685139328</v>
      </c>
      <c r="G17" s="98">
        <v>87008359.7611541</v>
      </c>
      <c r="H17" s="98">
        <v>84275333.723527074</v>
      </c>
      <c r="I17" s="98">
        <v>46980656.822998829</v>
      </c>
      <c r="J17" s="98">
        <v>81491271.13527891</v>
      </c>
      <c r="K17" s="98">
        <v>123910518.33685648</v>
      </c>
      <c r="L17" s="98">
        <v>162507900.68503341</v>
      </c>
      <c r="M17" s="98">
        <v>101950871.38353804</v>
      </c>
      <c r="N17" s="98">
        <v>91228724.345846921</v>
      </c>
      <c r="O17" s="98">
        <v>76246172.482199103</v>
      </c>
      <c r="P17" s="98">
        <v>167331594.96156543</v>
      </c>
      <c r="Q17" s="98">
        <v>43991903.64798452</v>
      </c>
      <c r="R17" s="98">
        <v>122188396.04432587</v>
      </c>
      <c r="S17" s="98">
        <v>52177247.182183251</v>
      </c>
      <c r="T17" s="98">
        <v>64817073.185584031</v>
      </c>
      <c r="U17" s="98">
        <v>51180694.042592786</v>
      </c>
      <c r="V17" s="98">
        <v>104653791.56308094</v>
      </c>
      <c r="W17" s="98">
        <v>230118864.11274573</v>
      </c>
      <c r="X17" s="98">
        <v>2053273780.9999974</v>
      </c>
      <c r="Y17" s="45"/>
      <c r="Z17" s="99"/>
    </row>
    <row r="18" spans="1:26" s="2" customFormat="1" ht="12.5">
      <c r="A18" s="95" t="s">
        <v>37</v>
      </c>
      <c r="B18" s="89">
        <v>18516401.378797501</v>
      </c>
      <c r="C18" s="89">
        <v>33037051.379654098</v>
      </c>
      <c r="D18" s="89">
        <v>35788178.388699502</v>
      </c>
      <c r="E18" s="89">
        <v>26822235.152526099</v>
      </c>
      <c r="F18" s="89">
        <v>31525154.578910898</v>
      </c>
      <c r="G18" s="89">
        <v>29846077.593454398</v>
      </c>
      <c r="H18" s="89">
        <v>38151863.272469804</v>
      </c>
      <c r="I18" s="89">
        <v>20508454.220734399</v>
      </c>
      <c r="J18" s="89">
        <v>32143770.182422001</v>
      </c>
      <c r="K18" s="89">
        <v>49803569.6901659</v>
      </c>
      <c r="L18" s="89">
        <v>58099213.045197196</v>
      </c>
      <c r="M18" s="89">
        <v>36926290.420753002</v>
      </c>
      <c r="N18" s="89">
        <v>30896574.5620565</v>
      </c>
      <c r="O18" s="89">
        <v>26986847.204406001</v>
      </c>
      <c r="P18" s="89">
        <v>56588366.300115302</v>
      </c>
      <c r="Q18" s="89">
        <v>13961411.054463901</v>
      </c>
      <c r="R18" s="89">
        <v>39510736.2222661</v>
      </c>
      <c r="S18" s="89">
        <v>17992236.7161154</v>
      </c>
      <c r="T18" s="89">
        <v>22074799.489759799</v>
      </c>
      <c r="U18" s="89">
        <v>21568771.922106698</v>
      </c>
      <c r="V18" s="89">
        <v>31024482.918260001</v>
      </c>
      <c r="W18" s="89">
        <v>62074239.290929496</v>
      </c>
      <c r="X18" s="89">
        <v>733846724.9842639</v>
      </c>
      <c r="Y18" s="17"/>
      <c r="Z18" s="96"/>
    </row>
    <row r="19" spans="1:26" s="2" customFormat="1" ht="12.5">
      <c r="A19" s="95" t="s">
        <v>38</v>
      </c>
      <c r="B19" s="89">
        <v>14432042.923591699</v>
      </c>
      <c r="C19" s="89">
        <v>26261249.591280598</v>
      </c>
      <c r="D19" s="89">
        <v>23846808.911448501</v>
      </c>
      <c r="E19" s="89">
        <v>20886241.568199899</v>
      </c>
      <c r="F19" s="89">
        <v>32151409.738170899</v>
      </c>
      <c r="G19" s="89">
        <v>28800924.202660501</v>
      </c>
      <c r="H19" s="89">
        <v>27947779.817243699</v>
      </c>
      <c r="I19" s="89">
        <v>15470387.310876699</v>
      </c>
      <c r="J19" s="89">
        <v>25578730.1423552</v>
      </c>
      <c r="K19" s="89">
        <v>40019190.554707304</v>
      </c>
      <c r="L19" s="89">
        <v>55274630.846225098</v>
      </c>
      <c r="M19" s="89">
        <v>33340226.523492899</v>
      </c>
      <c r="N19" s="89">
        <v>32025429.557581801</v>
      </c>
      <c r="O19" s="89">
        <v>27199269.4482724</v>
      </c>
      <c r="P19" s="89">
        <v>54617510.428234503</v>
      </c>
      <c r="Q19" s="89">
        <v>14052352.279445801</v>
      </c>
      <c r="R19" s="89">
        <v>40678806.138406999</v>
      </c>
      <c r="S19" s="89">
        <v>16413771.8574469</v>
      </c>
      <c r="T19" s="89">
        <v>20894768.074566901</v>
      </c>
      <c r="U19" s="89">
        <v>18361185.986182399</v>
      </c>
      <c r="V19" s="89">
        <v>34604781.423910201</v>
      </c>
      <c r="W19" s="89">
        <v>83879389.588769495</v>
      </c>
      <c r="X19" s="89">
        <v>686736886.91307044</v>
      </c>
      <c r="Y19" s="17"/>
      <c r="Z19" s="96"/>
    </row>
    <row r="20" spans="1:26" s="2" customFormat="1" ht="12.5">
      <c r="A20" s="95" t="s">
        <v>36</v>
      </c>
      <c r="B20" s="89">
        <v>12353945.6988416</v>
      </c>
      <c r="C20" s="89">
        <v>19453742.551720802</v>
      </c>
      <c r="D20" s="89">
        <v>19626429.313176699</v>
      </c>
      <c r="E20" s="89">
        <v>20178447.906487402</v>
      </c>
      <c r="F20" s="89">
        <v>25022628.7580023</v>
      </c>
      <c r="G20" s="89">
        <v>28054730.672855102</v>
      </c>
      <c r="H20" s="89">
        <v>17861942.607891701</v>
      </c>
      <c r="I20" s="89">
        <v>10828288.606341099</v>
      </c>
      <c r="J20" s="89">
        <v>23473992.190167598</v>
      </c>
      <c r="K20" s="89">
        <v>33637854.744833998</v>
      </c>
      <c r="L20" s="89">
        <v>48557092.688194603</v>
      </c>
      <c r="M20" s="89">
        <v>31321525.681345299</v>
      </c>
      <c r="N20" s="89">
        <v>27985939.756165098</v>
      </c>
      <c r="O20" s="89">
        <v>21789846.954011202</v>
      </c>
      <c r="P20" s="89">
        <v>55537491.927085601</v>
      </c>
      <c r="Q20" s="89">
        <v>15825153.9093062</v>
      </c>
      <c r="R20" s="89">
        <v>41572603.064615101</v>
      </c>
      <c r="S20" s="89">
        <v>17587189.521340501</v>
      </c>
      <c r="T20" s="89">
        <v>21619371.283996198</v>
      </c>
      <c r="U20" s="89">
        <v>11063097.4712706</v>
      </c>
      <c r="V20" s="89">
        <v>38664549.684626199</v>
      </c>
      <c r="W20" s="89">
        <v>83384831.175692201</v>
      </c>
      <c r="X20" s="89">
        <v>625400696.16796708</v>
      </c>
      <c r="Y20" s="17"/>
      <c r="Z20" s="96"/>
    </row>
    <row r="21" spans="1:26" s="2" customFormat="1" ht="12.5">
      <c r="A21" s="95" t="s">
        <v>98</v>
      </c>
      <c r="B21" s="89">
        <v>131967.21048050301</v>
      </c>
      <c r="C21" s="89">
        <v>229411.52474108501</v>
      </c>
      <c r="D21" s="89">
        <v>230908.75913515201</v>
      </c>
      <c r="E21" s="89">
        <v>197751.751522857</v>
      </c>
      <c r="F21" s="89">
        <v>258358.44250257299</v>
      </c>
      <c r="G21" s="89">
        <v>252535.229294338</v>
      </c>
      <c r="H21" s="89">
        <v>244602.826488744</v>
      </c>
      <c r="I21" s="89">
        <v>136357.82786577201</v>
      </c>
      <c r="J21" s="89">
        <v>236522.29392816001</v>
      </c>
      <c r="K21" s="89">
        <v>359640.97296026599</v>
      </c>
      <c r="L21" s="89">
        <v>471666.97630310699</v>
      </c>
      <c r="M21" s="89">
        <v>295904.746995289</v>
      </c>
      <c r="N21" s="89">
        <v>264784.52052367298</v>
      </c>
      <c r="O21" s="89">
        <v>221298.78902974501</v>
      </c>
      <c r="P21" s="89">
        <v>485667.38664889103</v>
      </c>
      <c r="Q21" s="89">
        <v>127683.19625073799</v>
      </c>
      <c r="R21" s="89">
        <v>354642.64234915102</v>
      </c>
      <c r="S21" s="89">
        <v>151440.54108445399</v>
      </c>
      <c r="T21" s="89">
        <v>188126.68672346699</v>
      </c>
      <c r="U21" s="89">
        <v>148548.12044462899</v>
      </c>
      <c r="V21" s="89">
        <v>303749.769808946</v>
      </c>
      <c r="W21" s="89">
        <v>667902.719614423</v>
      </c>
      <c r="X21" s="89">
        <v>5959472.9346959637</v>
      </c>
      <c r="Y21" s="17"/>
      <c r="Z21" s="96"/>
    </row>
    <row r="22" spans="1:26" s="2" customFormat="1" ht="12.5">
      <c r="A22" s="95" t="s">
        <v>101</v>
      </c>
      <c r="B22" s="89">
        <v>33558.525227906102</v>
      </c>
      <c r="C22" s="89">
        <v>59875.280271751799</v>
      </c>
      <c r="D22" s="89">
        <v>64861.333622482198</v>
      </c>
      <c r="E22" s="89">
        <v>48611.748936570802</v>
      </c>
      <c r="F22" s="89">
        <v>57135.1675526666</v>
      </c>
      <c r="G22" s="89">
        <v>54092.062889761502</v>
      </c>
      <c r="H22" s="89">
        <v>69145.199433128204</v>
      </c>
      <c r="I22" s="89">
        <v>37168.857180852901</v>
      </c>
      <c r="J22" s="89">
        <v>58256.3264059508</v>
      </c>
      <c r="K22" s="89">
        <v>90262.374189025606</v>
      </c>
      <c r="L22" s="89">
        <v>105297.12911339699</v>
      </c>
      <c r="M22" s="89">
        <v>66924.010951543794</v>
      </c>
      <c r="N22" s="89">
        <v>55995.949519862297</v>
      </c>
      <c r="O22" s="89">
        <v>48910.086479747697</v>
      </c>
      <c r="P22" s="89">
        <v>102558.919481131</v>
      </c>
      <c r="Q22" s="89">
        <v>25303.208517875799</v>
      </c>
      <c r="R22" s="89">
        <v>71607.976688511801</v>
      </c>
      <c r="S22" s="89">
        <v>32608.546196001102</v>
      </c>
      <c r="T22" s="89">
        <v>40007.650537665198</v>
      </c>
      <c r="U22" s="89">
        <v>39090.542588463599</v>
      </c>
      <c r="V22" s="89">
        <v>56227.766475582001</v>
      </c>
      <c r="W22" s="89">
        <v>112501.33774012</v>
      </c>
      <c r="X22" s="89">
        <v>1329999.9999999979</v>
      </c>
      <c r="Y22" s="17"/>
      <c r="Z22" s="96"/>
    </row>
    <row r="23" spans="1:26" s="100" customFormat="1" ht="16.5" customHeight="1">
      <c r="A23" s="97" t="s">
        <v>234</v>
      </c>
      <c r="B23" s="98">
        <v>6036489.7664693678</v>
      </c>
      <c r="C23" s="98">
        <v>12420756.549617011</v>
      </c>
      <c r="D23" s="98">
        <v>9060797.572201971</v>
      </c>
      <c r="E23" s="98">
        <v>7591573.4688859861</v>
      </c>
      <c r="F23" s="98">
        <v>10132608.649398914</v>
      </c>
      <c r="G23" s="98">
        <v>7650719.4398501683</v>
      </c>
      <c r="H23" s="98">
        <v>14340371.821255822</v>
      </c>
      <c r="I23" s="98">
        <v>6957723.4543361822</v>
      </c>
      <c r="J23" s="98">
        <v>10501630.417632321</v>
      </c>
      <c r="K23" s="98">
        <v>14600545.732871119</v>
      </c>
      <c r="L23" s="98">
        <v>12966288.535949722</v>
      </c>
      <c r="M23" s="98">
        <v>8452492.9090044554</v>
      </c>
      <c r="N23" s="98">
        <v>8710355.9120071307</v>
      </c>
      <c r="O23" s="98">
        <v>7899447.8124008337</v>
      </c>
      <c r="P23" s="98">
        <v>13866940.015754351</v>
      </c>
      <c r="Q23" s="98">
        <v>2968246.6204068963</v>
      </c>
      <c r="R23" s="98">
        <v>11143194.606820211</v>
      </c>
      <c r="S23" s="98">
        <v>4561803.4207115574</v>
      </c>
      <c r="T23" s="98">
        <v>4777228.9617175451</v>
      </c>
      <c r="U23" s="98">
        <v>6408985.5839398</v>
      </c>
      <c r="V23" s="98">
        <v>7918204.9662754461</v>
      </c>
      <c r="W23" s="98">
        <v>17751531.78249279</v>
      </c>
      <c r="X23" s="98">
        <v>206717937.99999955</v>
      </c>
      <c r="Y23" s="45"/>
      <c r="Z23" s="99"/>
    </row>
    <row r="24" spans="1:26" s="2" customFormat="1" ht="12.5">
      <c r="A24" s="95" t="s">
        <v>41</v>
      </c>
      <c r="B24" s="89">
        <v>4164864.0477144802</v>
      </c>
      <c r="C24" s="89">
        <v>9235811.1543515101</v>
      </c>
      <c r="D24" s="89">
        <v>6053928.8971149502</v>
      </c>
      <c r="E24" s="89">
        <v>5508180.94781195</v>
      </c>
      <c r="F24" s="89">
        <v>6602743.5819455702</v>
      </c>
      <c r="G24" s="89">
        <v>5050857.4807547703</v>
      </c>
      <c r="H24" s="89">
        <v>11088778.061153499</v>
      </c>
      <c r="I24" s="89">
        <v>5400813.6747189099</v>
      </c>
      <c r="J24" s="89">
        <v>7476836.9707088899</v>
      </c>
      <c r="K24" s="89">
        <v>10434714.423640201</v>
      </c>
      <c r="L24" s="89">
        <v>8292313.7031680401</v>
      </c>
      <c r="M24" s="89">
        <v>5243472.2364028897</v>
      </c>
      <c r="N24" s="89">
        <v>5636853.24365036</v>
      </c>
      <c r="O24" s="89">
        <v>5260574.7225619797</v>
      </c>
      <c r="P24" s="89">
        <v>8768813.6055531204</v>
      </c>
      <c r="Q24" s="89">
        <v>1746559.0550971599</v>
      </c>
      <c r="R24" s="89">
        <v>6743682.0154373404</v>
      </c>
      <c r="S24" s="89">
        <v>2647042.3331963802</v>
      </c>
      <c r="T24" s="89">
        <v>2818286.51312353</v>
      </c>
      <c r="U24" s="89">
        <v>4375491.6611158</v>
      </c>
      <c r="V24" s="89">
        <v>4989391.42609182</v>
      </c>
      <c r="W24" s="89">
        <v>11952145.833490301</v>
      </c>
      <c r="X24" s="89">
        <v>139492155.58880344</v>
      </c>
      <c r="Y24" s="17"/>
      <c r="Z24" s="96"/>
    </row>
    <row r="25" spans="1:26" s="2" customFormat="1" ht="12.5">
      <c r="A25" s="95" t="s">
        <v>40</v>
      </c>
      <c r="B25" s="89">
        <v>860242.80065084796</v>
      </c>
      <c r="C25" s="89">
        <v>1522021.0866596501</v>
      </c>
      <c r="D25" s="89">
        <v>1445980.3820922</v>
      </c>
      <c r="E25" s="89">
        <v>1002582.03335024</v>
      </c>
      <c r="F25" s="89">
        <v>1757988.66988088</v>
      </c>
      <c r="G25" s="89">
        <v>1138282.79184136</v>
      </c>
      <c r="H25" s="89">
        <v>1350455.32465372</v>
      </c>
      <c r="I25" s="89">
        <v>588323.99996406003</v>
      </c>
      <c r="J25" s="89">
        <v>1333471.1763546399</v>
      </c>
      <c r="K25" s="89">
        <v>1779628.3715208201</v>
      </c>
      <c r="L25" s="89">
        <v>2486324.1258739</v>
      </c>
      <c r="M25" s="89">
        <v>1679189.11888921</v>
      </c>
      <c r="N25" s="89">
        <v>1703673.8809041299</v>
      </c>
      <c r="O25" s="89">
        <v>1375026.3006194001</v>
      </c>
      <c r="P25" s="89">
        <v>2567537.6674867598</v>
      </c>
      <c r="Q25" s="89">
        <v>646949.48647864896</v>
      </c>
      <c r="R25" s="89">
        <v>2383988.1663256399</v>
      </c>
      <c r="S25" s="89">
        <v>1115091.2390878</v>
      </c>
      <c r="T25" s="89">
        <v>1175268.57671601</v>
      </c>
      <c r="U25" s="89">
        <v>939732.06324857206</v>
      </c>
      <c r="V25" s="89">
        <v>1739366.45651742</v>
      </c>
      <c r="W25" s="89">
        <v>3669524.3860595301</v>
      </c>
      <c r="X25" s="89">
        <v>34260648.105175443</v>
      </c>
      <c r="Y25" s="17"/>
      <c r="Z25" s="96"/>
    </row>
    <row r="26" spans="1:26" s="2" customFormat="1" ht="12.5">
      <c r="A26" s="95" t="s">
        <v>42</v>
      </c>
      <c r="B26" s="89">
        <v>627626.09325280995</v>
      </c>
      <c r="C26" s="89">
        <v>1028068.80386617</v>
      </c>
      <c r="D26" s="89">
        <v>863029.07479255798</v>
      </c>
      <c r="E26" s="89">
        <v>588995.80784737703</v>
      </c>
      <c r="F26" s="89">
        <v>1007910.0530403</v>
      </c>
      <c r="G26" s="89">
        <v>833659.40955573902</v>
      </c>
      <c r="H26" s="89">
        <v>1175775.3420254099</v>
      </c>
      <c r="I26" s="89">
        <v>583564.67144102603</v>
      </c>
      <c r="J26" s="89">
        <v>980309.46983580396</v>
      </c>
      <c r="K26" s="89">
        <v>1405649.4394498901</v>
      </c>
      <c r="L26" s="89">
        <v>1061841.97022518</v>
      </c>
      <c r="M26" s="89">
        <v>818383.11478250194</v>
      </c>
      <c r="N26" s="89">
        <v>661925.78597162897</v>
      </c>
      <c r="O26" s="89">
        <v>615701.49655515095</v>
      </c>
      <c r="P26" s="89">
        <v>1401765.7017145201</v>
      </c>
      <c r="Q26" s="89">
        <v>290390.15280406899</v>
      </c>
      <c r="R26" s="89">
        <v>1131142.7679049999</v>
      </c>
      <c r="S26" s="89">
        <v>429635.45097928098</v>
      </c>
      <c r="T26" s="89">
        <v>329119.42191588099</v>
      </c>
      <c r="U26" s="89">
        <v>596696.73933495197</v>
      </c>
      <c r="V26" s="89">
        <v>540802.487147504</v>
      </c>
      <c r="W26" s="89">
        <v>757291.02852213895</v>
      </c>
      <c r="X26" s="89">
        <v>17729284.282964889</v>
      </c>
      <c r="Y26" s="17"/>
      <c r="Z26" s="96"/>
    </row>
    <row r="27" spans="1:26" s="2" customFormat="1" ht="12.5">
      <c r="A27" s="95" t="s">
        <v>39</v>
      </c>
      <c r="B27" s="89">
        <v>283699.51655881997</v>
      </c>
      <c r="C27" s="89">
        <v>446376.59726641001</v>
      </c>
      <c r="D27" s="89">
        <v>502411.10026147799</v>
      </c>
      <c r="E27" s="89">
        <v>368837.98604069202</v>
      </c>
      <c r="F27" s="89">
        <v>537916.23666357202</v>
      </c>
      <c r="G27" s="89">
        <v>447566.41934496502</v>
      </c>
      <c r="H27" s="89">
        <v>566206.32869817805</v>
      </c>
      <c r="I27" s="89">
        <v>285998.28474359598</v>
      </c>
      <c r="J27" s="89">
        <v>516531.89367407298</v>
      </c>
      <c r="K27" s="89">
        <v>716410.85870332702</v>
      </c>
      <c r="L27" s="89">
        <v>789937.66817936895</v>
      </c>
      <c r="M27" s="89">
        <v>491625.109542572</v>
      </c>
      <c r="N27" s="89">
        <v>493690.29428448301</v>
      </c>
      <c r="O27" s="89">
        <v>469558.69637714903</v>
      </c>
      <c r="P27" s="89">
        <v>766794.884873159</v>
      </c>
      <c r="Q27" s="89">
        <v>192978.46996200699</v>
      </c>
      <c r="R27" s="89">
        <v>589081.81535447505</v>
      </c>
      <c r="S27" s="89">
        <v>229506.64850579001</v>
      </c>
      <c r="T27" s="89">
        <v>316219.40847727202</v>
      </c>
      <c r="U27" s="89">
        <v>380597.70998440898</v>
      </c>
      <c r="V27" s="89">
        <v>456367.728277897</v>
      </c>
      <c r="W27" s="89">
        <v>928142.20396192395</v>
      </c>
      <c r="X27" s="89">
        <v>10776455.859735619</v>
      </c>
      <c r="Y27" s="17"/>
      <c r="Z27" s="96"/>
    </row>
    <row r="28" spans="1:26" s="2" customFormat="1" ht="12.5">
      <c r="A28" s="95" t="s">
        <v>43</v>
      </c>
      <c r="B28" s="89">
        <v>100057.308292409</v>
      </c>
      <c r="C28" s="89">
        <v>188478.907473272</v>
      </c>
      <c r="D28" s="89">
        <v>195448.11794078301</v>
      </c>
      <c r="E28" s="89">
        <v>122976.693835727</v>
      </c>
      <c r="F28" s="89">
        <v>226050.10786859199</v>
      </c>
      <c r="G28" s="89">
        <v>180353.33835333399</v>
      </c>
      <c r="H28" s="89">
        <v>159156.76472501201</v>
      </c>
      <c r="I28" s="89">
        <v>99022.823468589704</v>
      </c>
      <c r="J28" s="89">
        <v>194480.907058913</v>
      </c>
      <c r="K28" s="89">
        <v>264142.63955688302</v>
      </c>
      <c r="L28" s="89">
        <v>335871.068503235</v>
      </c>
      <c r="M28" s="89">
        <v>219823.32938728199</v>
      </c>
      <c r="N28" s="89">
        <v>214212.70719652899</v>
      </c>
      <c r="O28" s="89">
        <v>178586.596287155</v>
      </c>
      <c r="P28" s="89">
        <v>362028.15612679202</v>
      </c>
      <c r="Q28" s="89">
        <v>91369.456065011298</v>
      </c>
      <c r="R28" s="89">
        <v>295299.84179775399</v>
      </c>
      <c r="S28" s="89">
        <v>140527.748942306</v>
      </c>
      <c r="T28" s="89">
        <v>138335.041484852</v>
      </c>
      <c r="U28" s="89">
        <v>116467.410256067</v>
      </c>
      <c r="V28" s="89">
        <v>192276.86824080499</v>
      </c>
      <c r="W28" s="89">
        <v>444428.33045889298</v>
      </c>
      <c r="X28" s="89">
        <v>4459394.1633201959</v>
      </c>
      <c r="Y28" s="17"/>
      <c r="Z28" s="96"/>
    </row>
    <row r="29" spans="1:26" s="100" customFormat="1" ht="20.5" customHeight="1">
      <c r="A29" s="97" t="s">
        <v>44</v>
      </c>
      <c r="B29" s="98">
        <v>3608635.1010899902</v>
      </c>
      <c r="C29" s="98">
        <v>6467898.8800882902</v>
      </c>
      <c r="D29" s="98">
        <v>6111498.1272324501</v>
      </c>
      <c r="E29" s="98">
        <v>4959703.8681117902</v>
      </c>
      <c r="F29" s="98">
        <v>8123044.6372640599</v>
      </c>
      <c r="G29" s="98">
        <v>7052344.4624888599</v>
      </c>
      <c r="H29" s="98">
        <v>6845890.2872475795</v>
      </c>
      <c r="I29" s="98">
        <v>3675111.58934006</v>
      </c>
      <c r="J29" s="98">
        <v>6523734.9980357103</v>
      </c>
      <c r="K29" s="98">
        <v>9789398.9398557302</v>
      </c>
      <c r="L29" s="98">
        <v>12875622.8504552</v>
      </c>
      <c r="M29" s="98">
        <v>7461017.3257635701</v>
      </c>
      <c r="N29" s="98">
        <v>7638959.4407763798</v>
      </c>
      <c r="O29" s="98">
        <v>7004927.6666741297</v>
      </c>
      <c r="P29" s="98">
        <v>12540347.8813556</v>
      </c>
      <c r="Q29" s="98">
        <v>3146605.4294529501</v>
      </c>
      <c r="R29" s="98">
        <v>9403814.6470921207</v>
      </c>
      <c r="S29" s="98">
        <v>3592312.97965485</v>
      </c>
      <c r="T29" s="98">
        <v>4861048.0075386502</v>
      </c>
      <c r="U29" s="98">
        <v>4932224.8535437696</v>
      </c>
      <c r="V29" s="98">
        <v>8169015.1691541597</v>
      </c>
      <c r="W29" s="98">
        <v>19012688.857783899</v>
      </c>
      <c r="X29" s="98">
        <v>163795845.99999982</v>
      </c>
      <c r="Y29" s="45"/>
      <c r="Z29" s="99"/>
    </row>
    <row r="30" spans="1:26" s="100" customFormat="1" ht="16.5" customHeight="1">
      <c r="A30" s="97" t="s">
        <v>235</v>
      </c>
      <c r="B30" s="98">
        <v>27136678.896368999</v>
      </c>
      <c r="C30" s="98">
        <v>52974204.854083985</v>
      </c>
      <c r="D30" s="98">
        <v>43565328.00767342</v>
      </c>
      <c r="E30" s="98">
        <v>35657133.10842032</v>
      </c>
      <c r="F30" s="98">
        <v>58350828.440034248</v>
      </c>
      <c r="G30" s="98">
        <v>45548448.61160142</v>
      </c>
      <c r="H30" s="98">
        <v>54097996.475173026</v>
      </c>
      <c r="I30" s="98">
        <v>29010122.934240352</v>
      </c>
      <c r="J30" s="98">
        <v>48149144.958929554</v>
      </c>
      <c r="K30" s="98">
        <v>68534765.646049708</v>
      </c>
      <c r="L30" s="98">
        <v>88388833.419998974</v>
      </c>
      <c r="M30" s="98">
        <v>49844581.587957792</v>
      </c>
      <c r="N30" s="98">
        <v>49322787.196865842</v>
      </c>
      <c r="O30" s="98">
        <v>44676162.801208332</v>
      </c>
      <c r="P30" s="98">
        <v>85317539.591999263</v>
      </c>
      <c r="Q30" s="98">
        <v>20454330.643175714</v>
      </c>
      <c r="R30" s="98">
        <v>61570026.44217436</v>
      </c>
      <c r="S30" s="98">
        <v>25076732.905770626</v>
      </c>
      <c r="T30" s="98">
        <v>31363590.265074518</v>
      </c>
      <c r="U30" s="98">
        <v>32193912.73363404</v>
      </c>
      <c r="V30" s="98">
        <v>54952702.693965741</v>
      </c>
      <c r="W30" s="98">
        <v>131738781.78559813</v>
      </c>
      <c r="X30" s="98">
        <v>1137924633.9999983</v>
      </c>
      <c r="Y30" s="45"/>
      <c r="Z30" s="99"/>
    </row>
    <row r="31" spans="1:26" s="2" customFormat="1" ht="12.5">
      <c r="A31" s="95" t="s">
        <v>50</v>
      </c>
      <c r="B31" s="89">
        <v>6385177.78029266</v>
      </c>
      <c r="C31" s="89">
        <v>13788032.2623928</v>
      </c>
      <c r="D31" s="89">
        <v>7792923.6166790798</v>
      </c>
      <c r="E31" s="89">
        <v>7359025.9933253601</v>
      </c>
      <c r="F31" s="89">
        <v>10220024.852994701</v>
      </c>
      <c r="G31" s="89">
        <v>8904144.3246830199</v>
      </c>
      <c r="H31" s="89">
        <v>15725029.974301299</v>
      </c>
      <c r="I31" s="89">
        <v>7183749.3586077597</v>
      </c>
      <c r="J31" s="89">
        <v>9494248.5175301805</v>
      </c>
      <c r="K31" s="89">
        <v>14687561.266887801</v>
      </c>
      <c r="L31" s="89">
        <v>15611888.659030201</v>
      </c>
      <c r="M31" s="89">
        <v>9807666.8821306005</v>
      </c>
      <c r="N31" s="89">
        <v>9566576.9968418106</v>
      </c>
      <c r="O31" s="89">
        <v>8541194.4197300803</v>
      </c>
      <c r="P31" s="89">
        <v>15386194.2393317</v>
      </c>
      <c r="Q31" s="89">
        <v>3781427.2331954199</v>
      </c>
      <c r="R31" s="89">
        <v>11463561.074483</v>
      </c>
      <c r="S31" s="89">
        <v>4328584.8670985401</v>
      </c>
      <c r="T31" s="89">
        <v>5817880.4116228297</v>
      </c>
      <c r="U31" s="89">
        <v>6657072.6438236702</v>
      </c>
      <c r="V31" s="89">
        <v>9858945.2792629898</v>
      </c>
      <c r="W31" s="89">
        <v>23386351.512288101</v>
      </c>
      <c r="X31" s="89">
        <v>225747262.16653359</v>
      </c>
      <c r="Y31" s="17"/>
      <c r="Z31" s="96"/>
    </row>
    <row r="32" spans="1:26" s="2" customFormat="1" ht="12.5">
      <c r="A32" s="95" t="s">
        <v>55</v>
      </c>
      <c r="B32" s="89">
        <v>3545352.8280923301</v>
      </c>
      <c r="C32" s="89">
        <v>6188291.3209889196</v>
      </c>
      <c r="D32" s="89">
        <v>5944524.6855069902</v>
      </c>
      <c r="E32" s="89">
        <v>4845901.2673687199</v>
      </c>
      <c r="F32" s="89">
        <v>7642939.5691999597</v>
      </c>
      <c r="G32" s="89">
        <v>6745374.6972356597</v>
      </c>
      <c r="H32" s="89">
        <v>6479435.0238548201</v>
      </c>
      <c r="I32" s="89">
        <v>3469362.4028532598</v>
      </c>
      <c r="J32" s="89">
        <v>6294089.5404271698</v>
      </c>
      <c r="K32" s="89">
        <v>9361480.7331166696</v>
      </c>
      <c r="L32" s="89">
        <v>12107504.7755321</v>
      </c>
      <c r="M32" s="89">
        <v>7307218.0844943803</v>
      </c>
      <c r="N32" s="89">
        <v>7114006.1245187996</v>
      </c>
      <c r="O32" s="89">
        <v>6321105.5402418403</v>
      </c>
      <c r="P32" s="89">
        <v>12035307.2750415</v>
      </c>
      <c r="Q32" s="89">
        <v>3040674.6644001901</v>
      </c>
      <c r="R32" s="89">
        <v>9085151.8067831509</v>
      </c>
      <c r="S32" s="89">
        <v>3577798.1353562302</v>
      </c>
      <c r="T32" s="89">
        <v>4609288.3602923099</v>
      </c>
      <c r="U32" s="89">
        <v>4450580.7462245198</v>
      </c>
      <c r="V32" s="89">
        <v>7679506.3088760003</v>
      </c>
      <c r="W32" s="89">
        <v>17148326.933236498</v>
      </c>
      <c r="X32" s="89">
        <v>154993220.82364205</v>
      </c>
      <c r="Y32" s="17"/>
      <c r="Z32" s="96"/>
    </row>
    <row r="33" spans="1:26" s="2" customFormat="1" ht="12.5">
      <c r="A33" s="95" t="s">
        <v>63</v>
      </c>
      <c r="B33" s="89">
        <v>2502233.2356304498</v>
      </c>
      <c r="C33" s="89">
        <v>5492427.5798133798</v>
      </c>
      <c r="D33" s="89">
        <v>4854069.8661641404</v>
      </c>
      <c r="E33" s="89">
        <v>3700539.71104716</v>
      </c>
      <c r="F33" s="89">
        <v>5068765.8431125302</v>
      </c>
      <c r="G33" s="89">
        <v>4147727.0128186699</v>
      </c>
      <c r="H33" s="89">
        <v>4771428.0402733404</v>
      </c>
      <c r="I33" s="89">
        <v>2740454.7776494902</v>
      </c>
      <c r="J33" s="89">
        <v>4948287.3066919204</v>
      </c>
      <c r="K33" s="89">
        <v>6011055.4286354501</v>
      </c>
      <c r="L33" s="89">
        <v>7851866.1065265797</v>
      </c>
      <c r="M33" s="89">
        <v>4322340.2644569501</v>
      </c>
      <c r="N33" s="89">
        <v>4709921.7893664502</v>
      </c>
      <c r="O33" s="89">
        <v>4370917.5328464201</v>
      </c>
      <c r="P33" s="89">
        <v>7216301.5138220899</v>
      </c>
      <c r="Q33" s="89">
        <v>1889157.5857903101</v>
      </c>
      <c r="R33" s="89">
        <v>5428041.8227778999</v>
      </c>
      <c r="S33" s="89">
        <v>2080875.10383247</v>
      </c>
      <c r="T33" s="89">
        <v>2817136.0258541</v>
      </c>
      <c r="U33" s="89">
        <v>3007010.6599739501</v>
      </c>
      <c r="V33" s="89">
        <v>4993812.2985850796</v>
      </c>
      <c r="W33" s="89">
        <v>12499216.2277185</v>
      </c>
      <c r="X33" s="89">
        <v>105423585.73338732</v>
      </c>
      <c r="Y33" s="17"/>
      <c r="Z33" s="96"/>
    </row>
    <row r="34" spans="1:26" s="2" customFormat="1" ht="12.5">
      <c r="A34" s="95" t="s">
        <v>56</v>
      </c>
      <c r="B34" s="89">
        <v>2417188.11946637</v>
      </c>
      <c r="C34" s="89">
        <v>4313472.0844341498</v>
      </c>
      <c r="D34" s="89">
        <v>3860491.6970765302</v>
      </c>
      <c r="E34" s="89">
        <v>3485607.12037224</v>
      </c>
      <c r="F34" s="89">
        <v>4927051.2103484096</v>
      </c>
      <c r="G34" s="89">
        <v>4362192.3461168204</v>
      </c>
      <c r="H34" s="89">
        <v>4555290.8331978796</v>
      </c>
      <c r="I34" s="89">
        <v>2488877.2190634198</v>
      </c>
      <c r="J34" s="89">
        <v>4216764.9158309903</v>
      </c>
      <c r="K34" s="89">
        <v>6414989.1625177003</v>
      </c>
      <c r="L34" s="89">
        <v>7937729.4267696403</v>
      </c>
      <c r="M34" s="89">
        <v>4911894.3036473496</v>
      </c>
      <c r="N34" s="89">
        <v>4714874.3891298901</v>
      </c>
      <c r="O34" s="89">
        <v>4276903.3677072804</v>
      </c>
      <c r="P34" s="89">
        <v>8309699.1295756996</v>
      </c>
      <c r="Q34" s="89">
        <v>2065784.17721325</v>
      </c>
      <c r="R34" s="89">
        <v>6140335.1848181002</v>
      </c>
      <c r="S34" s="89">
        <v>2371187.3160117199</v>
      </c>
      <c r="T34" s="89">
        <v>3172851.7239671899</v>
      </c>
      <c r="U34" s="89">
        <v>2763451.2623113599</v>
      </c>
      <c r="V34" s="89">
        <v>5342091.1005979097</v>
      </c>
      <c r="W34" s="89">
        <v>11576494.0890266</v>
      </c>
      <c r="X34" s="89">
        <v>104625220.17920052</v>
      </c>
      <c r="Y34" s="17"/>
      <c r="Z34" s="96"/>
    </row>
    <row r="35" spans="1:26" s="2" customFormat="1" ht="12.5">
      <c r="A35" s="95" t="s">
        <v>54</v>
      </c>
      <c r="B35" s="89">
        <v>2127618.8286713101</v>
      </c>
      <c r="C35" s="89">
        <v>3813415.0596333202</v>
      </c>
      <c r="D35" s="89">
        <v>3603284.3783406401</v>
      </c>
      <c r="E35" s="89">
        <v>2924196.8331021499</v>
      </c>
      <c r="F35" s="89">
        <v>4789274.12504532</v>
      </c>
      <c r="G35" s="89">
        <v>4157998.9232314001</v>
      </c>
      <c r="H35" s="89">
        <v>4036275.3966912702</v>
      </c>
      <c r="I35" s="89">
        <v>2166812.7687906902</v>
      </c>
      <c r="J35" s="89">
        <v>3846335.5330358399</v>
      </c>
      <c r="K35" s="89">
        <v>5771741.6481153602</v>
      </c>
      <c r="L35" s="89">
        <v>7591351.5332223</v>
      </c>
      <c r="M35" s="89">
        <v>4398948.7711136797</v>
      </c>
      <c r="N35" s="89">
        <v>4503861.8431503903</v>
      </c>
      <c r="O35" s="89">
        <v>4130042.4065028899</v>
      </c>
      <c r="P35" s="89">
        <v>7393676.4241975499</v>
      </c>
      <c r="Q35" s="89">
        <v>1855210.2860389899</v>
      </c>
      <c r="R35" s="89">
        <v>5544404.6139342198</v>
      </c>
      <c r="S35" s="89">
        <v>2117995.4525425499</v>
      </c>
      <c r="T35" s="89">
        <v>2866030.22422258</v>
      </c>
      <c r="U35" s="89">
        <v>2907995.4530372601</v>
      </c>
      <c r="V35" s="89">
        <v>4816377.9375598803</v>
      </c>
      <c r="W35" s="89">
        <v>11209710.5039165</v>
      </c>
      <c r="X35" s="89">
        <v>96572558.944096088</v>
      </c>
      <c r="Y35" s="17"/>
      <c r="Z35" s="96"/>
    </row>
    <row r="36" spans="1:26" s="2" customFormat="1" ht="12.5">
      <c r="A36" s="95" t="s">
        <v>61</v>
      </c>
      <c r="B36" s="89">
        <v>1750098.4497938999</v>
      </c>
      <c r="C36" s="89">
        <v>3731749.60700829</v>
      </c>
      <c r="D36" s="89">
        <v>3483626.4615229601</v>
      </c>
      <c r="E36" s="89">
        <v>2430606.75556042</v>
      </c>
      <c r="F36" s="89">
        <v>3651886.5665266998</v>
      </c>
      <c r="G36" s="89">
        <v>2917305.9691072102</v>
      </c>
      <c r="H36" s="89">
        <v>3098777.0757470499</v>
      </c>
      <c r="I36" s="89">
        <v>1860512.4985003299</v>
      </c>
      <c r="J36" s="89">
        <v>3489023.6062196</v>
      </c>
      <c r="K36" s="89">
        <v>4286999.40565068</v>
      </c>
      <c r="L36" s="89">
        <v>5522110.1628475701</v>
      </c>
      <c r="M36" s="89">
        <v>3273627.3976078001</v>
      </c>
      <c r="N36" s="89">
        <v>3417135.2966497601</v>
      </c>
      <c r="O36" s="89">
        <v>3024332.0123183001</v>
      </c>
      <c r="P36" s="89">
        <v>5420064.9273101203</v>
      </c>
      <c r="Q36" s="89">
        <v>1404932.9640601601</v>
      </c>
      <c r="R36" s="89">
        <v>4254950.9816344203</v>
      </c>
      <c r="S36" s="89">
        <v>1840868.3247941299</v>
      </c>
      <c r="T36" s="89">
        <v>2096087.0205651601</v>
      </c>
      <c r="U36" s="89">
        <v>2021842.6365747601</v>
      </c>
      <c r="V36" s="89">
        <v>3350935.79969534</v>
      </c>
      <c r="W36" s="89">
        <v>8232392.9282290395</v>
      </c>
      <c r="X36" s="89">
        <v>74559866.847923711</v>
      </c>
      <c r="Y36" s="17"/>
      <c r="Z36" s="96"/>
    </row>
    <row r="37" spans="1:26" s="2" customFormat="1" ht="12.5">
      <c r="A37" s="95" t="s">
        <v>58</v>
      </c>
      <c r="B37" s="89">
        <v>1291305.5340165501</v>
      </c>
      <c r="C37" s="89">
        <v>2261123.26714647</v>
      </c>
      <c r="D37" s="89">
        <v>2163319.2971878699</v>
      </c>
      <c r="E37" s="89">
        <v>1679784.8403576</v>
      </c>
      <c r="F37" s="89">
        <v>2122309.4904693398</v>
      </c>
      <c r="G37" s="89">
        <v>2553803.90288855</v>
      </c>
      <c r="H37" s="89">
        <v>2228395.6237739101</v>
      </c>
      <c r="I37" s="89">
        <v>1750385.8549943001</v>
      </c>
      <c r="J37" s="89">
        <v>2526906.56780176</v>
      </c>
      <c r="K37" s="89">
        <v>4384492.89601079</v>
      </c>
      <c r="L37" s="89">
        <v>8044471.63342983</v>
      </c>
      <c r="M37" s="89">
        <v>3104778.1662366502</v>
      </c>
      <c r="N37" s="89">
        <v>2582535.52140535</v>
      </c>
      <c r="O37" s="89">
        <v>2068973.25311565</v>
      </c>
      <c r="P37" s="89">
        <v>4257493.3745298199</v>
      </c>
      <c r="Q37" s="89">
        <v>1150646.1116088401</v>
      </c>
      <c r="R37" s="89">
        <v>3057667.8146822299</v>
      </c>
      <c r="S37" s="89">
        <v>1794182.91325974</v>
      </c>
      <c r="T37" s="89">
        <v>1830337.8799264401</v>
      </c>
      <c r="U37" s="89">
        <v>1624340.75208875</v>
      </c>
      <c r="V37" s="89">
        <v>3468272.0474050702</v>
      </c>
      <c r="W37" s="89">
        <v>9321762.4998053592</v>
      </c>
      <c r="X37" s="89">
        <v>65267289.242140859</v>
      </c>
      <c r="Y37" s="17"/>
      <c r="Z37" s="96"/>
    </row>
    <row r="38" spans="1:26" s="2" customFormat="1" ht="12.5">
      <c r="A38" s="95" t="s">
        <v>53</v>
      </c>
      <c r="B38" s="89">
        <v>1288390.06520448</v>
      </c>
      <c r="C38" s="89">
        <v>2309232.2793556801</v>
      </c>
      <c r="D38" s="89">
        <v>2181986.6099134702</v>
      </c>
      <c r="E38" s="89">
        <v>1770761.8007986899</v>
      </c>
      <c r="F38" s="89">
        <v>2900168.5448058802</v>
      </c>
      <c r="G38" s="89">
        <v>2517896.7358395499</v>
      </c>
      <c r="H38" s="89">
        <v>2444186.4545699102</v>
      </c>
      <c r="I38" s="89">
        <v>1312124.1487656599</v>
      </c>
      <c r="J38" s="89">
        <v>2329167.4342349698</v>
      </c>
      <c r="K38" s="89">
        <v>3495106.59435303</v>
      </c>
      <c r="L38" s="89">
        <v>4596980.3261171496</v>
      </c>
      <c r="M38" s="89">
        <v>2663805.1034666202</v>
      </c>
      <c r="N38" s="89">
        <v>2727335.73118089</v>
      </c>
      <c r="O38" s="89">
        <v>2500967.5293833301</v>
      </c>
      <c r="P38" s="89">
        <v>4477277.1898346199</v>
      </c>
      <c r="Q38" s="89">
        <v>1123431.72996381</v>
      </c>
      <c r="R38" s="89">
        <v>3357441.5331376502</v>
      </c>
      <c r="S38" s="89">
        <v>1282562.58237206</v>
      </c>
      <c r="T38" s="89">
        <v>1735538.7241849799</v>
      </c>
      <c r="U38" s="89">
        <v>1760950.9752706799</v>
      </c>
      <c r="V38" s="89">
        <v>2916581.3920237902</v>
      </c>
      <c r="W38" s="89">
        <v>6788095.4297080003</v>
      </c>
      <c r="X38" s="89">
        <v>58479988.914484903</v>
      </c>
      <c r="Y38" s="17"/>
      <c r="Z38" s="96"/>
    </row>
    <row r="39" spans="1:26" s="2" customFormat="1" ht="12.5">
      <c r="A39" s="95" t="s">
        <v>57</v>
      </c>
      <c r="B39" s="89">
        <v>1245655.0440501301</v>
      </c>
      <c r="C39" s="89">
        <v>2188808.8455380402</v>
      </c>
      <c r="D39" s="89">
        <v>2058323.5998952901</v>
      </c>
      <c r="E39" s="89">
        <v>1622397.70421985</v>
      </c>
      <c r="F39" s="89">
        <v>2540605.0610847701</v>
      </c>
      <c r="G39" s="89">
        <v>2203778.95505958</v>
      </c>
      <c r="H39" s="89">
        <v>2326816.8137821699</v>
      </c>
      <c r="I39" s="89">
        <v>1268473.32551247</v>
      </c>
      <c r="J39" s="89">
        <v>2204754.2648702902</v>
      </c>
      <c r="K39" s="89">
        <v>3185241.5106050698</v>
      </c>
      <c r="L39" s="89">
        <v>4125802.4239422199</v>
      </c>
      <c r="M39" s="89">
        <v>2404577.7727630502</v>
      </c>
      <c r="N39" s="89">
        <v>2375565.9602934001</v>
      </c>
      <c r="O39" s="89">
        <v>2188950.9127470902</v>
      </c>
      <c r="P39" s="89">
        <v>3979669.5014043902</v>
      </c>
      <c r="Q39" s="89">
        <v>988739.75619084097</v>
      </c>
      <c r="R39" s="89">
        <v>2906838.1398897101</v>
      </c>
      <c r="S39" s="89">
        <v>1177795.0324972</v>
      </c>
      <c r="T39" s="89">
        <v>1533829.8128036</v>
      </c>
      <c r="U39" s="89">
        <v>1563982.4984612099</v>
      </c>
      <c r="V39" s="89">
        <v>2513087.4919253602</v>
      </c>
      <c r="W39" s="89">
        <v>5858403.3197997604</v>
      </c>
      <c r="X39" s="89">
        <v>52462097.747335494</v>
      </c>
      <c r="Y39" s="17"/>
      <c r="Z39" s="96"/>
    </row>
    <row r="40" spans="1:26" s="2" customFormat="1" ht="12.5">
      <c r="A40" s="95" t="s">
        <v>48</v>
      </c>
      <c r="B40" s="89">
        <v>1224663.2983345899</v>
      </c>
      <c r="C40" s="89">
        <v>1812133.22336994</v>
      </c>
      <c r="D40" s="89">
        <v>1697076.6520139601</v>
      </c>
      <c r="E40" s="89">
        <v>1355072.46406189</v>
      </c>
      <c r="F40" s="89">
        <v>2227101.4055949999</v>
      </c>
      <c r="G40" s="89">
        <v>1926151.8739950301</v>
      </c>
      <c r="H40" s="89">
        <v>1933000.3586758999</v>
      </c>
      <c r="I40" s="89">
        <v>1029483.71429516</v>
      </c>
      <c r="J40" s="89">
        <v>1986901.9649312999</v>
      </c>
      <c r="K40" s="89">
        <v>2716565.8477053898</v>
      </c>
      <c r="L40" s="89">
        <v>3447037.74042483</v>
      </c>
      <c r="M40" s="89">
        <v>2039013.8084795801</v>
      </c>
      <c r="N40" s="89">
        <v>2044776.44490716</v>
      </c>
      <c r="O40" s="89">
        <v>1880054.07478844</v>
      </c>
      <c r="P40" s="89">
        <v>3411136.0715982001</v>
      </c>
      <c r="Q40" s="89">
        <v>845334.42743676598</v>
      </c>
      <c r="R40" s="89">
        <v>2571757.5943574701</v>
      </c>
      <c r="S40" s="89">
        <v>982000.88910122495</v>
      </c>
      <c r="T40" s="89">
        <v>1285303.0559503201</v>
      </c>
      <c r="U40" s="89">
        <v>1349456.40157045</v>
      </c>
      <c r="V40" s="89">
        <v>2189029.8305560602</v>
      </c>
      <c r="W40" s="89">
        <v>4950515.4260572102</v>
      </c>
      <c r="X40" s="89">
        <v>44903566.568205863</v>
      </c>
      <c r="Y40" s="17"/>
      <c r="Z40" s="96"/>
    </row>
    <row r="41" spans="1:26" s="2" customFormat="1" ht="12.5">
      <c r="A41" s="95" t="s">
        <v>51</v>
      </c>
      <c r="B41" s="89">
        <v>955495.71990525699</v>
      </c>
      <c r="C41" s="89">
        <v>1562828.19415008</v>
      </c>
      <c r="D41" s="89">
        <v>1468255.5719182</v>
      </c>
      <c r="E41" s="89">
        <v>1224892.3912754101</v>
      </c>
      <c r="F41" s="89">
        <v>1960782.57239569</v>
      </c>
      <c r="G41" s="89">
        <v>1152120.73595861</v>
      </c>
      <c r="H41" s="89">
        <v>1645856.0014661599</v>
      </c>
      <c r="I41" s="89">
        <v>872996.19838382397</v>
      </c>
      <c r="J41" s="89">
        <v>1548340.4732975401</v>
      </c>
      <c r="K41" s="89">
        <v>1883362.0794490001</v>
      </c>
      <c r="L41" s="89">
        <v>3917452.9998501302</v>
      </c>
      <c r="M41" s="89">
        <v>950748.787425583</v>
      </c>
      <c r="N41" s="89">
        <v>1199039.3032023299</v>
      </c>
      <c r="O41" s="89">
        <v>1029072.24860275</v>
      </c>
      <c r="P41" s="89">
        <v>3224572.5513623701</v>
      </c>
      <c r="Q41" s="89">
        <v>314733.24610699702</v>
      </c>
      <c r="R41" s="89">
        <v>1931765.4993088399</v>
      </c>
      <c r="S41" s="89">
        <v>1003801.99987432</v>
      </c>
      <c r="T41" s="89">
        <v>698297.04339083401</v>
      </c>
      <c r="U41" s="89">
        <v>1105021.76606058</v>
      </c>
      <c r="V41" s="89">
        <v>2554021.3114555399</v>
      </c>
      <c r="W41" s="89">
        <v>5827102.3958329102</v>
      </c>
      <c r="X41" s="89">
        <v>38030559.090672955</v>
      </c>
      <c r="Y41" s="17"/>
      <c r="Z41" s="96"/>
    </row>
    <row r="42" spans="1:26" s="2" customFormat="1" ht="12.5">
      <c r="A42" s="95" t="s">
        <v>49</v>
      </c>
      <c r="B42" s="89">
        <v>817992.79306524701</v>
      </c>
      <c r="C42" s="89">
        <v>1294991.0817011399</v>
      </c>
      <c r="D42" s="89">
        <v>1230116.3612563401</v>
      </c>
      <c r="E42" s="89">
        <v>1019898.92826393</v>
      </c>
      <c r="F42" s="89">
        <v>1569215.5236444699</v>
      </c>
      <c r="G42" s="89">
        <v>1318693.12801411</v>
      </c>
      <c r="H42" s="89">
        <v>1510856.1330506599</v>
      </c>
      <c r="I42" s="89">
        <v>863595.55742894497</v>
      </c>
      <c r="J42" s="89">
        <v>1286042.52007684</v>
      </c>
      <c r="K42" s="89">
        <v>1951052.5040776101</v>
      </c>
      <c r="L42" s="89">
        <v>2608074.4190928899</v>
      </c>
      <c r="M42" s="89">
        <v>1377466.3569799301</v>
      </c>
      <c r="N42" s="89">
        <v>1448670.43148312</v>
      </c>
      <c r="O42" s="89">
        <v>1524261.61970368</v>
      </c>
      <c r="P42" s="89">
        <v>2288525.4583249702</v>
      </c>
      <c r="Q42" s="89">
        <v>591044.58254400396</v>
      </c>
      <c r="R42" s="89">
        <v>1699308.4233742801</v>
      </c>
      <c r="S42" s="89">
        <v>634038.49542583805</v>
      </c>
      <c r="T42" s="89">
        <v>896987.10932105</v>
      </c>
      <c r="U42" s="89">
        <v>1110652.57711024</v>
      </c>
      <c r="V42" s="89">
        <v>1566905.8335353599</v>
      </c>
      <c r="W42" s="89">
        <v>3701600.7875596201</v>
      </c>
      <c r="X42" s="89">
        <v>32309990.625034269</v>
      </c>
      <c r="Y42" s="17"/>
      <c r="Z42" s="96"/>
    </row>
    <row r="43" spans="1:26" s="2" customFormat="1" ht="12.5">
      <c r="A43" s="95" t="s">
        <v>52</v>
      </c>
      <c r="B43" s="89">
        <v>537215.281388056</v>
      </c>
      <c r="C43" s="89">
        <v>809098.73098260001</v>
      </c>
      <c r="D43" s="89">
        <v>851171.58694095002</v>
      </c>
      <c r="E43" s="89">
        <v>652172.71309581597</v>
      </c>
      <c r="F43" s="89">
        <v>1253948.36618369</v>
      </c>
      <c r="G43" s="89">
        <v>1013154.68912508</v>
      </c>
      <c r="H43" s="89">
        <v>874962.47492400697</v>
      </c>
      <c r="I43" s="89">
        <v>543297.68518211704</v>
      </c>
      <c r="J43" s="89">
        <v>955389.23137805401</v>
      </c>
      <c r="K43" s="89">
        <v>1669741.4895457299</v>
      </c>
      <c r="L43" s="89">
        <v>1726394.7363132699</v>
      </c>
      <c r="M43" s="89">
        <v>1352448.5510543799</v>
      </c>
      <c r="N43" s="89">
        <v>1087255.7456332999</v>
      </c>
      <c r="O43" s="89">
        <v>1217106.3774882299</v>
      </c>
      <c r="P43" s="89">
        <v>2393356.37977693</v>
      </c>
      <c r="Q43" s="89">
        <v>581634.20738125802</v>
      </c>
      <c r="R43" s="89">
        <v>1916287.3827638701</v>
      </c>
      <c r="S43" s="89">
        <v>743930.11890337104</v>
      </c>
      <c r="T43" s="89">
        <v>756790.05835367204</v>
      </c>
      <c r="U43" s="89">
        <v>552734.10021118994</v>
      </c>
      <c r="V43" s="89">
        <v>955163.31352284597</v>
      </c>
      <c r="W43" s="89">
        <v>2003422.1616879399</v>
      </c>
      <c r="X43" s="89">
        <v>24446675.381836358</v>
      </c>
      <c r="Y43" s="17"/>
      <c r="Z43" s="96"/>
    </row>
    <row r="44" spans="1:26" s="2" customFormat="1" ht="12.5">
      <c r="A44" s="95" t="s">
        <v>64</v>
      </c>
      <c r="B44" s="89">
        <v>381090.10979917698</v>
      </c>
      <c r="C44" s="89">
        <v>709174.64180111804</v>
      </c>
      <c r="D44" s="89">
        <v>639325.13945492695</v>
      </c>
      <c r="E44" s="89">
        <v>535059.92327452998</v>
      </c>
      <c r="F44" s="89">
        <v>736987.81840674998</v>
      </c>
      <c r="G44" s="89">
        <v>668078.23348953202</v>
      </c>
      <c r="H44" s="89">
        <v>719710.27651405998</v>
      </c>
      <c r="I44" s="89">
        <v>395492.02447199897</v>
      </c>
      <c r="J44" s="89">
        <v>711382.11229831201</v>
      </c>
      <c r="K44" s="89">
        <v>977052.05173413397</v>
      </c>
      <c r="L44" s="89">
        <v>1232112.2526886701</v>
      </c>
      <c r="M44" s="89">
        <v>751347.61330773204</v>
      </c>
      <c r="N44" s="89">
        <v>718640.16916715703</v>
      </c>
      <c r="O44" s="89">
        <v>579210.83185481303</v>
      </c>
      <c r="P44" s="89">
        <v>1192721.8176897301</v>
      </c>
      <c r="Q44" s="89">
        <v>315865.70721143502</v>
      </c>
      <c r="R44" s="89">
        <v>890707.23664536094</v>
      </c>
      <c r="S44" s="89">
        <v>376910.92813148</v>
      </c>
      <c r="T44" s="89">
        <v>485460.21935630101</v>
      </c>
      <c r="U44" s="89">
        <v>416337.88887546799</v>
      </c>
      <c r="V44" s="89">
        <v>792467.62906859303</v>
      </c>
      <c r="W44" s="89">
        <v>1772803.4251325801</v>
      </c>
      <c r="X44" s="89">
        <v>15997938.050373856</v>
      </c>
      <c r="Y44" s="17"/>
      <c r="Z44" s="96"/>
    </row>
    <row r="45" spans="1:26" s="2" customFormat="1" ht="12.5">
      <c r="A45" s="95" t="s">
        <v>62</v>
      </c>
      <c r="B45" s="89">
        <v>338286.25455057999</v>
      </c>
      <c r="C45" s="89">
        <v>713001.33942607802</v>
      </c>
      <c r="D45" s="89">
        <v>645038.10003928305</v>
      </c>
      <c r="E45" s="89">
        <v>500458.11215772899</v>
      </c>
      <c r="F45" s="89">
        <v>658819.72423409601</v>
      </c>
      <c r="G45" s="89">
        <v>568834.01838132297</v>
      </c>
      <c r="H45" s="89">
        <v>731356.69213638804</v>
      </c>
      <c r="I45" s="89">
        <v>400085.75481911399</v>
      </c>
      <c r="J45" s="89">
        <v>671388.46236470202</v>
      </c>
      <c r="K45" s="89">
        <v>901205.35042379901</v>
      </c>
      <c r="L45" s="89">
        <v>1089065.3686718999</v>
      </c>
      <c r="M45" s="89">
        <v>644084.63520459796</v>
      </c>
      <c r="N45" s="89">
        <v>651142.53623054898</v>
      </c>
      <c r="O45" s="89">
        <v>585527.572735138</v>
      </c>
      <c r="P45" s="89">
        <v>1087031.4302965701</v>
      </c>
      <c r="Q45" s="89">
        <v>276274.72278351203</v>
      </c>
      <c r="R45" s="89">
        <v>778002.596528808</v>
      </c>
      <c r="S45" s="89">
        <v>348574.72150839498</v>
      </c>
      <c r="T45" s="89">
        <v>424431.89041182701</v>
      </c>
      <c r="U45" s="89">
        <v>432637.28630853799</v>
      </c>
      <c r="V45" s="89">
        <v>684797.22076303605</v>
      </c>
      <c r="W45" s="89">
        <v>1572294.9760278701</v>
      </c>
      <c r="X45" s="89">
        <v>14702338.766003834</v>
      </c>
      <c r="Y45" s="17"/>
      <c r="Z45" s="96"/>
    </row>
    <row r="46" spans="1:26" s="2" customFormat="1" ht="12.5">
      <c r="A46" s="95" t="s">
        <v>45</v>
      </c>
      <c r="B46" s="89">
        <v>165681.617709693</v>
      </c>
      <c r="C46" s="89">
        <v>298829.327958168</v>
      </c>
      <c r="D46" s="89">
        <v>284141.49535257102</v>
      </c>
      <c r="E46" s="89">
        <v>225410.226360083</v>
      </c>
      <c r="F46" s="89">
        <v>367296.12228943</v>
      </c>
      <c r="G46" s="89">
        <v>316996.38569219399</v>
      </c>
      <c r="H46" s="89">
        <v>319183.08155132999</v>
      </c>
      <c r="I46" s="89">
        <v>172920.92798515401</v>
      </c>
      <c r="J46" s="89">
        <v>301316.94526580902</v>
      </c>
      <c r="K46" s="89">
        <v>446768.04388030001</v>
      </c>
      <c r="L46" s="89">
        <v>592703.48273095605</v>
      </c>
      <c r="M46" s="89">
        <v>340938.26931895601</v>
      </c>
      <c r="N46" s="89">
        <v>346962.430126169</v>
      </c>
      <c r="O46" s="89">
        <v>316096.48726523598</v>
      </c>
      <c r="P46" s="89">
        <v>566864.36101933406</v>
      </c>
      <c r="Q46" s="89">
        <v>140478.72991776699</v>
      </c>
      <c r="R46" s="89">
        <v>425084.50407660299</v>
      </c>
      <c r="S46" s="89">
        <v>164360.42925482799</v>
      </c>
      <c r="T46" s="89">
        <v>219589.545770431</v>
      </c>
      <c r="U46" s="89">
        <v>229316.47335353299</v>
      </c>
      <c r="V46" s="89">
        <v>358211.16046313901</v>
      </c>
      <c r="W46" s="89">
        <v>860368.81229824503</v>
      </c>
      <c r="X46" s="89">
        <v>7459518.8596399277</v>
      </c>
      <c r="Y46" s="17"/>
      <c r="Z46" s="96"/>
    </row>
    <row r="47" spans="1:26" s="2" customFormat="1" ht="12.5">
      <c r="A47" s="95" t="s">
        <v>65</v>
      </c>
      <c r="B47" s="89">
        <v>96173.976339557106</v>
      </c>
      <c r="C47" s="89">
        <v>159143.82835578299</v>
      </c>
      <c r="D47" s="89">
        <v>183229.45965428001</v>
      </c>
      <c r="E47" s="89">
        <v>163458.67902927101</v>
      </c>
      <c r="F47" s="89">
        <v>183398.00850871301</v>
      </c>
      <c r="G47" s="89">
        <v>196325.705643736</v>
      </c>
      <c r="H47" s="89">
        <v>172155.79991802201</v>
      </c>
      <c r="I47" s="89">
        <v>96747.042444629798</v>
      </c>
      <c r="J47" s="89">
        <v>172341.203657898</v>
      </c>
      <c r="K47" s="89">
        <v>273065.99906715099</v>
      </c>
      <c r="L47" s="89">
        <v>385167.84215064102</v>
      </c>
      <c r="M47" s="89">
        <v>291892.90610733401</v>
      </c>
      <c r="N47" s="89">
        <v>219939.40014982101</v>
      </c>
      <c r="O47" s="89">
        <v>164402.55261409699</v>
      </c>
      <c r="P47" s="89">
        <v>433237.97543497599</v>
      </c>
      <c r="Q47" s="89">
        <v>106876.828596062</v>
      </c>
      <c r="R47" s="89">
        <v>281712.55529957102</v>
      </c>
      <c r="S47" s="89">
        <v>156076.239205099</v>
      </c>
      <c r="T47" s="89">
        <v>175105.40487060201</v>
      </c>
      <c r="U47" s="89">
        <v>103960.933414368</v>
      </c>
      <c r="V47" s="89">
        <v>221945.13151757501</v>
      </c>
      <c r="W47" s="89">
        <v>533642.52802080498</v>
      </c>
      <c r="X47" s="89">
        <v>4769999.9999999916</v>
      </c>
      <c r="Y47" s="17"/>
      <c r="Z47" s="96"/>
    </row>
    <row r="48" spans="1:26" s="2" customFormat="1" ht="12.5">
      <c r="A48" s="95" t="s">
        <v>60</v>
      </c>
      <c r="B48" s="89">
        <v>0</v>
      </c>
      <c r="C48" s="89">
        <v>1058785.773</v>
      </c>
      <c r="D48" s="89">
        <v>314477.22700000001</v>
      </c>
      <c r="E48" s="89">
        <v>0</v>
      </c>
      <c r="F48" s="89">
        <v>0</v>
      </c>
      <c r="G48" s="89">
        <v>0</v>
      </c>
      <c r="H48" s="89">
        <v>609437.89199999999</v>
      </c>
      <c r="I48" s="89">
        <v>0</v>
      </c>
      <c r="J48" s="89">
        <v>1083144</v>
      </c>
      <c r="K48" s="89">
        <v>152359.473</v>
      </c>
      <c r="L48" s="89">
        <v>0</v>
      </c>
      <c r="M48" s="89">
        <v>0</v>
      </c>
      <c r="N48" s="89">
        <v>0</v>
      </c>
      <c r="O48" s="89">
        <v>0</v>
      </c>
      <c r="P48" s="89">
        <v>52859.409</v>
      </c>
      <c r="Q48" s="89">
        <v>41458.36</v>
      </c>
      <c r="R48" s="89">
        <v>0</v>
      </c>
      <c r="S48" s="89">
        <v>32130.228999999999</v>
      </c>
      <c r="T48" s="89">
        <v>32130.228999999999</v>
      </c>
      <c r="U48" s="89">
        <v>116083.408</v>
      </c>
      <c r="V48" s="89">
        <v>0</v>
      </c>
      <c r="W48" s="89">
        <v>0</v>
      </c>
      <c r="X48" s="89">
        <v>3492865.9999999995</v>
      </c>
      <c r="Y48" s="17"/>
      <c r="Z48" s="96"/>
    </row>
    <row r="49" spans="1:26" s="2" customFormat="1" ht="12.5">
      <c r="A49" s="95" t="s">
        <v>47</v>
      </c>
      <c r="B49" s="89">
        <v>130425.950951861</v>
      </c>
      <c r="C49" s="89">
        <v>332454.09801488998</v>
      </c>
      <c r="D49" s="89">
        <v>389461.795310685</v>
      </c>
      <c r="E49" s="89">
        <v>155190.37201866999</v>
      </c>
      <c r="F49" s="89">
        <v>45566.534762928903</v>
      </c>
      <c r="G49" s="89">
        <v>0</v>
      </c>
      <c r="H49" s="89">
        <v>0</v>
      </c>
      <c r="I49" s="89">
        <v>213221.66538522701</v>
      </c>
      <c r="J49" s="89">
        <v>203068.25274783501</v>
      </c>
      <c r="K49" s="89">
        <v>149577.103243527</v>
      </c>
      <c r="L49" s="89">
        <v>130425.950951861</v>
      </c>
      <c r="M49" s="89">
        <v>47877.880729164397</v>
      </c>
      <c r="N49" s="89">
        <v>38797.593004667702</v>
      </c>
      <c r="O49" s="89">
        <v>66038.456178157794</v>
      </c>
      <c r="P49" s="89">
        <v>0</v>
      </c>
      <c r="Q49" s="89">
        <v>0</v>
      </c>
      <c r="R49" s="89">
        <v>0</v>
      </c>
      <c r="S49" s="89">
        <v>0</v>
      </c>
      <c r="T49" s="89">
        <v>0</v>
      </c>
      <c r="U49" s="89">
        <v>0</v>
      </c>
      <c r="V49" s="89">
        <v>0</v>
      </c>
      <c r="W49" s="89">
        <v>39623.073706894698</v>
      </c>
      <c r="X49" s="89">
        <v>1941728.7270063693</v>
      </c>
      <c r="Y49" s="17"/>
      <c r="Z49" s="96"/>
    </row>
    <row r="50" spans="1:26" ht="15.5">
      <c r="A50" s="95" t="s">
        <v>59</v>
      </c>
      <c r="B50" s="89">
        <v>3997</v>
      </c>
      <c r="C50" s="89">
        <v>129078</v>
      </c>
      <c r="D50" s="89">
        <v>42383</v>
      </c>
      <c r="E50" s="89">
        <v>0</v>
      </c>
      <c r="F50" s="89">
        <v>0</v>
      </c>
      <c r="G50" s="89">
        <v>0</v>
      </c>
      <c r="H50" s="89">
        <v>48341</v>
      </c>
      <c r="I50" s="89">
        <v>12323</v>
      </c>
      <c r="J50" s="89">
        <v>0</v>
      </c>
      <c r="K50" s="89">
        <v>0</v>
      </c>
      <c r="L50" s="89">
        <v>0</v>
      </c>
      <c r="M50" s="89">
        <v>0</v>
      </c>
      <c r="N50" s="89">
        <v>0</v>
      </c>
      <c r="O50" s="89">
        <v>0</v>
      </c>
      <c r="P50" s="89">
        <v>0</v>
      </c>
      <c r="Q50" s="89">
        <v>0</v>
      </c>
      <c r="R50" s="89">
        <v>0</v>
      </c>
      <c r="S50" s="89">
        <v>0</v>
      </c>
      <c r="T50" s="89">
        <v>0</v>
      </c>
      <c r="U50" s="89">
        <v>101750</v>
      </c>
      <c r="V50" s="89">
        <v>821053</v>
      </c>
      <c r="W50" s="89">
        <v>151593</v>
      </c>
      <c r="X50" s="89">
        <v>1310518</v>
      </c>
      <c r="Y50" s="17"/>
      <c r="Z50" s="96"/>
    </row>
    <row r="51" spans="1:26" ht="13.5" customHeight="1">
      <c r="A51" s="95" t="s">
        <v>46</v>
      </c>
      <c r="B51" s="89">
        <v>-67362.990893195907</v>
      </c>
      <c r="C51" s="89">
        <v>-109685.690986869</v>
      </c>
      <c r="D51" s="89">
        <v>-121898.59355473401</v>
      </c>
      <c r="E51" s="89">
        <v>-102772.727269209</v>
      </c>
      <c r="F51" s="89">
        <v>-135570.89957410601</v>
      </c>
      <c r="G51" s="89">
        <v>-122129.02567865601</v>
      </c>
      <c r="H51" s="89">
        <v>-132498.471255146</v>
      </c>
      <c r="I51" s="89">
        <v>-67362.990893195907</v>
      </c>
      <c r="J51" s="89">
        <v>-119747.893731462</v>
      </c>
      <c r="K51" s="89">
        <v>-184652.94196949</v>
      </c>
      <c r="L51" s="89">
        <v>-231123.420293759</v>
      </c>
      <c r="M51" s="89">
        <v>-146093.966566544</v>
      </c>
      <c r="N51" s="89">
        <v>-144250.50957516799</v>
      </c>
      <c r="O51" s="89">
        <v>-108994.394615103</v>
      </c>
      <c r="P51" s="89">
        <v>-238420.43755128901</v>
      </c>
      <c r="Q51" s="89">
        <v>-59374.677263900201</v>
      </c>
      <c r="R51" s="89">
        <v>-162992.322320823</v>
      </c>
      <c r="S51" s="89">
        <v>-75120.8723985697</v>
      </c>
      <c r="T51" s="89">
        <v>-89484.474789707296</v>
      </c>
      <c r="U51" s="89">
        <v>-81265.729036489502</v>
      </c>
      <c r="V51" s="89">
        <v>-130501.392847822</v>
      </c>
      <c r="W51" s="89">
        <v>-241339.24445430099</v>
      </c>
      <c r="X51" s="89">
        <v>-2872643.6675195396</v>
      </c>
      <c r="Y51" s="17"/>
      <c r="Z51" s="96"/>
    </row>
    <row r="52" spans="1:26" ht="13.5" customHeight="1">
      <c r="A52" s="95" t="s">
        <v>138</v>
      </c>
      <c r="B52" s="89">
        <v>0</v>
      </c>
      <c r="C52" s="89">
        <v>117820</v>
      </c>
      <c r="D52" s="89">
        <v>0</v>
      </c>
      <c r="E52" s="89">
        <v>109470</v>
      </c>
      <c r="F52" s="89">
        <v>5620258</v>
      </c>
      <c r="G52" s="89">
        <v>0</v>
      </c>
      <c r="H52" s="89">
        <v>0</v>
      </c>
      <c r="I52" s="89">
        <v>236570</v>
      </c>
      <c r="J52" s="89">
        <v>0</v>
      </c>
      <c r="K52" s="89">
        <v>0</v>
      </c>
      <c r="L52" s="89">
        <v>101817</v>
      </c>
      <c r="M52" s="89">
        <v>0</v>
      </c>
      <c r="N52" s="89">
        <v>0</v>
      </c>
      <c r="O52" s="89">
        <v>0</v>
      </c>
      <c r="P52" s="89">
        <v>2429971</v>
      </c>
      <c r="Q52" s="89">
        <v>0</v>
      </c>
      <c r="R52" s="89">
        <v>0</v>
      </c>
      <c r="S52" s="89">
        <v>138180</v>
      </c>
      <c r="T52" s="89">
        <v>0</v>
      </c>
      <c r="U52" s="89">
        <v>0</v>
      </c>
      <c r="V52" s="89">
        <v>0</v>
      </c>
      <c r="W52" s="89">
        <v>4546401</v>
      </c>
      <c r="X52" s="89">
        <v>13300487</v>
      </c>
      <c r="Y52" s="89"/>
      <c r="Z52" s="96"/>
    </row>
    <row r="53" spans="1:26" s="101" customFormat="1" ht="16.5" customHeight="1">
      <c r="A53" s="97" t="s">
        <v>66</v>
      </c>
      <c r="B53" s="98">
        <v>508247.22658251697</v>
      </c>
      <c r="C53" s="98">
        <v>493834.39138179203</v>
      </c>
      <c r="D53" s="98">
        <v>174108.736588734</v>
      </c>
      <c r="E53" s="98">
        <v>168517.71090503599</v>
      </c>
      <c r="F53" s="98">
        <v>225093.538663015</v>
      </c>
      <c r="G53" s="98">
        <v>321698.495176122</v>
      </c>
      <c r="H53" s="98">
        <v>47934.263739119699</v>
      </c>
      <c r="I53" s="98">
        <v>107276.17481602301</v>
      </c>
      <c r="J53" s="98">
        <v>365928.64131396799</v>
      </c>
      <c r="K53" s="98">
        <v>1194545.5422912601</v>
      </c>
      <c r="L53" s="98">
        <v>969377.35678249097</v>
      </c>
      <c r="M53" s="98">
        <v>2358764.33330297</v>
      </c>
      <c r="N53" s="98">
        <v>757871.50667167199</v>
      </c>
      <c r="O53" s="98">
        <v>167442.525329094</v>
      </c>
      <c r="P53" s="98">
        <v>4223497.2238374697</v>
      </c>
      <c r="Q53" s="98">
        <v>2145633.5826209099</v>
      </c>
      <c r="R53" s="98">
        <v>2465636.6804098599</v>
      </c>
      <c r="S53" s="98">
        <v>2625414.23467047</v>
      </c>
      <c r="T53" s="98">
        <v>452037.91106067301</v>
      </c>
      <c r="U53" s="98">
        <v>431.30011846119999</v>
      </c>
      <c r="V53" s="98">
        <v>715569.51655496506</v>
      </c>
      <c r="W53" s="98">
        <v>1511139.10718334</v>
      </c>
      <c r="X53" s="98">
        <v>21999999.999999963</v>
      </c>
      <c r="Y53" s="45"/>
      <c r="Z53" s="99"/>
    </row>
    <row r="54" spans="1:26" s="101" customFormat="1" ht="16.5" customHeight="1">
      <c r="A54" s="97" t="s">
        <v>69</v>
      </c>
      <c r="B54" s="98">
        <v>5240008.2438704604</v>
      </c>
      <c r="C54" s="98">
        <v>8263060.3152807001</v>
      </c>
      <c r="D54" s="98">
        <v>9188919.2025027908</v>
      </c>
      <c r="E54" s="98">
        <v>8536146.3876782507</v>
      </c>
      <c r="F54" s="98">
        <v>9679538.8831923101</v>
      </c>
      <c r="G54" s="98">
        <v>9275108.4861638304</v>
      </c>
      <c r="H54" s="98">
        <v>8977543.9194062203</v>
      </c>
      <c r="I54" s="98">
        <v>5126457.5088259298</v>
      </c>
      <c r="J54" s="98">
        <v>8180128.7837403398</v>
      </c>
      <c r="K54" s="98">
        <v>14005710.753733899</v>
      </c>
      <c r="L54" s="98">
        <v>19339170.425370801</v>
      </c>
      <c r="M54" s="98">
        <v>15955162.420879301</v>
      </c>
      <c r="N54" s="98">
        <v>12866431.884044601</v>
      </c>
      <c r="O54" s="98">
        <v>9087563.1460285094</v>
      </c>
      <c r="P54" s="98">
        <v>21004733.072617698</v>
      </c>
      <c r="Q54" s="98">
        <v>5627269.0356240096</v>
      </c>
      <c r="R54" s="98">
        <v>12651090.6663788</v>
      </c>
      <c r="S54" s="98">
        <v>8165823.4759371299</v>
      </c>
      <c r="T54" s="98">
        <v>8500146.0533823501</v>
      </c>
      <c r="U54" s="98">
        <v>5917720.87017598</v>
      </c>
      <c r="V54" s="98">
        <v>10336716.5042796</v>
      </c>
      <c r="W54" s="98">
        <v>28075549.960886199</v>
      </c>
      <c r="X54" s="98">
        <v>243999999.99999973</v>
      </c>
      <c r="Y54" s="45"/>
      <c r="Z54" s="99"/>
    </row>
    <row r="55" spans="1:26" s="101" customFormat="1" ht="16.5" customHeight="1">
      <c r="A55" s="97" t="s">
        <v>236</v>
      </c>
      <c r="B55" s="98">
        <v>8128804.4870289555</v>
      </c>
      <c r="C55" s="98">
        <v>14760679.506318662</v>
      </c>
      <c r="D55" s="98">
        <v>15646285.566160217</v>
      </c>
      <c r="E55" s="98">
        <v>13796983.767032962</v>
      </c>
      <c r="F55" s="98">
        <v>15033981.943525605</v>
      </c>
      <c r="G55" s="98">
        <v>13756858.102784144</v>
      </c>
      <c r="H55" s="98">
        <v>17470585.678220358</v>
      </c>
      <c r="I55" s="98">
        <v>10755443.744777234</v>
      </c>
      <c r="J55" s="98">
        <v>15064250.873440266</v>
      </c>
      <c r="K55" s="98">
        <v>20544829.018670835</v>
      </c>
      <c r="L55" s="98">
        <v>23940854.742526487</v>
      </c>
      <c r="M55" s="98">
        <v>15522299.346577566</v>
      </c>
      <c r="N55" s="98">
        <v>15608936.53341981</v>
      </c>
      <c r="O55" s="98">
        <v>11463005.073477382</v>
      </c>
      <c r="P55" s="98">
        <v>28521397.991399497</v>
      </c>
      <c r="Q55" s="98">
        <v>6307356.9655943401</v>
      </c>
      <c r="R55" s="98">
        <v>22877389.50920679</v>
      </c>
      <c r="S55" s="98">
        <v>8699331.427183846</v>
      </c>
      <c r="T55" s="98">
        <v>10332507.328083739</v>
      </c>
      <c r="U55" s="98">
        <v>8946613.4815378655</v>
      </c>
      <c r="V55" s="98">
        <v>21293508.263253089</v>
      </c>
      <c r="W55" s="98">
        <v>31330377.649780311</v>
      </c>
      <c r="X55" s="98">
        <v>349802281</v>
      </c>
      <c r="Y55" s="45"/>
      <c r="Z55" s="99"/>
    </row>
    <row r="56" spans="1:26" ht="15.5">
      <c r="A56" s="95" t="s">
        <v>68</v>
      </c>
      <c r="B56" s="89">
        <v>7513376</v>
      </c>
      <c r="C56" s="89">
        <v>13701470</v>
      </c>
      <c r="D56" s="89">
        <v>11511604</v>
      </c>
      <c r="E56" s="89">
        <v>10507101</v>
      </c>
      <c r="F56" s="89">
        <v>13986588</v>
      </c>
      <c r="G56" s="89">
        <v>11587699</v>
      </c>
      <c r="H56" s="89">
        <v>15936571</v>
      </c>
      <c r="I56" s="89">
        <v>9080396</v>
      </c>
      <c r="J56" s="89">
        <v>12695407</v>
      </c>
      <c r="K56" s="89">
        <v>19013688</v>
      </c>
      <c r="L56" s="89">
        <v>22854573</v>
      </c>
      <c r="M56" s="89">
        <v>14258220</v>
      </c>
      <c r="N56" s="89">
        <v>12921868</v>
      </c>
      <c r="O56" s="89">
        <v>10854276</v>
      </c>
      <c r="P56" s="89">
        <v>24539012</v>
      </c>
      <c r="Q56" s="89">
        <v>6036763</v>
      </c>
      <c r="R56" s="89">
        <v>16421148</v>
      </c>
      <c r="S56" s="89">
        <v>8336973</v>
      </c>
      <c r="T56" s="89">
        <v>9495838</v>
      </c>
      <c r="U56" s="89">
        <v>7996073</v>
      </c>
      <c r="V56" s="89">
        <v>14058693</v>
      </c>
      <c r="W56" s="89">
        <v>29279144</v>
      </c>
      <c r="X56" s="89">
        <v>302586481</v>
      </c>
      <c r="Y56" s="17"/>
      <c r="Z56" s="96"/>
    </row>
    <row r="57" spans="1:26" ht="15.5">
      <c r="A57" s="95" t="s">
        <v>75</v>
      </c>
      <c r="B57" s="89">
        <v>0</v>
      </c>
      <c r="C57" s="89">
        <v>0</v>
      </c>
      <c r="D57" s="89">
        <v>3489720</v>
      </c>
      <c r="E57" s="89">
        <v>1120683</v>
      </c>
      <c r="F57" s="89">
        <v>0</v>
      </c>
      <c r="G57" s="89">
        <v>1564492</v>
      </c>
      <c r="H57" s="89">
        <v>0</v>
      </c>
      <c r="I57" s="89">
        <v>952589</v>
      </c>
      <c r="J57" s="89">
        <v>637697</v>
      </c>
      <c r="K57" s="89">
        <v>0</v>
      </c>
      <c r="L57" s="89">
        <v>0</v>
      </c>
      <c r="M57" s="89">
        <v>0</v>
      </c>
      <c r="N57" s="89">
        <v>1587836</v>
      </c>
      <c r="O57" s="89">
        <v>0</v>
      </c>
      <c r="P57" s="89">
        <v>2056259</v>
      </c>
      <c r="Q57" s="89">
        <v>0</v>
      </c>
      <c r="R57" s="89">
        <v>5494448</v>
      </c>
      <c r="S57" s="89">
        <v>0</v>
      </c>
      <c r="T57" s="89">
        <v>0</v>
      </c>
      <c r="U57" s="89">
        <v>0</v>
      </c>
      <c r="V57" s="89">
        <v>6731306</v>
      </c>
      <c r="W57" s="89">
        <v>0</v>
      </c>
      <c r="X57" s="89">
        <v>23635030</v>
      </c>
      <c r="Y57" s="17"/>
      <c r="Z57" s="96"/>
    </row>
    <row r="58" spans="1:26" ht="15.5">
      <c r="A58" s="95" t="s">
        <v>67</v>
      </c>
      <c r="B58" s="89">
        <v>370826.24359838001</v>
      </c>
      <c r="C58" s="89">
        <v>794304.19424309302</v>
      </c>
      <c r="D58" s="89">
        <v>513679.11580802198</v>
      </c>
      <c r="E58" s="89">
        <v>487131.908768275</v>
      </c>
      <c r="F58" s="89">
        <v>577848.91218237695</v>
      </c>
      <c r="G58" s="89">
        <v>441569.68535495602</v>
      </c>
      <c r="H58" s="89">
        <v>962222.92509865097</v>
      </c>
      <c r="I58" s="89">
        <v>488417.607659114</v>
      </c>
      <c r="J58" s="89">
        <v>635102.97317397594</v>
      </c>
      <c r="K58" s="89">
        <v>897035.81279143097</v>
      </c>
      <c r="L58" s="89">
        <v>711011.40672864998</v>
      </c>
      <c r="M58" s="89">
        <v>444305.29182803101</v>
      </c>
      <c r="N58" s="89">
        <v>474535.87362420198</v>
      </c>
      <c r="O58" s="89">
        <v>455439.44245054998</v>
      </c>
      <c r="P58" s="89">
        <v>755921.30580890505</v>
      </c>
      <c r="Q58" s="89">
        <v>145308.81938079701</v>
      </c>
      <c r="R58" s="89">
        <v>581476.66138984798</v>
      </c>
      <c r="S58" s="89">
        <v>214254.27010128699</v>
      </c>
      <c r="T58" s="89">
        <v>239864.42843253401</v>
      </c>
      <c r="U58" s="89">
        <v>369094.53151003597</v>
      </c>
      <c r="V58" s="89">
        <v>393802.48022897303</v>
      </c>
      <c r="W58" s="89">
        <v>1046846.1098379</v>
      </c>
      <c r="X58" s="89">
        <v>11999999.999999989</v>
      </c>
      <c r="Y58" s="17"/>
      <c r="Z58" s="96"/>
    </row>
    <row r="59" spans="1:26" ht="15.5">
      <c r="A59" s="95" t="s">
        <v>23</v>
      </c>
      <c r="B59" s="89">
        <v>244602.24343057501</v>
      </c>
      <c r="C59" s="89">
        <v>264905.31207557098</v>
      </c>
      <c r="D59" s="89">
        <v>131282.45035219501</v>
      </c>
      <c r="E59" s="89">
        <v>536831.85826468701</v>
      </c>
      <c r="F59" s="89">
        <v>469545.03134322801</v>
      </c>
      <c r="G59" s="89">
        <v>163097.41742918899</v>
      </c>
      <c r="H59" s="89">
        <v>571791.75312170596</v>
      </c>
      <c r="I59" s="89">
        <v>234041.13711811899</v>
      </c>
      <c r="J59" s="89">
        <v>1096043.9002662899</v>
      </c>
      <c r="K59" s="89">
        <v>634105.20587940502</v>
      </c>
      <c r="L59" s="89">
        <v>375270.33579783503</v>
      </c>
      <c r="M59" s="89">
        <v>680182.05474953505</v>
      </c>
      <c r="N59" s="89">
        <v>328754.65979560901</v>
      </c>
      <c r="O59" s="89">
        <v>153289.631026833</v>
      </c>
      <c r="P59" s="89">
        <v>1170205.6855905899</v>
      </c>
      <c r="Q59" s="89">
        <v>125285.146213543</v>
      </c>
      <c r="R59" s="89">
        <v>380316.84781694401</v>
      </c>
      <c r="S59" s="89">
        <v>148104.15708256001</v>
      </c>
      <c r="T59" s="89">
        <v>596804.89965120505</v>
      </c>
      <c r="U59" s="89">
        <v>581445.95002782904</v>
      </c>
      <c r="V59" s="89">
        <v>109706.78302411801</v>
      </c>
      <c r="W59" s="89">
        <v>1004387.53994241</v>
      </c>
      <c r="X59" s="89">
        <v>9999999.9999999758</v>
      </c>
      <c r="Y59" s="17"/>
      <c r="Z59" s="96"/>
    </row>
    <row r="60" spans="1:26" ht="15.5">
      <c r="A60" s="95" t="s">
        <v>102</v>
      </c>
      <c r="B60" s="89">
        <v>0</v>
      </c>
      <c r="C60" s="89">
        <v>0</v>
      </c>
      <c r="D60" s="89">
        <v>0</v>
      </c>
      <c r="E60" s="89">
        <v>1145236</v>
      </c>
      <c r="F60" s="89">
        <v>0</v>
      </c>
      <c r="G60" s="89">
        <v>0</v>
      </c>
      <c r="H60" s="89">
        <v>0</v>
      </c>
      <c r="I60" s="89">
        <v>0</v>
      </c>
      <c r="J60" s="89">
        <v>0</v>
      </c>
      <c r="K60" s="89">
        <v>0</v>
      </c>
      <c r="L60" s="89">
        <v>0</v>
      </c>
      <c r="M60" s="89">
        <v>139592</v>
      </c>
      <c r="N60" s="89">
        <v>295942</v>
      </c>
      <c r="O60" s="89">
        <v>0</v>
      </c>
      <c r="P60" s="89">
        <v>0</v>
      </c>
      <c r="Q60" s="89">
        <v>0</v>
      </c>
      <c r="R60" s="89">
        <v>0</v>
      </c>
      <c r="S60" s="89">
        <v>0</v>
      </c>
      <c r="T60" s="89">
        <v>0</v>
      </c>
      <c r="U60" s="89">
        <v>0</v>
      </c>
      <c r="V60" s="89">
        <v>0</v>
      </c>
      <c r="W60" s="89">
        <v>0</v>
      </c>
      <c r="X60" s="89">
        <v>1580770</v>
      </c>
      <c r="Y60" s="17"/>
      <c r="Z60" s="96"/>
    </row>
    <row r="61" spans="1:26" s="103" customFormat="1" ht="16.5" customHeight="1">
      <c r="A61" s="109" t="s">
        <v>99</v>
      </c>
      <c r="B61" s="110">
        <v>159692280.17894188</v>
      </c>
      <c r="C61" s="110">
        <v>285014085.38950765</v>
      </c>
      <c r="D61" s="110">
        <v>258254030.75144488</v>
      </c>
      <c r="E61" s="110">
        <v>232882359.76695359</v>
      </c>
      <c r="F61" s="110">
        <v>327769719.51773083</v>
      </c>
      <c r="G61" s="110">
        <v>286508436.3477276</v>
      </c>
      <c r="H61" s="110">
        <v>301932595.80537736</v>
      </c>
      <c r="I61" s="110">
        <v>166372336.6973013</v>
      </c>
      <c r="J61" s="110">
        <v>279063870.95123094</v>
      </c>
      <c r="K61" s="110">
        <v>422877892.5094471</v>
      </c>
      <c r="L61" s="110">
        <v>523207127.44653529</v>
      </c>
      <c r="M61" s="110">
        <v>330161882.11128068</v>
      </c>
      <c r="N61" s="110">
        <v>313658386.51661563</v>
      </c>
      <c r="O61" s="110">
        <v>278710964.75865406</v>
      </c>
      <c r="P61" s="110">
        <v>557534644.41166162</v>
      </c>
      <c r="Q61" s="110">
        <v>138749976.78122634</v>
      </c>
      <c r="R61" s="110">
        <v>408420143.4767729</v>
      </c>
      <c r="S61" s="110">
        <v>162714065.74254948</v>
      </c>
      <c r="T61" s="110">
        <v>210729061.58227187</v>
      </c>
      <c r="U61" s="110">
        <v>181778478.62314308</v>
      </c>
      <c r="V61" s="110">
        <v>355435915.16820234</v>
      </c>
      <c r="W61" s="110">
        <v>763975894.46541452</v>
      </c>
      <c r="X61" s="110">
        <v>6945444148.9999905</v>
      </c>
      <c r="Y61" s="24"/>
      <c r="Z61" s="102"/>
    </row>
    <row r="62" spans="1:26" ht="15.5"/>
    <row r="63" spans="1:26" ht="15.5">
      <c r="D63" s="104"/>
    </row>
    <row r="64" spans="1:26" ht="15.5">
      <c r="A64" s="105"/>
      <c r="B64" s="89"/>
      <c r="C64" s="89"/>
      <c r="D64" s="89"/>
      <c r="E64" s="89"/>
      <c r="F64" s="89"/>
      <c r="G64" s="89"/>
      <c r="H64" s="89"/>
      <c r="I64" s="89"/>
      <c r="J64" s="89"/>
      <c r="K64" s="89"/>
      <c r="L64" s="89"/>
      <c r="M64" s="89"/>
      <c r="N64" s="89"/>
      <c r="O64" s="89"/>
      <c r="P64" s="89"/>
      <c r="Q64" s="89"/>
      <c r="R64" s="89"/>
      <c r="S64" s="89"/>
      <c r="T64" s="89"/>
      <c r="U64" s="89"/>
      <c r="V64" s="89"/>
      <c r="W64" s="89"/>
      <c r="X64" s="89"/>
    </row>
    <row r="65" spans="1:24" ht="15.5">
      <c r="B65" s="89"/>
      <c r="C65" s="89"/>
      <c r="D65" s="89"/>
      <c r="E65" s="89"/>
      <c r="F65" s="89"/>
      <c r="G65" s="89"/>
      <c r="H65" s="89"/>
      <c r="I65" s="89"/>
      <c r="J65" s="89"/>
      <c r="K65" s="89"/>
      <c r="L65" s="89"/>
      <c r="M65" s="89"/>
      <c r="N65" s="89"/>
      <c r="O65" s="89"/>
      <c r="P65" s="89"/>
      <c r="Q65" s="89"/>
      <c r="R65" s="89"/>
      <c r="S65" s="89"/>
      <c r="T65" s="89"/>
      <c r="U65" s="89"/>
      <c r="V65" s="89"/>
      <c r="W65" s="89"/>
      <c r="X65" s="89"/>
    </row>
    <row r="66" spans="1:24" ht="15.5">
      <c r="A66" s="105"/>
      <c r="B66" s="89"/>
      <c r="C66" s="89"/>
      <c r="D66" s="89"/>
      <c r="E66" s="89"/>
      <c r="F66" s="89"/>
      <c r="G66" s="89"/>
      <c r="H66" s="89"/>
      <c r="I66" s="89"/>
      <c r="J66" s="89"/>
      <c r="K66" s="89"/>
      <c r="L66" s="89"/>
      <c r="M66" s="89"/>
      <c r="N66" s="89"/>
      <c r="O66" s="89"/>
      <c r="P66" s="89"/>
      <c r="Q66" s="89"/>
      <c r="R66" s="89"/>
      <c r="S66" s="89"/>
      <c r="T66" s="89"/>
      <c r="U66" s="89"/>
      <c r="V66" s="89"/>
      <c r="W66" s="89"/>
      <c r="X66" s="89"/>
    </row>
    <row r="67" spans="1:24" ht="15.5">
      <c r="A67" s="106"/>
      <c r="B67" s="89"/>
      <c r="C67" s="89"/>
      <c r="D67" s="89"/>
      <c r="E67" s="89"/>
      <c r="F67" s="89"/>
      <c r="G67" s="89"/>
      <c r="H67" s="89"/>
      <c r="I67" s="89"/>
      <c r="J67" s="89"/>
      <c r="K67" s="89"/>
      <c r="L67" s="89"/>
      <c r="M67" s="89"/>
      <c r="N67" s="89"/>
      <c r="O67" s="89"/>
      <c r="P67" s="89"/>
      <c r="Q67" s="89"/>
      <c r="R67" s="89"/>
      <c r="S67" s="89"/>
      <c r="T67" s="89"/>
      <c r="U67" s="89"/>
      <c r="V67" s="89"/>
      <c r="W67" s="89"/>
      <c r="X67" s="89"/>
    </row>
    <row r="68" spans="1:24" ht="15.5">
      <c r="B68" s="89"/>
      <c r="C68" s="89"/>
      <c r="D68" s="89"/>
      <c r="E68" s="89"/>
      <c r="F68" s="89"/>
      <c r="G68" s="89"/>
      <c r="H68" s="89"/>
      <c r="I68" s="89"/>
      <c r="J68" s="89"/>
      <c r="K68" s="89"/>
      <c r="L68" s="89"/>
      <c r="M68" s="89"/>
      <c r="N68" s="89"/>
      <c r="O68" s="89"/>
      <c r="P68" s="89"/>
      <c r="Q68" s="89"/>
      <c r="R68" s="89"/>
      <c r="S68" s="89"/>
      <c r="T68" s="89"/>
      <c r="U68" s="89"/>
      <c r="V68" s="89"/>
      <c r="W68" s="89"/>
      <c r="X68" s="89"/>
    </row>
    <row r="69" spans="1:24" ht="15.5">
      <c r="A69" s="106"/>
      <c r="B69" s="89"/>
      <c r="C69" s="89"/>
      <c r="D69" s="89"/>
      <c r="E69" s="89"/>
      <c r="F69" s="89"/>
      <c r="G69" s="89"/>
      <c r="H69" s="89"/>
      <c r="I69" s="89"/>
      <c r="J69" s="89"/>
      <c r="K69" s="89"/>
      <c r="L69" s="89"/>
      <c r="M69" s="89"/>
      <c r="N69" s="89"/>
      <c r="O69" s="89"/>
      <c r="P69" s="89"/>
      <c r="Q69" s="89"/>
      <c r="R69" s="89"/>
      <c r="S69" s="89"/>
      <c r="T69" s="89"/>
      <c r="U69" s="89"/>
      <c r="V69" s="89"/>
      <c r="W69" s="89"/>
      <c r="X69" s="89"/>
    </row>
    <row r="70" spans="1:24" ht="15.5">
      <c r="A70" s="106"/>
      <c r="B70" s="89"/>
      <c r="C70" s="89"/>
      <c r="D70" s="89"/>
      <c r="E70" s="89"/>
      <c r="F70" s="89"/>
      <c r="G70" s="89"/>
      <c r="H70" s="89"/>
      <c r="I70" s="89"/>
      <c r="J70" s="89"/>
      <c r="K70" s="89"/>
      <c r="L70" s="89"/>
      <c r="M70" s="89"/>
      <c r="N70" s="89"/>
      <c r="O70" s="89"/>
      <c r="P70" s="89"/>
      <c r="Q70" s="89"/>
      <c r="R70" s="89"/>
      <c r="S70" s="89"/>
      <c r="T70" s="89"/>
      <c r="U70" s="89"/>
      <c r="V70" s="89"/>
      <c r="W70" s="89"/>
      <c r="X70" s="89"/>
    </row>
    <row r="71" spans="1:24" ht="15.5">
      <c r="A71" s="106"/>
      <c r="B71" s="89"/>
      <c r="C71" s="89"/>
      <c r="D71" s="89"/>
      <c r="E71" s="89"/>
      <c r="F71" s="89"/>
      <c r="G71" s="89"/>
      <c r="H71" s="89"/>
      <c r="I71" s="89"/>
      <c r="J71" s="89"/>
      <c r="K71" s="89"/>
      <c r="L71" s="89"/>
      <c r="M71" s="89"/>
      <c r="N71" s="89"/>
      <c r="O71" s="89"/>
      <c r="P71" s="89"/>
      <c r="Q71" s="89"/>
      <c r="R71" s="89"/>
      <c r="S71" s="89"/>
      <c r="T71" s="89"/>
      <c r="U71" s="89"/>
      <c r="V71" s="89"/>
      <c r="W71" s="89"/>
      <c r="X71" s="89"/>
    </row>
    <row r="72" spans="1:24" ht="15.5">
      <c r="A72" s="106"/>
      <c r="B72" s="89"/>
      <c r="C72" s="89"/>
      <c r="D72" s="89"/>
      <c r="E72" s="89"/>
      <c r="F72" s="89"/>
      <c r="G72" s="89"/>
      <c r="H72" s="89"/>
      <c r="I72" s="89"/>
      <c r="J72" s="89"/>
      <c r="K72" s="89"/>
      <c r="L72" s="89"/>
      <c r="M72" s="89"/>
      <c r="N72" s="89"/>
      <c r="O72" s="89"/>
      <c r="P72" s="89"/>
      <c r="Q72" s="89"/>
      <c r="R72" s="89"/>
      <c r="S72" s="89"/>
      <c r="T72" s="89"/>
      <c r="U72" s="89"/>
      <c r="V72" s="89"/>
      <c r="W72" s="89"/>
      <c r="X72" s="89"/>
    </row>
    <row r="73" spans="1:24" ht="15.5">
      <c r="B73" s="89"/>
      <c r="C73" s="89"/>
      <c r="D73" s="89"/>
      <c r="E73" s="89"/>
      <c r="F73" s="89"/>
      <c r="G73" s="89"/>
      <c r="H73" s="89"/>
      <c r="I73" s="89"/>
      <c r="J73" s="89"/>
      <c r="K73" s="89"/>
      <c r="L73" s="89"/>
      <c r="M73" s="89"/>
      <c r="N73" s="89"/>
      <c r="O73" s="89"/>
      <c r="P73" s="89"/>
      <c r="Q73" s="89"/>
      <c r="R73" s="89"/>
      <c r="S73" s="89"/>
      <c r="T73" s="89"/>
      <c r="U73" s="89"/>
      <c r="V73" s="89"/>
      <c r="W73" s="89"/>
      <c r="X73" s="89"/>
    </row>
    <row r="74" spans="1:24" ht="15.5">
      <c r="B74" s="89"/>
      <c r="C74" s="89"/>
      <c r="D74" s="89"/>
      <c r="E74" s="89"/>
      <c r="F74" s="89"/>
      <c r="G74" s="89"/>
      <c r="H74" s="89"/>
      <c r="I74" s="89"/>
      <c r="J74" s="89"/>
      <c r="K74" s="89"/>
      <c r="L74" s="89"/>
      <c r="M74" s="89"/>
      <c r="N74" s="89"/>
      <c r="O74" s="89"/>
      <c r="P74" s="89"/>
      <c r="Q74" s="89"/>
      <c r="R74" s="89"/>
      <c r="S74" s="89"/>
      <c r="T74" s="89"/>
      <c r="U74" s="89"/>
      <c r="V74" s="89"/>
      <c r="W74" s="89"/>
      <c r="X74" s="89"/>
    </row>
    <row r="75" spans="1:24" ht="15.5">
      <c r="B75" s="89"/>
      <c r="C75" s="89"/>
      <c r="D75" s="89"/>
      <c r="E75" s="89"/>
      <c r="F75" s="89"/>
      <c r="G75" s="89"/>
      <c r="H75" s="89"/>
      <c r="I75" s="89"/>
      <c r="J75" s="89"/>
      <c r="K75" s="89"/>
      <c r="L75" s="89"/>
      <c r="M75" s="89"/>
      <c r="N75" s="89"/>
      <c r="O75" s="89"/>
      <c r="P75" s="89"/>
      <c r="Q75" s="89"/>
      <c r="R75" s="89"/>
      <c r="S75" s="89"/>
      <c r="T75" s="89"/>
      <c r="U75" s="89"/>
      <c r="V75" s="89"/>
      <c r="W75" s="89"/>
      <c r="X75" s="89"/>
    </row>
    <row r="76" spans="1:24" ht="15.5">
      <c r="A76" s="106"/>
    </row>
    <row r="77" spans="1:24" ht="15.5">
      <c r="B77" s="89"/>
      <c r="C77" s="89"/>
      <c r="D77" s="89"/>
      <c r="E77" s="89"/>
      <c r="F77" s="89"/>
      <c r="G77" s="89"/>
      <c r="H77" s="89"/>
      <c r="I77" s="89"/>
      <c r="J77" s="89"/>
      <c r="K77" s="89"/>
      <c r="L77" s="89"/>
      <c r="M77" s="89"/>
      <c r="N77" s="89"/>
      <c r="O77" s="89"/>
      <c r="P77" s="89"/>
      <c r="Q77" s="89"/>
      <c r="R77" s="89"/>
      <c r="S77" s="89"/>
      <c r="T77" s="89"/>
      <c r="U77" s="89"/>
      <c r="V77" s="89"/>
      <c r="W77" s="89"/>
      <c r="X77" s="89"/>
    </row>
    <row r="78" spans="1:24" ht="15.5">
      <c r="B78" s="89"/>
      <c r="C78" s="89"/>
      <c r="D78" s="89"/>
      <c r="E78" s="89"/>
      <c r="F78" s="89"/>
      <c r="G78" s="89"/>
      <c r="H78" s="89"/>
      <c r="I78" s="89"/>
      <c r="J78" s="89"/>
      <c r="K78" s="89"/>
      <c r="L78" s="89"/>
      <c r="M78" s="89"/>
      <c r="N78" s="89"/>
      <c r="O78" s="89"/>
      <c r="P78" s="89"/>
      <c r="Q78" s="89"/>
      <c r="R78" s="89"/>
      <c r="S78" s="89"/>
      <c r="T78" s="89"/>
      <c r="U78" s="89"/>
      <c r="V78" s="89"/>
      <c r="W78" s="89"/>
      <c r="X78" s="89"/>
    </row>
    <row r="79" spans="1:24" ht="15.5">
      <c r="B79" s="89"/>
      <c r="C79" s="89"/>
      <c r="D79" s="89"/>
      <c r="E79" s="89"/>
      <c r="F79" s="89"/>
      <c r="G79" s="89"/>
      <c r="H79" s="89"/>
      <c r="I79" s="89"/>
      <c r="J79" s="89"/>
      <c r="K79" s="89"/>
      <c r="L79" s="89"/>
      <c r="M79" s="89"/>
      <c r="N79" s="89"/>
      <c r="O79" s="89"/>
      <c r="P79" s="89"/>
      <c r="Q79" s="89"/>
      <c r="R79" s="89"/>
      <c r="S79" s="89"/>
      <c r="T79" s="89"/>
      <c r="U79" s="89"/>
      <c r="V79" s="89"/>
      <c r="W79" s="89"/>
      <c r="X79" s="89"/>
    </row>
    <row r="80" spans="1:24" ht="15.5">
      <c r="B80" s="89"/>
      <c r="C80" s="89"/>
      <c r="D80" s="89"/>
      <c r="E80" s="89"/>
      <c r="F80" s="89"/>
      <c r="G80" s="89"/>
      <c r="H80" s="89"/>
      <c r="I80" s="89"/>
      <c r="J80" s="89"/>
      <c r="K80" s="89"/>
      <c r="L80" s="89"/>
      <c r="M80" s="89"/>
      <c r="N80" s="89"/>
      <c r="O80" s="89"/>
      <c r="P80" s="89"/>
      <c r="Q80" s="89"/>
      <c r="R80" s="89"/>
      <c r="S80" s="89"/>
      <c r="T80" s="89"/>
      <c r="U80" s="89"/>
      <c r="V80" s="89"/>
      <c r="W80" s="89"/>
      <c r="X80" s="89"/>
    </row>
    <row r="81" spans="1:24" ht="15.5">
      <c r="B81" s="89"/>
      <c r="C81" s="89"/>
      <c r="D81" s="89"/>
      <c r="E81" s="89"/>
      <c r="F81" s="89"/>
      <c r="G81" s="89"/>
      <c r="H81" s="89"/>
      <c r="I81" s="89"/>
      <c r="J81" s="89"/>
      <c r="K81" s="89"/>
      <c r="L81" s="89"/>
      <c r="M81" s="89"/>
      <c r="N81" s="89"/>
      <c r="O81" s="89"/>
      <c r="P81" s="89"/>
      <c r="Q81" s="89"/>
      <c r="R81" s="89"/>
      <c r="S81" s="89"/>
      <c r="T81" s="89"/>
      <c r="U81" s="89"/>
      <c r="V81" s="89"/>
      <c r="W81" s="89"/>
      <c r="X81" s="89"/>
    </row>
    <row r="82" spans="1:24" ht="15.5">
      <c r="B82" s="89"/>
      <c r="C82" s="89"/>
      <c r="D82" s="89"/>
      <c r="E82" s="89"/>
      <c r="F82" s="89"/>
      <c r="G82" s="89"/>
      <c r="H82" s="89"/>
      <c r="I82" s="89"/>
      <c r="J82" s="89"/>
      <c r="K82" s="89"/>
      <c r="L82" s="89"/>
      <c r="M82" s="89"/>
      <c r="N82" s="89"/>
      <c r="O82" s="89"/>
      <c r="P82" s="89"/>
      <c r="Q82" s="89"/>
      <c r="R82" s="89"/>
      <c r="S82" s="89"/>
      <c r="T82" s="89"/>
      <c r="U82" s="89"/>
      <c r="V82" s="89"/>
      <c r="W82" s="89"/>
      <c r="X82" s="89"/>
    </row>
    <row r="83" spans="1:24" ht="15.5">
      <c r="B83" s="89"/>
      <c r="C83" s="89"/>
      <c r="D83" s="89"/>
      <c r="E83" s="89"/>
      <c r="F83" s="89"/>
      <c r="G83" s="89"/>
      <c r="H83" s="89"/>
      <c r="I83" s="89"/>
      <c r="J83" s="89"/>
      <c r="K83" s="89"/>
      <c r="L83" s="89"/>
      <c r="M83" s="89"/>
      <c r="N83" s="89"/>
      <c r="O83" s="89"/>
      <c r="P83" s="89"/>
      <c r="Q83" s="89"/>
      <c r="R83" s="89"/>
      <c r="S83" s="89"/>
      <c r="T83" s="89"/>
      <c r="U83" s="89"/>
      <c r="V83" s="89"/>
      <c r="W83" s="89"/>
      <c r="X83" s="89"/>
    </row>
    <row r="84" spans="1:24" ht="15.5">
      <c r="A84" s="106"/>
    </row>
    <row r="85" spans="1:24" ht="15.5">
      <c r="B85" s="89"/>
      <c r="C85" s="89"/>
      <c r="D85" s="89"/>
      <c r="E85" s="89"/>
      <c r="F85" s="89"/>
      <c r="G85" s="89"/>
      <c r="H85" s="89"/>
      <c r="I85" s="89"/>
      <c r="J85" s="89"/>
      <c r="K85" s="89"/>
      <c r="L85" s="89"/>
      <c r="M85" s="89"/>
      <c r="N85" s="89"/>
      <c r="O85" s="89"/>
      <c r="P85" s="89"/>
      <c r="Q85" s="89"/>
      <c r="R85" s="89"/>
      <c r="S85" s="89"/>
      <c r="T85" s="89"/>
      <c r="U85" s="89"/>
      <c r="V85" s="89"/>
      <c r="W85" s="89"/>
      <c r="X85" s="89"/>
    </row>
    <row r="86" spans="1:24" ht="15.5">
      <c r="B86" s="89"/>
      <c r="C86" s="89"/>
      <c r="D86" s="89"/>
      <c r="E86" s="89"/>
      <c r="F86" s="89"/>
      <c r="G86" s="89"/>
      <c r="H86" s="89"/>
      <c r="I86" s="89"/>
      <c r="J86" s="89"/>
      <c r="K86" s="89"/>
      <c r="L86" s="89"/>
      <c r="M86" s="89"/>
      <c r="N86" s="89"/>
      <c r="O86" s="89"/>
      <c r="P86" s="89"/>
      <c r="Q86" s="89"/>
      <c r="R86" s="89"/>
      <c r="S86" s="89"/>
      <c r="T86" s="89"/>
      <c r="U86" s="89"/>
      <c r="V86" s="89"/>
      <c r="W86" s="89"/>
      <c r="X86" s="89"/>
    </row>
    <row r="87" spans="1:24" ht="15.5">
      <c r="B87" s="89"/>
      <c r="C87" s="89"/>
      <c r="D87" s="89"/>
      <c r="E87" s="89"/>
      <c r="F87" s="89"/>
      <c r="G87" s="89"/>
      <c r="H87" s="89"/>
      <c r="I87" s="89"/>
      <c r="J87" s="89"/>
      <c r="K87" s="89"/>
      <c r="L87" s="89"/>
      <c r="M87" s="89"/>
      <c r="N87" s="89"/>
      <c r="O87" s="89"/>
      <c r="P87" s="89"/>
      <c r="Q87" s="89"/>
      <c r="R87" s="89"/>
      <c r="S87" s="89"/>
      <c r="T87" s="89"/>
      <c r="U87" s="89"/>
      <c r="V87" s="89"/>
      <c r="W87" s="89"/>
      <c r="X87" s="89"/>
    </row>
    <row r="88" spans="1:24" ht="15.5">
      <c r="B88" s="89"/>
      <c r="C88" s="89"/>
      <c r="D88" s="89"/>
      <c r="E88" s="89"/>
      <c r="F88" s="89"/>
      <c r="G88" s="89"/>
      <c r="H88" s="89"/>
      <c r="I88" s="89"/>
      <c r="J88" s="89"/>
      <c r="K88" s="89"/>
      <c r="L88" s="89"/>
      <c r="M88" s="89"/>
      <c r="N88" s="89"/>
      <c r="O88" s="89"/>
      <c r="P88" s="89"/>
      <c r="Q88" s="89"/>
      <c r="R88" s="89"/>
      <c r="S88" s="89"/>
      <c r="T88" s="89"/>
      <c r="U88" s="89"/>
      <c r="V88" s="89"/>
      <c r="W88" s="89"/>
      <c r="X88" s="89"/>
    </row>
    <row r="89" spans="1:24" ht="15.5">
      <c r="B89" s="89"/>
      <c r="C89" s="89"/>
      <c r="D89" s="89"/>
      <c r="E89" s="89"/>
      <c r="F89" s="89"/>
      <c r="G89" s="89"/>
      <c r="H89" s="89"/>
      <c r="I89" s="89"/>
      <c r="J89" s="89"/>
      <c r="K89" s="89"/>
      <c r="L89" s="89"/>
      <c r="M89" s="89"/>
      <c r="N89" s="89"/>
      <c r="O89" s="89"/>
      <c r="P89" s="89"/>
      <c r="Q89" s="89"/>
      <c r="R89" s="89"/>
      <c r="S89" s="89"/>
      <c r="T89" s="89"/>
      <c r="U89" s="89"/>
      <c r="V89" s="89"/>
      <c r="W89" s="89"/>
      <c r="X89" s="89"/>
    </row>
    <row r="90" spans="1:24" ht="15.75" customHeight="1">
      <c r="B90" s="89"/>
      <c r="C90" s="89"/>
      <c r="D90" s="89"/>
      <c r="E90" s="89"/>
      <c r="F90" s="89"/>
      <c r="G90" s="89"/>
      <c r="H90" s="89"/>
      <c r="I90" s="89"/>
      <c r="J90" s="89"/>
      <c r="K90" s="89"/>
      <c r="L90" s="89"/>
      <c r="M90" s="89"/>
      <c r="N90" s="89"/>
      <c r="O90" s="89"/>
      <c r="P90" s="89"/>
      <c r="Q90" s="89"/>
      <c r="R90" s="89"/>
      <c r="S90" s="89"/>
      <c r="T90" s="89"/>
      <c r="U90" s="89"/>
      <c r="V90" s="89"/>
      <c r="W90" s="89"/>
      <c r="X90" s="89"/>
    </row>
    <row r="91" spans="1:24" ht="15.75" customHeight="1">
      <c r="B91" s="89"/>
      <c r="C91" s="89"/>
      <c r="D91" s="89"/>
      <c r="E91" s="89"/>
      <c r="F91" s="89"/>
      <c r="G91" s="89"/>
      <c r="H91" s="89"/>
      <c r="I91" s="89"/>
      <c r="J91" s="89"/>
      <c r="K91" s="89"/>
      <c r="L91" s="89"/>
      <c r="M91" s="89"/>
      <c r="N91" s="89"/>
      <c r="O91" s="89"/>
      <c r="P91" s="89"/>
      <c r="Q91" s="89"/>
      <c r="R91" s="89"/>
      <c r="S91" s="89"/>
      <c r="T91" s="89"/>
      <c r="U91" s="89"/>
      <c r="V91" s="89"/>
      <c r="W91" s="89"/>
      <c r="X91" s="89"/>
    </row>
    <row r="92" spans="1:24" ht="15.75" customHeight="1">
      <c r="B92" s="89"/>
      <c r="C92" s="89"/>
      <c r="D92" s="89"/>
      <c r="E92" s="89"/>
      <c r="F92" s="89"/>
      <c r="G92" s="89"/>
      <c r="H92" s="89"/>
      <c r="I92" s="89"/>
      <c r="J92" s="89"/>
      <c r="K92" s="89"/>
      <c r="L92" s="89"/>
      <c r="M92" s="89"/>
      <c r="N92" s="89"/>
      <c r="O92" s="89"/>
      <c r="P92" s="89"/>
      <c r="Q92" s="89"/>
      <c r="R92" s="89"/>
      <c r="S92" s="89"/>
      <c r="T92" s="89"/>
      <c r="U92" s="89"/>
      <c r="V92" s="89"/>
      <c r="W92" s="89"/>
      <c r="X92" s="89"/>
    </row>
    <row r="93" spans="1:24" ht="15.75" customHeight="1">
      <c r="B93" s="89"/>
      <c r="C93" s="89"/>
      <c r="D93" s="89"/>
      <c r="E93" s="89"/>
      <c r="F93" s="89"/>
      <c r="G93" s="89"/>
      <c r="H93" s="89"/>
      <c r="I93" s="89"/>
      <c r="J93" s="89"/>
      <c r="K93" s="89"/>
      <c r="L93" s="89"/>
      <c r="M93" s="89"/>
      <c r="N93" s="89"/>
      <c r="O93" s="89"/>
      <c r="P93" s="89"/>
      <c r="Q93" s="89"/>
      <c r="R93" s="89"/>
      <c r="S93" s="89"/>
      <c r="T93" s="89"/>
      <c r="U93" s="89"/>
      <c r="V93" s="89"/>
      <c r="W93" s="89"/>
      <c r="X93" s="89"/>
    </row>
    <row r="94" spans="1:24" ht="15.75" customHeight="1">
      <c r="B94" s="89"/>
      <c r="C94" s="89"/>
      <c r="D94" s="89"/>
      <c r="E94" s="89"/>
      <c r="F94" s="89"/>
      <c r="G94" s="89"/>
      <c r="H94" s="89"/>
      <c r="I94" s="89"/>
      <c r="J94" s="89"/>
      <c r="K94" s="89"/>
      <c r="L94" s="89"/>
      <c r="M94" s="89"/>
      <c r="N94" s="89"/>
      <c r="O94" s="89"/>
      <c r="P94" s="89"/>
      <c r="Q94" s="89"/>
      <c r="R94" s="89"/>
      <c r="S94" s="89"/>
      <c r="T94" s="89"/>
      <c r="U94" s="89"/>
      <c r="V94" s="89"/>
      <c r="W94" s="89"/>
      <c r="X94" s="89"/>
    </row>
    <row r="95" spans="1:24" ht="15.75" customHeight="1">
      <c r="B95" s="89"/>
      <c r="C95" s="89"/>
      <c r="D95" s="89"/>
      <c r="E95" s="89"/>
      <c r="F95" s="89"/>
      <c r="G95" s="89"/>
      <c r="H95" s="89"/>
      <c r="I95" s="89"/>
      <c r="J95" s="89"/>
      <c r="K95" s="89"/>
      <c r="L95" s="89"/>
      <c r="M95" s="89"/>
      <c r="N95" s="89"/>
      <c r="O95" s="89"/>
      <c r="P95" s="89"/>
      <c r="Q95" s="89"/>
      <c r="R95" s="89"/>
      <c r="S95" s="89"/>
      <c r="T95" s="89"/>
      <c r="U95" s="89"/>
      <c r="V95" s="89"/>
      <c r="W95" s="89"/>
      <c r="X95" s="89"/>
    </row>
    <row r="96" spans="1:24" ht="15.75" customHeight="1">
      <c r="B96" s="89"/>
      <c r="C96" s="89"/>
      <c r="D96" s="89"/>
      <c r="E96" s="89"/>
      <c r="F96" s="89"/>
      <c r="G96" s="89"/>
      <c r="H96" s="89"/>
      <c r="I96" s="89"/>
      <c r="J96" s="89"/>
      <c r="K96" s="89"/>
      <c r="L96" s="89"/>
      <c r="M96" s="89"/>
      <c r="N96" s="89"/>
      <c r="O96" s="89"/>
      <c r="P96" s="89"/>
      <c r="Q96" s="89"/>
      <c r="R96" s="89"/>
      <c r="S96" s="89"/>
      <c r="T96" s="89"/>
      <c r="U96" s="89"/>
      <c r="V96" s="89"/>
      <c r="W96" s="89"/>
      <c r="X96" s="89"/>
    </row>
    <row r="97" spans="2:24" ht="15.75" customHeight="1">
      <c r="B97" s="89"/>
      <c r="C97" s="89"/>
      <c r="D97" s="89"/>
      <c r="E97" s="89"/>
      <c r="F97" s="89"/>
      <c r="G97" s="89"/>
      <c r="H97" s="89"/>
      <c r="I97" s="89"/>
      <c r="J97" s="89"/>
      <c r="K97" s="89"/>
      <c r="L97" s="89"/>
      <c r="M97" s="89"/>
      <c r="N97" s="89"/>
      <c r="O97" s="89"/>
      <c r="P97" s="89"/>
      <c r="Q97" s="89"/>
      <c r="R97" s="89"/>
      <c r="S97" s="89"/>
      <c r="T97" s="89"/>
      <c r="U97" s="89"/>
      <c r="V97" s="89"/>
      <c r="W97" s="89"/>
      <c r="X97" s="89"/>
    </row>
    <row r="98" spans="2:24" ht="15.75" customHeight="1">
      <c r="B98" s="89"/>
      <c r="C98" s="89"/>
      <c r="D98" s="89"/>
      <c r="E98" s="89"/>
      <c r="F98" s="89"/>
      <c r="G98" s="89"/>
      <c r="H98" s="89"/>
      <c r="I98" s="89"/>
      <c r="J98" s="89"/>
      <c r="K98" s="89"/>
      <c r="L98" s="89"/>
      <c r="M98" s="89"/>
      <c r="N98" s="89"/>
      <c r="O98" s="89"/>
      <c r="P98" s="89"/>
      <c r="Q98" s="89"/>
      <c r="R98" s="89"/>
      <c r="S98" s="89"/>
      <c r="T98" s="89"/>
      <c r="U98" s="89"/>
      <c r="V98" s="89"/>
      <c r="W98" s="89"/>
      <c r="X98" s="89"/>
    </row>
    <row r="99" spans="2:24" ht="15.75" customHeight="1">
      <c r="B99" s="89"/>
      <c r="C99" s="89"/>
      <c r="D99" s="89"/>
      <c r="E99" s="89"/>
      <c r="F99" s="89"/>
      <c r="G99" s="89"/>
      <c r="H99" s="89"/>
      <c r="I99" s="89"/>
      <c r="J99" s="89"/>
      <c r="K99" s="89"/>
      <c r="L99" s="89"/>
      <c r="M99" s="89"/>
      <c r="N99" s="89"/>
      <c r="O99" s="89"/>
      <c r="P99" s="89"/>
      <c r="Q99" s="89"/>
      <c r="R99" s="89"/>
      <c r="S99" s="89"/>
      <c r="T99" s="89"/>
      <c r="U99" s="89"/>
      <c r="V99" s="89"/>
      <c r="W99" s="89"/>
      <c r="X99" s="89"/>
    </row>
    <row r="100" spans="2:24" ht="15.75" customHeight="1">
      <c r="B100" s="89"/>
      <c r="C100" s="89"/>
      <c r="D100" s="89"/>
      <c r="E100" s="89"/>
      <c r="F100" s="89"/>
      <c r="G100" s="89"/>
      <c r="H100" s="89"/>
      <c r="I100" s="89"/>
      <c r="J100" s="89"/>
      <c r="K100" s="89"/>
      <c r="L100" s="89"/>
      <c r="M100" s="89"/>
      <c r="N100" s="89"/>
      <c r="O100" s="89"/>
      <c r="P100" s="89"/>
      <c r="Q100" s="89"/>
      <c r="R100" s="89"/>
      <c r="S100" s="89"/>
      <c r="T100" s="89"/>
      <c r="U100" s="89"/>
      <c r="V100" s="89"/>
      <c r="W100" s="89"/>
      <c r="X100" s="89"/>
    </row>
    <row r="101" spans="2:24" ht="15.75" customHeight="1">
      <c r="B101" s="89"/>
      <c r="C101" s="89"/>
      <c r="D101" s="89"/>
      <c r="E101" s="89"/>
      <c r="F101" s="89"/>
      <c r="G101" s="89"/>
      <c r="H101" s="89"/>
      <c r="I101" s="89"/>
      <c r="J101" s="89"/>
      <c r="K101" s="89"/>
      <c r="L101" s="89"/>
      <c r="M101" s="89"/>
      <c r="N101" s="89"/>
      <c r="O101" s="89"/>
      <c r="P101" s="89"/>
      <c r="Q101" s="89"/>
      <c r="R101" s="89"/>
      <c r="S101" s="89"/>
      <c r="T101" s="89"/>
      <c r="U101" s="89"/>
      <c r="V101" s="89"/>
      <c r="W101" s="89"/>
      <c r="X101" s="89"/>
    </row>
    <row r="102" spans="2:24" ht="15.75" customHeight="1">
      <c r="B102" s="89"/>
      <c r="C102" s="89"/>
      <c r="D102" s="89"/>
      <c r="E102" s="89"/>
      <c r="F102" s="89"/>
      <c r="G102" s="89"/>
      <c r="H102" s="89"/>
      <c r="I102" s="89"/>
      <c r="J102" s="89"/>
      <c r="K102" s="89"/>
      <c r="L102" s="89"/>
      <c r="M102" s="89"/>
      <c r="N102" s="89"/>
      <c r="O102" s="89"/>
      <c r="P102" s="89"/>
      <c r="Q102" s="89"/>
      <c r="R102" s="89"/>
      <c r="S102" s="89"/>
      <c r="T102" s="89"/>
      <c r="U102" s="89"/>
      <c r="V102" s="89"/>
      <c r="W102" s="89"/>
      <c r="X102" s="89"/>
    </row>
    <row r="103" spans="2:24" ht="15.75" customHeight="1">
      <c r="B103" s="89"/>
      <c r="C103" s="89"/>
      <c r="D103" s="89"/>
      <c r="E103" s="89"/>
      <c r="F103" s="89"/>
      <c r="G103" s="89"/>
      <c r="H103" s="89"/>
      <c r="I103" s="89"/>
      <c r="J103" s="89"/>
      <c r="K103" s="89"/>
      <c r="L103" s="89"/>
      <c r="M103" s="89"/>
      <c r="N103" s="89"/>
      <c r="O103" s="89"/>
      <c r="P103" s="89"/>
      <c r="Q103" s="89"/>
      <c r="R103" s="89"/>
      <c r="S103" s="89"/>
      <c r="T103" s="89"/>
      <c r="U103" s="89"/>
      <c r="V103" s="89"/>
      <c r="W103" s="89"/>
      <c r="X103" s="89"/>
    </row>
    <row r="104" spans="2:24" ht="15.75" customHeight="1">
      <c r="B104" s="89"/>
      <c r="C104" s="89"/>
      <c r="D104" s="89"/>
      <c r="E104" s="89"/>
      <c r="F104" s="89"/>
      <c r="G104" s="89"/>
      <c r="H104" s="89"/>
      <c r="I104" s="89"/>
      <c r="J104" s="89"/>
      <c r="K104" s="89"/>
      <c r="L104" s="89"/>
      <c r="M104" s="89"/>
      <c r="N104" s="89"/>
      <c r="O104" s="89"/>
      <c r="P104" s="89"/>
      <c r="Q104" s="89"/>
      <c r="R104" s="89"/>
      <c r="S104" s="89"/>
      <c r="T104" s="89"/>
      <c r="U104" s="89"/>
      <c r="V104" s="89"/>
      <c r="W104" s="89"/>
      <c r="X104" s="89"/>
    </row>
    <row r="105" spans="2:24" ht="15.75" customHeight="1">
      <c r="B105" s="89"/>
      <c r="C105" s="89"/>
      <c r="D105" s="89"/>
      <c r="E105" s="89"/>
      <c r="F105" s="89"/>
      <c r="G105" s="89"/>
      <c r="H105" s="89"/>
      <c r="I105" s="89"/>
      <c r="J105" s="89"/>
      <c r="K105" s="89"/>
      <c r="L105" s="89"/>
      <c r="M105" s="89"/>
      <c r="N105" s="89"/>
      <c r="O105" s="89"/>
      <c r="P105" s="89"/>
      <c r="Q105" s="89"/>
      <c r="R105" s="89"/>
      <c r="S105" s="89"/>
      <c r="T105" s="89"/>
      <c r="U105" s="89"/>
      <c r="V105" s="89"/>
      <c r="W105" s="89"/>
      <c r="X105" s="89"/>
    </row>
    <row r="106" spans="2:24" ht="15.75" customHeight="1">
      <c r="B106" s="89"/>
      <c r="C106" s="89"/>
      <c r="D106" s="89"/>
      <c r="E106" s="89"/>
      <c r="F106" s="89"/>
      <c r="G106" s="89"/>
      <c r="H106" s="89"/>
      <c r="I106" s="89"/>
      <c r="J106" s="89"/>
      <c r="K106" s="89"/>
      <c r="L106" s="89"/>
      <c r="M106" s="89"/>
      <c r="N106" s="89"/>
      <c r="O106" s="89"/>
      <c r="P106" s="89"/>
      <c r="Q106" s="89"/>
      <c r="R106" s="89"/>
      <c r="S106" s="89"/>
      <c r="T106" s="89"/>
      <c r="U106" s="89"/>
      <c r="V106" s="89"/>
      <c r="W106" s="89"/>
      <c r="X106" s="89"/>
    </row>
    <row r="107" spans="2:24" ht="15.75" customHeight="1">
      <c r="B107" s="89"/>
      <c r="C107" s="89"/>
      <c r="D107" s="89"/>
      <c r="E107" s="89"/>
      <c r="F107" s="89"/>
      <c r="G107" s="89"/>
      <c r="H107" s="89"/>
      <c r="I107" s="89"/>
      <c r="J107" s="89"/>
      <c r="K107" s="89"/>
      <c r="L107" s="89"/>
      <c r="M107" s="89"/>
      <c r="N107" s="89"/>
      <c r="O107" s="89"/>
      <c r="P107" s="89"/>
      <c r="Q107" s="89"/>
      <c r="R107" s="89"/>
      <c r="S107" s="89"/>
      <c r="T107" s="89"/>
      <c r="U107" s="89"/>
      <c r="V107" s="89"/>
      <c r="W107" s="89"/>
      <c r="X107" s="89"/>
    </row>
    <row r="108" spans="2:24" ht="15.75" customHeight="1">
      <c r="B108" s="89"/>
      <c r="C108" s="89"/>
      <c r="D108" s="89"/>
      <c r="E108" s="89"/>
      <c r="F108" s="89"/>
      <c r="G108" s="89"/>
      <c r="H108" s="89"/>
      <c r="I108" s="89"/>
      <c r="J108" s="89"/>
      <c r="K108" s="89"/>
      <c r="L108" s="89"/>
      <c r="M108" s="89"/>
      <c r="N108" s="89"/>
      <c r="O108" s="89"/>
      <c r="P108" s="89"/>
      <c r="Q108" s="89"/>
      <c r="R108" s="89"/>
      <c r="S108" s="89"/>
      <c r="T108" s="89"/>
      <c r="U108" s="89"/>
      <c r="V108" s="89"/>
      <c r="W108" s="89"/>
      <c r="X108" s="89"/>
    </row>
    <row r="109" spans="2:24" ht="15.75" customHeight="1">
      <c r="B109" s="89"/>
      <c r="C109" s="89"/>
      <c r="D109" s="89"/>
      <c r="E109" s="89"/>
      <c r="F109" s="89"/>
      <c r="G109" s="89"/>
      <c r="H109" s="89"/>
      <c r="I109" s="89"/>
      <c r="J109" s="89"/>
      <c r="K109" s="89"/>
      <c r="L109" s="89"/>
      <c r="M109" s="89"/>
      <c r="N109" s="89"/>
      <c r="O109" s="89"/>
      <c r="P109" s="89"/>
      <c r="Q109" s="89"/>
      <c r="R109" s="89"/>
      <c r="S109" s="89"/>
      <c r="T109" s="89"/>
      <c r="U109" s="89"/>
      <c r="V109" s="89"/>
      <c r="W109" s="89"/>
      <c r="X109" s="89"/>
    </row>
    <row r="110" spans="2:24" ht="15.75" customHeight="1">
      <c r="B110" s="89"/>
      <c r="C110" s="89"/>
      <c r="D110" s="89"/>
      <c r="E110" s="89"/>
      <c r="F110" s="89"/>
      <c r="G110" s="89"/>
      <c r="H110" s="89"/>
      <c r="I110" s="89"/>
      <c r="J110" s="89"/>
      <c r="K110" s="89"/>
      <c r="L110" s="89"/>
      <c r="M110" s="89"/>
      <c r="N110" s="89"/>
      <c r="O110" s="89"/>
      <c r="P110" s="89"/>
      <c r="Q110" s="89"/>
      <c r="R110" s="89"/>
      <c r="S110" s="89"/>
      <c r="T110" s="89"/>
      <c r="U110" s="89"/>
      <c r="V110" s="89"/>
      <c r="W110" s="89"/>
      <c r="X110" s="89"/>
    </row>
    <row r="111" spans="2:24" ht="15.75" customHeight="1">
      <c r="B111" s="89"/>
      <c r="C111" s="89"/>
      <c r="D111" s="89"/>
      <c r="E111" s="89"/>
      <c r="F111" s="89"/>
      <c r="G111" s="89"/>
      <c r="H111" s="89"/>
      <c r="I111" s="89"/>
      <c r="J111" s="89"/>
      <c r="K111" s="89"/>
      <c r="L111" s="89"/>
      <c r="M111" s="89"/>
      <c r="N111" s="89"/>
      <c r="O111" s="89"/>
      <c r="P111" s="89"/>
      <c r="Q111" s="89"/>
      <c r="R111" s="89"/>
      <c r="S111" s="89"/>
      <c r="T111" s="89"/>
      <c r="U111" s="89"/>
      <c r="V111" s="89"/>
      <c r="W111" s="89"/>
      <c r="X111" s="89"/>
    </row>
    <row r="112" spans="2:24" ht="15.75" customHeight="1">
      <c r="B112" s="89"/>
      <c r="C112" s="89"/>
      <c r="D112" s="89"/>
      <c r="E112" s="89"/>
      <c r="F112" s="89"/>
      <c r="G112" s="89"/>
      <c r="H112" s="89"/>
      <c r="I112" s="89"/>
      <c r="J112" s="89"/>
      <c r="K112" s="89"/>
      <c r="L112" s="89"/>
      <c r="M112" s="89"/>
      <c r="N112" s="89"/>
      <c r="O112" s="89"/>
      <c r="P112" s="89"/>
      <c r="Q112" s="89"/>
      <c r="R112" s="89"/>
      <c r="S112" s="89"/>
      <c r="T112" s="89"/>
      <c r="U112" s="89"/>
      <c r="V112" s="89"/>
      <c r="W112" s="89"/>
      <c r="X112" s="89"/>
    </row>
    <row r="113" spans="1:24" ht="15.75" customHeight="1"/>
    <row r="114" spans="1:24" ht="15.75" customHeight="1">
      <c r="A114" s="95"/>
      <c r="B114" s="89"/>
      <c r="C114" s="89"/>
      <c r="D114" s="89"/>
      <c r="E114" s="89"/>
      <c r="F114" s="89"/>
      <c r="G114" s="89"/>
      <c r="H114" s="89"/>
      <c r="I114" s="89"/>
      <c r="J114" s="89"/>
      <c r="K114" s="89"/>
      <c r="L114" s="89"/>
      <c r="M114" s="89"/>
      <c r="N114" s="89"/>
      <c r="O114" s="89"/>
      <c r="P114" s="89"/>
      <c r="Q114" s="89"/>
      <c r="R114" s="89"/>
      <c r="S114" s="89"/>
      <c r="T114" s="89"/>
      <c r="U114" s="89"/>
      <c r="V114" s="89"/>
      <c r="W114" s="89"/>
      <c r="X114" s="89"/>
    </row>
    <row r="115" spans="1:24" ht="15.75" customHeight="1">
      <c r="A115" s="95"/>
      <c r="B115" s="89"/>
      <c r="C115" s="89"/>
      <c r="D115" s="89"/>
      <c r="E115" s="89"/>
      <c r="F115" s="89"/>
      <c r="G115" s="89"/>
      <c r="H115" s="89"/>
      <c r="I115" s="89"/>
      <c r="J115" s="89"/>
      <c r="K115" s="89"/>
      <c r="L115" s="89"/>
      <c r="M115" s="89"/>
      <c r="N115" s="89"/>
      <c r="O115" s="89"/>
      <c r="P115" s="89"/>
      <c r="Q115" s="89"/>
      <c r="R115" s="89"/>
      <c r="S115" s="89"/>
      <c r="T115" s="89"/>
      <c r="U115" s="89"/>
      <c r="V115" s="89"/>
      <c r="W115" s="89"/>
      <c r="X115" s="89"/>
    </row>
    <row r="116" spans="1:24" ht="9.75" customHeight="1">
      <c r="A116" s="95"/>
      <c r="B116" s="89"/>
      <c r="C116" s="89"/>
      <c r="D116" s="89"/>
      <c r="E116" s="89"/>
      <c r="F116" s="89"/>
      <c r="G116" s="89"/>
      <c r="H116" s="89"/>
      <c r="I116" s="89"/>
      <c r="J116" s="89"/>
      <c r="K116" s="89"/>
      <c r="L116" s="89"/>
      <c r="M116" s="89"/>
      <c r="N116" s="89"/>
      <c r="O116" s="89"/>
      <c r="P116" s="89"/>
      <c r="Q116" s="89"/>
      <c r="R116" s="89"/>
      <c r="S116" s="89"/>
      <c r="T116" s="89"/>
      <c r="U116" s="89"/>
      <c r="V116" s="89"/>
      <c r="W116" s="89"/>
      <c r="X116" s="89"/>
    </row>
    <row r="117" spans="1:24" ht="9.75" customHeight="1">
      <c r="A117" s="95"/>
      <c r="B117" s="89"/>
      <c r="C117" s="89"/>
      <c r="D117" s="89"/>
      <c r="E117" s="89"/>
      <c r="F117" s="89"/>
      <c r="G117" s="89"/>
      <c r="H117" s="89"/>
      <c r="I117" s="89"/>
      <c r="J117" s="89"/>
      <c r="K117" s="89"/>
      <c r="L117" s="89"/>
      <c r="M117" s="89"/>
      <c r="N117" s="89"/>
      <c r="O117" s="89"/>
      <c r="P117" s="89"/>
      <c r="Q117" s="89"/>
      <c r="R117" s="89"/>
      <c r="S117" s="89"/>
      <c r="T117" s="89"/>
      <c r="U117" s="89"/>
      <c r="V117" s="89"/>
      <c r="W117" s="89"/>
      <c r="X117" s="89"/>
    </row>
    <row r="118" spans="1:24" ht="9.75" customHeight="1">
      <c r="A118" s="95"/>
      <c r="B118" s="89"/>
      <c r="C118" s="89"/>
      <c r="D118" s="89"/>
      <c r="E118" s="89"/>
      <c r="F118" s="89"/>
      <c r="G118" s="89"/>
      <c r="H118" s="89"/>
      <c r="I118" s="89"/>
      <c r="J118" s="89"/>
      <c r="K118" s="89"/>
      <c r="L118" s="89"/>
      <c r="M118" s="89"/>
      <c r="N118" s="89"/>
      <c r="O118" s="89"/>
      <c r="P118" s="89"/>
      <c r="Q118" s="89"/>
      <c r="R118" s="89"/>
      <c r="S118" s="89"/>
      <c r="T118" s="89"/>
      <c r="U118" s="89"/>
      <c r="V118" s="89"/>
      <c r="W118" s="89"/>
      <c r="X118" s="89"/>
    </row>
    <row r="119" spans="1:24" ht="9.75" customHeight="1">
      <c r="B119" s="107"/>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row>
    <row r="120" spans="1:24" ht="9.75" customHeight="1">
      <c r="A120" s="106"/>
      <c r="B120" s="107"/>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row>
    <row r="121" spans="1:24" ht="9.75" customHeight="1">
      <c r="A121" s="106"/>
      <c r="B121" s="107"/>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row>
    <row r="122" spans="1:24" ht="9.75" customHeight="1">
      <c r="A122" s="106"/>
      <c r="B122" s="107"/>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row>
    <row r="123" spans="1:24" ht="9.75" customHeight="1">
      <c r="A123" s="106"/>
      <c r="B123" s="107"/>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row>
    <row r="124" spans="1:24" ht="9.75" customHeight="1">
      <c r="A124" s="106"/>
      <c r="B124" s="107"/>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row>
    <row r="125" spans="1:24" ht="9.75" customHeight="1">
      <c r="A125" s="106"/>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row>
    <row r="126" spans="1:24" ht="9.75" customHeight="1">
      <c r="A126" s="106"/>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row>
    <row r="127" spans="1:24" ht="9.75" customHeight="1">
      <c r="A127" s="106"/>
      <c r="B127" s="107"/>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row>
    <row r="128" spans="1:24" ht="9.75" customHeight="1">
      <c r="A128" s="106"/>
      <c r="B128" s="107"/>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row>
    <row r="129" spans="1:24" ht="9.75" customHeight="1">
      <c r="A129" s="106"/>
      <c r="B129" s="107"/>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row>
    <row r="130" spans="1:24" ht="9.75" customHeight="1">
      <c r="A130" s="106"/>
      <c r="B130" s="107"/>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row>
    <row r="131" spans="1:24" ht="9.75" customHeight="1">
      <c r="A131" s="106"/>
      <c r="B131" s="107"/>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row>
    <row r="132" spans="1:24" ht="9.75" customHeight="1">
      <c r="A132" s="106"/>
      <c r="B132" s="107"/>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row>
    <row r="133" spans="1:24" ht="9.75" customHeight="1">
      <c r="A133" s="106"/>
      <c r="B133" s="107"/>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row>
    <row r="134" spans="1:24" ht="9.75" customHeight="1">
      <c r="A134" s="106"/>
      <c r="B134" s="107"/>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row>
    <row r="135" spans="1:24" ht="9.75" customHeight="1">
      <c r="A135" s="106"/>
      <c r="B135" s="107"/>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7"/>
    </row>
    <row r="136" spans="1:24" ht="9.75" customHeight="1">
      <c r="A136" s="106"/>
      <c r="B136" s="107"/>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row>
    <row r="137" spans="1:24" ht="9.75" customHeight="1">
      <c r="A137" s="106"/>
      <c r="B137" s="107"/>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row>
    <row r="138" spans="1:24" ht="9.75" customHeight="1">
      <c r="A138" s="106"/>
      <c r="B138" s="107"/>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row>
    <row r="139" spans="1:24" ht="9.75" customHeight="1">
      <c r="A139" s="106"/>
      <c r="B139" s="107"/>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row>
    <row r="140" spans="1:24" ht="9.75" customHeight="1">
      <c r="A140" s="106"/>
      <c r="B140" s="107"/>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row>
    <row r="141" spans="1:24" ht="9.75" customHeight="1">
      <c r="A141" s="106"/>
      <c r="B141" s="107"/>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row>
    <row r="142" spans="1:24" ht="9.75" customHeight="1">
      <c r="B142" s="107"/>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row>
    <row r="143" spans="1:24" ht="9.75" customHeight="1">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row>
    <row r="144" spans="1:24" ht="9.75" customHeight="1">
      <c r="B144" s="107"/>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row>
    <row r="145" spans="2:24" ht="9.75" customHeight="1">
      <c r="B145" s="107"/>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row>
    <row r="146" spans="2:24" ht="9.75" customHeight="1">
      <c r="B146" s="107"/>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row>
    <row r="147" spans="2:24" ht="9.75" customHeight="1">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row>
    <row r="148" spans="2:24" ht="9.75" customHeight="1">
      <c r="B148" s="107"/>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row>
    <row r="149" spans="2:24" ht="9.75" customHeight="1">
      <c r="B149" s="107"/>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row>
    <row r="150" spans="2:24" ht="9.75" customHeight="1">
      <c r="B150" s="107"/>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row>
    <row r="151" spans="2:24" ht="9.75" customHeight="1">
      <c r="B151" s="107"/>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row>
    <row r="152" spans="2:24" ht="9.75" customHeight="1">
      <c r="B152" s="107"/>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row>
    <row r="153" spans="2:24" ht="9.75" customHeight="1">
      <c r="B153" s="107"/>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row>
    <row r="154" spans="2:24" ht="9.75" customHeight="1">
      <c r="B154" s="107"/>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row>
    <row r="155" spans="2:24" ht="9.75" customHeight="1">
      <c r="B155" s="107"/>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row>
    <row r="156" spans="2:24" ht="9.75" customHeight="1">
      <c r="B156" s="107"/>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row>
    <row r="157" spans="2:24" ht="9.75" customHeight="1">
      <c r="B157" s="107"/>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row>
    <row r="158" spans="2:24" ht="9.75" customHeight="1">
      <c r="B158" s="107"/>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row>
    <row r="159" spans="2:24" ht="9.75" customHeight="1">
      <c r="B159" s="107"/>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row>
    <row r="160" spans="2:24" ht="9.75" customHeight="1">
      <c r="B160" s="107"/>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row>
    <row r="161" spans="2:24" ht="9.75" customHeight="1">
      <c r="B161" s="107"/>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row>
    <row r="162" spans="2:24" ht="9.75" customHeight="1">
      <c r="B162" s="107"/>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row>
    <row r="163" spans="2:24" ht="9.75" customHeight="1">
      <c r="B163" s="108"/>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row>
    <row r="164" spans="2:24" ht="9.75" customHeight="1">
      <c r="B164" s="108"/>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row>
    <row r="165" spans="2:24" ht="9.75" customHeight="1">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row>
    <row r="166" spans="2:24" ht="9.75" customHeight="1">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row>
    <row r="167" spans="2:24" ht="9.75" customHeight="1">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row>
    <row r="168" spans="2:24" ht="9.75" customHeight="1">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row>
    <row r="169" spans="2:24" ht="9.75" customHeight="1">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row>
    <row r="170" spans="2:24" ht="9.75" customHeight="1">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row>
    <row r="171" spans="2:24" ht="9.75" customHeight="1">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row>
    <row r="172" spans="2:24" ht="9.75" customHeight="1">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row>
    <row r="173" spans="2:24" ht="9.75" customHeight="1">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row>
    <row r="174" spans="2:24" ht="9.75" customHeight="1">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row>
    <row r="175" spans="2:24" ht="9.75" customHeight="1">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row>
    <row r="176" spans="2:24" ht="9.75" customHeight="1">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row>
    <row r="177" spans="2:24" ht="9.75" customHeight="1">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row>
    <row r="178" spans="2:24" ht="9.75" customHeight="1">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row>
    <row r="179" spans="2:24" ht="9.75" customHeight="1">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row>
    <row r="180" spans="2:24" ht="9.75" customHeight="1">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row>
    <row r="181" spans="2:24" ht="9.75" customHeight="1">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row>
    <row r="182" spans="2:24" ht="9.75" customHeight="1">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row>
    <row r="183" spans="2:24" ht="9.75" customHeight="1">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row>
    <row r="184" spans="2:24" ht="9.75" customHeight="1">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row>
    <row r="185" spans="2:24" ht="9.75" customHeight="1">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row>
    <row r="186" spans="2:24" ht="9.75" customHeight="1">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row>
    <row r="187" spans="2:24" ht="9.75" customHeight="1">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row>
  </sheetData>
  <phoneticPr fontId="6" type="noConversion"/>
  <conditionalFormatting sqref="X2:X3">
    <cfRule type="expression" dxfId="72" priority="1" stopIfTrue="1">
      <formula>#REF!&gt;0</formula>
    </cfRule>
  </conditionalFormatting>
  <pageMargins left="0.19685039370078741" right="0.19685039370078741" top="0.39370078740157483" bottom="0.39370078740157483" header="0.51181102362204722" footer="0.39370078740157483"/>
  <pageSetup paperSize="9" scale="45" orientation="landscape" r:id="rId1"/>
  <headerFooter alignWithMargins="0"/>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I55"/>
  <sheetViews>
    <sheetView showGridLines="0" zoomScale="80" zoomScaleNormal="80" workbookViewId="0"/>
  </sheetViews>
  <sheetFormatPr defaultRowHeight="15.5"/>
  <cols>
    <col min="1" max="1" width="21" style="4" customWidth="1"/>
    <col min="2" max="7" width="11.921875" style="4" customWidth="1"/>
    <col min="8" max="8" width="9.23046875" style="4"/>
    <col min="9" max="9" width="5.53515625" style="4" bestFit="1" customWidth="1"/>
    <col min="10" max="16384" width="9.23046875" style="4"/>
  </cols>
  <sheetData>
    <row r="1" spans="1:9" s="1" customFormat="1" ht="19">
      <c r="A1" s="74" t="s">
        <v>382</v>
      </c>
    </row>
    <row r="2" spans="1:9" s="1" customFormat="1" ht="21" customHeight="1">
      <c r="A2" s="19" t="s">
        <v>156</v>
      </c>
      <c r="B2" s="46"/>
      <c r="C2" s="46"/>
      <c r="D2" s="46"/>
      <c r="E2" s="46"/>
      <c r="F2" s="46"/>
      <c r="G2" s="47"/>
      <c r="H2" s="23"/>
    </row>
    <row r="3" spans="1:9" s="56" customFormat="1" ht="52">
      <c r="A3" s="48" t="s">
        <v>97</v>
      </c>
      <c r="B3" s="38" t="s">
        <v>329</v>
      </c>
      <c r="C3" s="38" t="s">
        <v>76</v>
      </c>
      <c r="D3" s="38" t="s">
        <v>330</v>
      </c>
      <c r="E3" s="38" t="s">
        <v>77</v>
      </c>
      <c r="F3" s="38" t="s">
        <v>78</v>
      </c>
      <c r="G3" s="38" t="s">
        <v>331</v>
      </c>
    </row>
    <row r="4" spans="1:9" s="1" customFormat="1" ht="12.5">
      <c r="A4" s="1" t="s">
        <v>91</v>
      </c>
      <c r="B4" s="52">
        <v>31079.930000000004</v>
      </c>
      <c r="C4" s="18">
        <v>159692280.17894202</v>
      </c>
      <c r="D4" s="18">
        <v>45143281.749947041</v>
      </c>
      <c r="E4" s="18">
        <v>89056039</v>
      </c>
      <c r="F4" s="17">
        <v>25492959</v>
      </c>
      <c r="G4" s="17">
        <v>114548998</v>
      </c>
      <c r="I4" s="111"/>
    </row>
    <row r="5" spans="1:9" s="1" customFormat="1" ht="12.5">
      <c r="A5" s="1" t="s">
        <v>0</v>
      </c>
      <c r="B5" s="52">
        <v>49434.899999999994</v>
      </c>
      <c r="C5" s="18">
        <v>285014085.38950771</v>
      </c>
      <c r="D5" s="18">
        <v>71803688.714242801</v>
      </c>
      <c r="E5" s="18">
        <v>167691306</v>
      </c>
      <c r="F5" s="17">
        <v>45519091</v>
      </c>
      <c r="G5" s="17">
        <v>213210397</v>
      </c>
      <c r="I5" s="111"/>
    </row>
    <row r="6" spans="1:9" s="1" customFormat="1" ht="12.5">
      <c r="A6" s="1" t="s">
        <v>1</v>
      </c>
      <c r="B6" s="52">
        <v>51598.55</v>
      </c>
      <c r="C6" s="18">
        <v>258254030.75144508</v>
      </c>
      <c r="D6" s="18">
        <v>74946368.30065994</v>
      </c>
      <c r="E6" s="18">
        <v>140001642</v>
      </c>
      <c r="F6" s="17">
        <v>43306020</v>
      </c>
      <c r="G6" s="17">
        <v>183307662</v>
      </c>
      <c r="I6" s="111"/>
    </row>
    <row r="7" spans="1:9" s="1" customFormat="1" ht="12.5">
      <c r="A7" s="1" t="s">
        <v>2</v>
      </c>
      <c r="B7" s="52">
        <v>40788.810000000005</v>
      </c>
      <c r="C7" s="18">
        <v>232882359.76695374</v>
      </c>
      <c r="D7" s="18">
        <v>59245331.056892902</v>
      </c>
      <c r="E7" s="18">
        <v>139186421</v>
      </c>
      <c r="F7" s="17">
        <v>34450608</v>
      </c>
      <c r="G7" s="17">
        <v>173637029</v>
      </c>
      <c r="I7" s="111"/>
    </row>
    <row r="8" spans="1:9" s="1" customFormat="1" ht="12.5">
      <c r="A8" s="1" t="s">
        <v>3</v>
      </c>
      <c r="B8" s="52">
        <v>65815.19</v>
      </c>
      <c r="C8" s="18">
        <v>327769719.51773119</v>
      </c>
      <c r="D8" s="18">
        <v>95595893.092304155</v>
      </c>
      <c r="E8" s="18">
        <v>176524251</v>
      </c>
      <c r="F8" s="17">
        <v>55649575</v>
      </c>
      <c r="G8" s="17">
        <v>232173826</v>
      </c>
      <c r="I8" s="111"/>
    </row>
    <row r="9" spans="1:9" s="1" customFormat="1" ht="12.5">
      <c r="A9" s="1" t="s">
        <v>92</v>
      </c>
      <c r="B9" s="52">
        <v>54698.22</v>
      </c>
      <c r="C9" s="18">
        <v>286508436.3477273</v>
      </c>
      <c r="D9" s="18">
        <v>79448607.402931347</v>
      </c>
      <c r="E9" s="18">
        <v>159225875</v>
      </c>
      <c r="F9" s="17">
        <v>47833954</v>
      </c>
      <c r="G9" s="17">
        <v>207059829</v>
      </c>
      <c r="I9" s="111"/>
    </row>
    <row r="10" spans="1:9" s="1" customFormat="1" ht="12.5">
      <c r="A10" s="1" t="s">
        <v>4</v>
      </c>
      <c r="B10" s="52">
        <v>63116.360000000008</v>
      </c>
      <c r="C10" s="18">
        <v>301932595.80537754</v>
      </c>
      <c r="D10" s="18">
        <v>91675870.007142469</v>
      </c>
      <c r="E10" s="18">
        <v>161510220</v>
      </c>
      <c r="F10" s="17">
        <v>48746506</v>
      </c>
      <c r="G10" s="17">
        <v>210256726</v>
      </c>
      <c r="I10" s="111"/>
    </row>
    <row r="11" spans="1:9" s="1" customFormat="1" ht="12.5">
      <c r="A11" s="1" t="s">
        <v>5</v>
      </c>
      <c r="B11" s="52">
        <v>32326.269999999997</v>
      </c>
      <c r="C11" s="18">
        <v>166372336.69730154</v>
      </c>
      <c r="D11" s="18">
        <v>46953577.904932871</v>
      </c>
      <c r="E11" s="18">
        <v>92336424</v>
      </c>
      <c r="F11" s="17">
        <v>27082335</v>
      </c>
      <c r="G11" s="17">
        <v>119418759</v>
      </c>
      <c r="I11" s="111"/>
    </row>
    <row r="12" spans="1:9" s="1" customFormat="1" ht="12.5">
      <c r="A12" s="1" t="s">
        <v>6</v>
      </c>
      <c r="B12" s="52">
        <v>57012.85</v>
      </c>
      <c r="C12" s="18">
        <v>279063870.95123118</v>
      </c>
      <c r="D12" s="18">
        <v>82810583.901491016</v>
      </c>
      <c r="E12" s="18">
        <v>150382836</v>
      </c>
      <c r="F12" s="17">
        <v>45870451</v>
      </c>
      <c r="G12" s="17">
        <v>196253287</v>
      </c>
      <c r="I12" s="111"/>
    </row>
    <row r="13" spans="1:9" s="1" customFormat="1" ht="12.5">
      <c r="A13" s="1" t="s">
        <v>7</v>
      </c>
      <c r="B13" s="52">
        <v>76613.919999999998</v>
      </c>
      <c r="C13" s="18">
        <v>422877892.50944674</v>
      </c>
      <c r="D13" s="18">
        <v>111280938.42321724</v>
      </c>
      <c r="E13" s="18">
        <v>243374347</v>
      </c>
      <c r="F13" s="17">
        <v>68222607</v>
      </c>
      <c r="G13" s="17">
        <v>311596954</v>
      </c>
      <c r="I13" s="111"/>
    </row>
    <row r="14" spans="1:9" s="1" customFormat="1" ht="12.5">
      <c r="A14" s="1" t="s">
        <v>93</v>
      </c>
      <c r="B14" s="52">
        <v>94060.59</v>
      </c>
      <c r="C14" s="18">
        <v>523207127.44653463</v>
      </c>
      <c r="D14" s="18">
        <v>136622048.88930735</v>
      </c>
      <c r="E14" s="18">
        <v>297417984</v>
      </c>
      <c r="F14" s="17">
        <v>89167095</v>
      </c>
      <c r="G14" s="17">
        <v>386585079</v>
      </c>
      <c r="I14" s="111"/>
    </row>
    <row r="15" spans="1:9" s="1" customFormat="1" ht="12.5">
      <c r="A15" s="1" t="s">
        <v>94</v>
      </c>
      <c r="B15" s="52">
        <v>49634.540000000008</v>
      </c>
      <c r="C15" s="18">
        <v>330161882.11128068</v>
      </c>
      <c r="D15" s="18">
        <v>72093663.78074263</v>
      </c>
      <c r="E15" s="18">
        <v>206147425</v>
      </c>
      <c r="F15" s="17">
        <v>51920793</v>
      </c>
      <c r="G15" s="17">
        <v>258068218</v>
      </c>
      <c r="I15" s="111"/>
    </row>
    <row r="16" spans="1:9" s="1" customFormat="1" ht="12.5">
      <c r="A16" s="1" t="s">
        <v>95</v>
      </c>
      <c r="B16" s="52">
        <v>55969.25</v>
      </c>
      <c r="C16" s="18">
        <v>313658386.51661563</v>
      </c>
      <c r="D16" s="18">
        <v>81294765.531428903</v>
      </c>
      <c r="E16" s="18">
        <v>179590994</v>
      </c>
      <c r="F16" s="17">
        <v>52772627</v>
      </c>
      <c r="G16" s="17">
        <v>232363621</v>
      </c>
      <c r="I16" s="111"/>
    </row>
    <row r="17" spans="1:9" s="1" customFormat="1" ht="12.5">
      <c r="A17" s="1" t="s">
        <v>21</v>
      </c>
      <c r="B17" s="52">
        <v>63821.39</v>
      </c>
      <c r="C17" s="18">
        <v>278710964.7586543</v>
      </c>
      <c r="D17" s="18">
        <v>92699918.900822878</v>
      </c>
      <c r="E17" s="18">
        <v>138060567</v>
      </c>
      <c r="F17" s="17">
        <v>47950479</v>
      </c>
      <c r="G17" s="17">
        <v>186011046</v>
      </c>
      <c r="I17" s="111"/>
    </row>
    <row r="18" spans="1:9" s="1" customFormat="1" ht="12.5">
      <c r="A18" s="1" t="s">
        <v>8</v>
      </c>
      <c r="B18" s="52">
        <v>79932.7</v>
      </c>
      <c r="C18" s="18">
        <v>557534644.41166079</v>
      </c>
      <c r="D18" s="18">
        <v>116101432.56867024</v>
      </c>
      <c r="E18" s="18">
        <v>355814532</v>
      </c>
      <c r="F18" s="17">
        <v>85618680</v>
      </c>
      <c r="G18" s="17">
        <v>441433212</v>
      </c>
      <c r="I18" s="111"/>
    </row>
    <row r="19" spans="1:9" s="1" customFormat="1" ht="12.5">
      <c r="A19" s="1" t="s">
        <v>9</v>
      </c>
      <c r="B19" s="52">
        <v>19369.82</v>
      </c>
      <c r="C19" s="18">
        <v>138749976.78122652</v>
      </c>
      <c r="D19" s="18">
        <v>28134466.252200667</v>
      </c>
      <c r="E19" s="18">
        <v>89389311</v>
      </c>
      <c r="F19" s="17">
        <v>21226200</v>
      </c>
      <c r="G19" s="17">
        <v>110615511</v>
      </c>
      <c r="I19" s="111"/>
    </row>
    <row r="20" spans="1:9" s="1" customFormat="1" ht="12.5">
      <c r="A20" s="1" t="s">
        <v>10</v>
      </c>
      <c r="B20" s="52">
        <v>62628.42</v>
      </c>
      <c r="C20" s="18">
        <v>408420143.47677231</v>
      </c>
      <c r="D20" s="18">
        <v>90967142.127219006</v>
      </c>
      <c r="E20" s="18">
        <v>253136418</v>
      </c>
      <c r="F20" s="17">
        <v>64316583</v>
      </c>
      <c r="G20" s="17">
        <v>317453001</v>
      </c>
      <c r="I20" s="111"/>
    </row>
    <row r="21" spans="1:9" s="1" customFormat="1" ht="12.5">
      <c r="A21" s="1" t="s">
        <v>11</v>
      </c>
      <c r="B21" s="52">
        <v>21975.63</v>
      </c>
      <c r="C21" s="18">
        <v>162714065.74254975</v>
      </c>
      <c r="D21" s="18">
        <v>31919378.734848779</v>
      </c>
      <c r="E21" s="18">
        <v>105614245</v>
      </c>
      <c r="F21" s="17">
        <v>25180442</v>
      </c>
      <c r="G21" s="17">
        <v>130794687</v>
      </c>
      <c r="I21" s="111"/>
    </row>
    <row r="22" spans="1:9" s="1" customFormat="1" ht="12.5">
      <c r="A22" s="1" t="s">
        <v>12</v>
      </c>
      <c r="B22" s="52">
        <v>34844.97</v>
      </c>
      <c r="C22" s="18">
        <v>210729061.58227193</v>
      </c>
      <c r="D22" s="18">
        <v>50611963.999869116</v>
      </c>
      <c r="E22" s="18">
        <v>126468321</v>
      </c>
      <c r="F22" s="17">
        <v>33648777</v>
      </c>
      <c r="G22" s="17">
        <v>160117098</v>
      </c>
      <c r="I22" s="111"/>
    </row>
    <row r="23" spans="1:9" s="1" customFormat="1" ht="12.5">
      <c r="A23" s="1" t="s">
        <v>13</v>
      </c>
      <c r="B23" s="52">
        <v>47851.31</v>
      </c>
      <c r="C23" s="18">
        <v>181778478.62314323</v>
      </c>
      <c r="D23" s="18">
        <v>69503540.369429976</v>
      </c>
      <c r="E23" s="18">
        <v>77521634</v>
      </c>
      <c r="F23" s="17">
        <v>34753304</v>
      </c>
      <c r="G23" s="17">
        <v>112274938</v>
      </c>
      <c r="I23" s="111"/>
    </row>
    <row r="24" spans="1:9" s="1" customFormat="1" ht="12.5">
      <c r="A24" s="1" t="s">
        <v>14</v>
      </c>
      <c r="B24" s="52">
        <v>61841.18</v>
      </c>
      <c r="C24" s="17">
        <v>355435915.16820198</v>
      </c>
      <c r="D24" s="17">
        <v>89823684.04591611</v>
      </c>
      <c r="E24" s="18">
        <v>211657841</v>
      </c>
      <c r="F24" s="17">
        <v>53954390</v>
      </c>
      <c r="G24" s="17">
        <v>265612231</v>
      </c>
      <c r="I24" s="111"/>
    </row>
    <row r="25" spans="1:9" s="1" customFormat="1" ht="12.5">
      <c r="A25" s="1" t="s">
        <v>15</v>
      </c>
      <c r="B25" s="52">
        <v>150955.13999999998</v>
      </c>
      <c r="C25" s="17">
        <v>763975894.4654144</v>
      </c>
      <c r="D25" s="17">
        <v>219260803.2457827</v>
      </c>
      <c r="E25" s="18">
        <v>413533567</v>
      </c>
      <c r="F25" s="17">
        <v>131181524</v>
      </c>
      <c r="G25" s="17">
        <v>544715091</v>
      </c>
      <c r="I25" s="111"/>
    </row>
    <row r="26" spans="1:9" s="43" customFormat="1" ht="15.75" customHeight="1">
      <c r="A26" s="115" t="s">
        <v>96</v>
      </c>
      <c r="B26" s="116">
        <v>1265369.9399999997</v>
      </c>
      <c r="C26" s="117">
        <v>6945444148.9999895</v>
      </c>
      <c r="D26" s="117">
        <v>1837936949</v>
      </c>
      <c r="E26" s="117">
        <v>3973642200</v>
      </c>
      <c r="F26" s="117">
        <v>1133865000</v>
      </c>
      <c r="G26" s="117">
        <v>5107507200</v>
      </c>
      <c r="I26" s="111"/>
    </row>
    <row r="27" spans="1:9" s="1" customFormat="1" ht="12.5"/>
    <row r="28" spans="1:9" s="1" customFormat="1" ht="12.5">
      <c r="A28" s="50"/>
    </row>
    <row r="29" spans="1:9" s="1" customFormat="1" ht="12.5">
      <c r="A29" s="50"/>
    </row>
    <row r="30" spans="1:9" s="1" customFormat="1" ht="12.5">
      <c r="A30" s="50"/>
    </row>
    <row r="31" spans="1:9" s="1" customFormat="1" ht="12.5"/>
    <row r="32" spans="1:9" s="1" customFormat="1" ht="12.5"/>
    <row r="33" spans="2:6" s="1" customFormat="1" ht="12.5">
      <c r="C33" s="112"/>
      <c r="D33" s="112"/>
      <c r="E33" s="113"/>
      <c r="F33" s="114"/>
    </row>
    <row r="34" spans="2:6">
      <c r="B34" s="1"/>
      <c r="C34" s="112"/>
      <c r="D34" s="112"/>
      <c r="E34" s="113"/>
      <c r="F34" s="114"/>
    </row>
    <row r="35" spans="2:6">
      <c r="B35" s="1"/>
      <c r="C35" s="112"/>
      <c r="D35" s="112"/>
      <c r="E35" s="113"/>
      <c r="F35" s="114"/>
    </row>
    <row r="36" spans="2:6">
      <c r="B36" s="1"/>
      <c r="C36" s="112"/>
      <c r="D36" s="112"/>
      <c r="E36" s="113"/>
      <c r="F36" s="114"/>
    </row>
    <row r="37" spans="2:6">
      <c r="B37" s="1"/>
      <c r="C37" s="112"/>
      <c r="D37" s="112"/>
      <c r="E37" s="113"/>
      <c r="F37" s="114"/>
    </row>
    <row r="38" spans="2:6">
      <c r="B38" s="1"/>
      <c r="C38" s="112"/>
      <c r="D38" s="112"/>
      <c r="E38" s="113"/>
      <c r="F38" s="114"/>
    </row>
    <row r="39" spans="2:6">
      <c r="B39" s="1"/>
      <c r="C39" s="112"/>
      <c r="D39" s="112"/>
      <c r="E39" s="113"/>
      <c r="F39" s="114"/>
    </row>
    <row r="40" spans="2:6">
      <c r="B40" s="1"/>
      <c r="C40" s="112"/>
      <c r="D40" s="112"/>
      <c r="E40" s="113"/>
      <c r="F40" s="114"/>
    </row>
    <row r="41" spans="2:6">
      <c r="B41" s="1"/>
      <c r="C41" s="112"/>
      <c r="D41" s="112"/>
      <c r="E41" s="113"/>
      <c r="F41" s="114"/>
    </row>
    <row r="42" spans="2:6">
      <c r="B42" s="1"/>
      <c r="C42" s="112"/>
      <c r="D42" s="112"/>
      <c r="E42" s="113"/>
      <c r="F42" s="114"/>
    </row>
    <row r="43" spans="2:6">
      <c r="B43" s="1"/>
      <c r="C43" s="112"/>
      <c r="D43" s="112"/>
      <c r="E43" s="113"/>
      <c r="F43" s="114"/>
    </row>
    <row r="44" spans="2:6">
      <c r="B44" s="1"/>
      <c r="C44" s="112"/>
      <c r="D44" s="112"/>
      <c r="E44" s="113"/>
      <c r="F44" s="114"/>
    </row>
    <row r="45" spans="2:6">
      <c r="B45" s="1"/>
      <c r="C45" s="112"/>
      <c r="D45" s="112"/>
      <c r="E45" s="113"/>
      <c r="F45" s="114"/>
    </row>
    <row r="46" spans="2:6">
      <c r="B46" s="1"/>
      <c r="C46" s="112"/>
      <c r="D46" s="112"/>
      <c r="E46" s="113"/>
      <c r="F46" s="114"/>
    </row>
    <row r="47" spans="2:6">
      <c r="B47" s="1"/>
      <c r="C47" s="112"/>
      <c r="D47" s="112"/>
      <c r="E47" s="113"/>
      <c r="F47" s="114"/>
    </row>
    <row r="48" spans="2:6">
      <c r="B48" s="1"/>
      <c r="C48" s="112"/>
      <c r="D48" s="112"/>
      <c r="E48" s="113"/>
      <c r="F48" s="114"/>
    </row>
    <row r="49" spans="2:6">
      <c r="B49" s="1"/>
      <c r="C49" s="112"/>
      <c r="D49" s="112"/>
      <c r="E49" s="113"/>
      <c r="F49" s="114"/>
    </row>
    <row r="50" spans="2:6">
      <c r="B50" s="1"/>
      <c r="C50" s="112"/>
      <c r="D50" s="112"/>
      <c r="E50" s="113"/>
      <c r="F50" s="114"/>
    </row>
    <row r="51" spans="2:6">
      <c r="B51" s="1"/>
      <c r="C51" s="112"/>
      <c r="D51" s="112"/>
      <c r="E51" s="113"/>
      <c r="F51" s="114"/>
    </row>
    <row r="52" spans="2:6">
      <c r="B52" s="1"/>
      <c r="C52" s="112"/>
      <c r="D52" s="112"/>
      <c r="E52" s="113"/>
      <c r="F52" s="114"/>
    </row>
    <row r="53" spans="2:6">
      <c r="B53" s="1"/>
      <c r="C53" s="112"/>
      <c r="D53" s="112"/>
      <c r="E53" s="113"/>
      <c r="F53" s="114"/>
    </row>
    <row r="54" spans="2:6">
      <c r="B54" s="1"/>
      <c r="C54" s="112"/>
      <c r="D54" s="112"/>
      <c r="E54" s="113"/>
      <c r="F54" s="114"/>
    </row>
    <row r="55" spans="2:6">
      <c r="B55" s="1"/>
      <c r="C55" s="112"/>
      <c r="D55" s="112"/>
      <c r="E55" s="113"/>
      <c r="F55" s="114"/>
    </row>
  </sheetData>
  <phoneticPr fontId="6" type="noConversion"/>
  <conditionalFormatting sqref="G2">
    <cfRule type="expression" dxfId="44" priority="1" stopIfTrue="1">
      <formula>#REF!&gt;0</formula>
    </cfRule>
  </conditionalFormatting>
  <pageMargins left="0.33" right="0.37" top="0.98425196850393704" bottom="0.98425196850393704" header="0.51181102362204722" footer="0.51181102362204722"/>
  <pageSetup paperSize="9" scale="85" orientation="landscape" r:id="rId1"/>
  <headerFooter alignWithMargins="0"/>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J59"/>
  <sheetViews>
    <sheetView showGridLines="0" zoomScale="80" zoomScaleNormal="80" workbookViewId="0"/>
  </sheetViews>
  <sheetFormatPr defaultRowHeight="15.5"/>
  <cols>
    <col min="1" max="1" width="18.53515625" style="4" customWidth="1"/>
    <col min="2" max="2" width="14.84375" style="4" customWidth="1"/>
    <col min="3" max="3" width="15.3828125" style="4" customWidth="1"/>
    <col min="4" max="4" width="9.4609375" style="4" customWidth="1"/>
    <col min="5" max="5" width="19.69140625" style="4" customWidth="1"/>
    <col min="6" max="6" width="16" style="4" customWidth="1"/>
    <col min="7" max="7" width="14.765625" style="4" customWidth="1"/>
    <col min="8" max="16384" width="9.23046875" style="4"/>
  </cols>
  <sheetData>
    <row r="1" spans="1:10" s="1" customFormat="1" ht="19">
      <c r="A1" s="74" t="s">
        <v>332</v>
      </c>
    </row>
    <row r="2" spans="1:10" s="1" customFormat="1" ht="20.5" customHeight="1">
      <c r="A2" s="19" t="s">
        <v>156</v>
      </c>
      <c r="B2" s="46"/>
      <c r="C2" s="46"/>
      <c r="D2" s="46"/>
      <c r="E2" s="46"/>
      <c r="F2" s="46"/>
      <c r="G2" s="47"/>
      <c r="H2" s="23"/>
    </row>
    <row r="3" spans="1:10" s="118" customFormat="1" ht="41" customHeight="1">
      <c r="A3" s="125" t="s">
        <v>97</v>
      </c>
      <c r="B3" s="85" t="s">
        <v>148</v>
      </c>
      <c r="C3" s="85" t="s">
        <v>147</v>
      </c>
      <c r="D3" s="85" t="s">
        <v>179</v>
      </c>
      <c r="E3" s="85" t="s">
        <v>180</v>
      </c>
      <c r="F3" s="38" t="s">
        <v>181</v>
      </c>
      <c r="G3" s="85" t="s">
        <v>149</v>
      </c>
    </row>
    <row r="4" spans="1:10" s="1" customFormat="1" ht="12.5">
      <c r="A4" s="42" t="s">
        <v>91</v>
      </c>
      <c r="B4" s="119">
        <v>104825173</v>
      </c>
      <c r="C4" s="119">
        <v>104760975</v>
      </c>
      <c r="D4" s="119">
        <v>0</v>
      </c>
      <c r="E4" s="119">
        <v>0</v>
      </c>
      <c r="F4" s="17">
        <v>110984</v>
      </c>
      <c r="G4" s="120">
        <v>104871959</v>
      </c>
      <c r="J4" s="77"/>
    </row>
    <row r="5" spans="1:10" s="1" customFormat="1" ht="12.5">
      <c r="A5" s="1" t="s">
        <v>0</v>
      </c>
      <c r="B5" s="17">
        <v>194793143</v>
      </c>
      <c r="C5" s="17">
        <v>195593714</v>
      </c>
      <c r="D5" s="17">
        <v>117820</v>
      </c>
      <c r="E5" s="17">
        <v>0</v>
      </c>
      <c r="F5" s="17">
        <v>193182</v>
      </c>
      <c r="G5" s="24">
        <v>195904716</v>
      </c>
      <c r="J5" s="77"/>
    </row>
    <row r="6" spans="1:10" s="1" customFormat="1" ht="12.5">
      <c r="A6" s="1" t="s">
        <v>1</v>
      </c>
      <c r="B6" s="17">
        <v>166906053</v>
      </c>
      <c r="C6" s="17">
        <v>167161574</v>
      </c>
      <c r="D6" s="17">
        <v>0</v>
      </c>
      <c r="E6" s="17">
        <v>0</v>
      </c>
      <c r="F6" s="17">
        <v>193953</v>
      </c>
      <c r="G6" s="24">
        <v>167355527</v>
      </c>
      <c r="J6" s="77"/>
    </row>
    <row r="7" spans="1:10" s="1" customFormat="1" ht="12.5">
      <c r="A7" s="1" t="s">
        <v>2</v>
      </c>
      <c r="B7" s="17">
        <v>158631640</v>
      </c>
      <c r="C7" s="17">
        <v>158785260</v>
      </c>
      <c r="D7" s="17">
        <v>109470</v>
      </c>
      <c r="E7" s="17">
        <v>0</v>
      </c>
      <c r="F7" s="17">
        <v>165662</v>
      </c>
      <c r="G7" s="24">
        <v>159060392</v>
      </c>
      <c r="J7" s="77"/>
    </row>
    <row r="8" spans="1:10" s="1" customFormat="1" ht="12.5">
      <c r="A8" s="1" t="s">
        <v>3</v>
      </c>
      <c r="B8" s="17">
        <v>206778161</v>
      </c>
      <c r="C8" s="17">
        <v>206770680</v>
      </c>
      <c r="D8" s="17">
        <v>5620258</v>
      </c>
      <c r="E8" s="17">
        <v>0</v>
      </c>
      <c r="F8" s="17">
        <v>216665</v>
      </c>
      <c r="G8" s="24">
        <v>212607603</v>
      </c>
      <c r="J8" s="77"/>
    </row>
    <row r="9" spans="1:10" s="1" customFormat="1" ht="12.5">
      <c r="A9" s="1" t="s">
        <v>92</v>
      </c>
      <c r="B9" s="17">
        <v>188856177</v>
      </c>
      <c r="C9" s="17">
        <v>189020221</v>
      </c>
      <c r="D9" s="17">
        <v>0</v>
      </c>
      <c r="E9" s="17">
        <v>0</v>
      </c>
      <c r="F9" s="17">
        <v>212542</v>
      </c>
      <c r="G9" s="24">
        <v>189232763</v>
      </c>
      <c r="J9" s="77"/>
    </row>
    <row r="10" spans="1:10" s="1" customFormat="1" ht="12.5">
      <c r="A10" s="1" t="s">
        <v>4</v>
      </c>
      <c r="B10" s="17">
        <v>191897117</v>
      </c>
      <c r="C10" s="17">
        <v>191882324</v>
      </c>
      <c r="D10" s="17">
        <v>0</v>
      </c>
      <c r="E10" s="17">
        <v>0</v>
      </c>
      <c r="F10" s="17">
        <v>205354</v>
      </c>
      <c r="G10" s="24">
        <v>192087678</v>
      </c>
      <c r="J10" s="77"/>
    </row>
    <row r="11" spans="1:10" s="1" customFormat="1" ht="12.5">
      <c r="A11" s="1" t="s">
        <v>5</v>
      </c>
      <c r="B11" s="17">
        <v>109658033</v>
      </c>
      <c r="C11" s="17">
        <v>109654616</v>
      </c>
      <c r="D11" s="17">
        <v>236570</v>
      </c>
      <c r="E11" s="17">
        <v>0</v>
      </c>
      <c r="F11" s="17">
        <v>114474</v>
      </c>
      <c r="G11" s="24">
        <v>110005660</v>
      </c>
      <c r="J11" s="77"/>
    </row>
    <row r="12" spans="1:10" s="1" customFormat="1" ht="12.5">
      <c r="A12" s="1" t="s">
        <v>6</v>
      </c>
      <c r="B12" s="17">
        <v>179387014</v>
      </c>
      <c r="C12" s="17">
        <v>179223728</v>
      </c>
      <c r="D12" s="17">
        <v>0</v>
      </c>
      <c r="E12" s="17">
        <v>0</v>
      </c>
      <c r="F12" s="17">
        <v>198606</v>
      </c>
      <c r="G12" s="24">
        <v>179422334</v>
      </c>
      <c r="J12" s="77"/>
    </row>
    <row r="13" spans="1:10" s="1" customFormat="1" ht="12.5">
      <c r="A13" s="1" t="s">
        <v>7</v>
      </c>
      <c r="B13" s="17">
        <v>284820457</v>
      </c>
      <c r="C13" s="17">
        <v>284959632</v>
      </c>
      <c r="D13" s="17">
        <v>0</v>
      </c>
      <c r="E13" s="17">
        <v>0</v>
      </c>
      <c r="F13" s="17">
        <v>302350</v>
      </c>
      <c r="G13" s="24">
        <v>285261982</v>
      </c>
      <c r="J13" s="77"/>
    </row>
    <row r="14" spans="1:10" s="1" customFormat="1" ht="12.5">
      <c r="A14" s="1" t="s">
        <v>93</v>
      </c>
      <c r="B14" s="17">
        <v>352641657</v>
      </c>
      <c r="C14" s="17">
        <v>353074067</v>
      </c>
      <c r="D14" s="17">
        <v>101817</v>
      </c>
      <c r="E14" s="17">
        <v>0</v>
      </c>
      <c r="F14" s="17">
        <v>395005</v>
      </c>
      <c r="G14" s="24">
        <v>353570889</v>
      </c>
      <c r="J14" s="77"/>
    </row>
    <row r="15" spans="1:10" s="1" customFormat="1" ht="12.5">
      <c r="A15" s="1" t="s">
        <v>94</v>
      </c>
      <c r="B15" s="17">
        <v>236680029</v>
      </c>
      <c r="C15" s="17">
        <v>237051134</v>
      </c>
      <c r="D15" s="17">
        <v>0</v>
      </c>
      <c r="E15" s="17">
        <v>-11062</v>
      </c>
      <c r="F15" s="17">
        <v>248588</v>
      </c>
      <c r="G15" s="24">
        <v>237288660</v>
      </c>
      <c r="J15" s="77"/>
    </row>
    <row r="16" spans="1:10" s="1" customFormat="1" ht="12.5">
      <c r="A16" s="1" t="s">
        <v>95</v>
      </c>
      <c r="B16" s="17">
        <v>212191554</v>
      </c>
      <c r="C16" s="17">
        <v>212236600</v>
      </c>
      <c r="D16" s="17">
        <v>0</v>
      </c>
      <c r="E16" s="17">
        <v>295942</v>
      </c>
      <c r="F16" s="17">
        <v>222103</v>
      </c>
      <c r="G16" s="24">
        <v>212754645</v>
      </c>
      <c r="J16" s="77"/>
    </row>
    <row r="17" spans="1:10" s="1" customFormat="1" ht="12.5">
      <c r="A17" s="1" t="s">
        <v>21</v>
      </c>
      <c r="B17" s="17">
        <v>168316374</v>
      </c>
      <c r="C17" s="17">
        <v>167943014</v>
      </c>
      <c r="D17" s="17">
        <v>0</v>
      </c>
      <c r="E17" s="17">
        <v>0</v>
      </c>
      <c r="F17" s="17">
        <v>185227</v>
      </c>
      <c r="G17" s="24">
        <v>168128241</v>
      </c>
      <c r="J17" s="77"/>
    </row>
    <row r="18" spans="1:10" s="1" customFormat="1" ht="12.5">
      <c r="A18" s="1" t="s">
        <v>8</v>
      </c>
      <c r="B18" s="17">
        <v>404375055</v>
      </c>
      <c r="C18" s="17">
        <v>404211566</v>
      </c>
      <c r="D18" s="17">
        <v>2429971</v>
      </c>
      <c r="E18" s="17">
        <v>0</v>
      </c>
      <c r="F18" s="17">
        <v>408245</v>
      </c>
      <c r="G18" s="24">
        <v>407049782</v>
      </c>
      <c r="J18" s="77"/>
    </row>
    <row r="19" spans="1:10" s="1" customFormat="1" ht="12.5">
      <c r="A19" s="1" t="s">
        <v>9</v>
      </c>
      <c r="B19" s="17">
        <v>101476019</v>
      </c>
      <c r="C19" s="17">
        <v>101385557</v>
      </c>
      <c r="D19" s="17">
        <v>0</v>
      </c>
      <c r="E19" s="17">
        <v>0</v>
      </c>
      <c r="F19" s="17">
        <v>107250</v>
      </c>
      <c r="G19" s="24">
        <v>101492807</v>
      </c>
      <c r="J19" s="77"/>
    </row>
    <row r="20" spans="1:10" s="1" customFormat="1" ht="12.5">
      <c r="A20" s="1" t="s">
        <v>10</v>
      </c>
      <c r="B20" s="17">
        <v>292367432</v>
      </c>
      <c r="C20" s="17">
        <v>292415017</v>
      </c>
      <c r="D20" s="17">
        <v>0</v>
      </c>
      <c r="E20" s="17">
        <v>0</v>
      </c>
      <c r="F20" s="17">
        <v>297432</v>
      </c>
      <c r="G20" s="24">
        <v>292712449</v>
      </c>
      <c r="J20" s="77"/>
    </row>
    <row r="21" spans="1:10" s="1" customFormat="1" ht="12.5">
      <c r="A21" s="1" t="s">
        <v>11</v>
      </c>
      <c r="B21" s="17">
        <v>120360861</v>
      </c>
      <c r="C21" s="17">
        <v>120391385</v>
      </c>
      <c r="D21" s="17">
        <v>138180</v>
      </c>
      <c r="E21" s="17">
        <v>0</v>
      </c>
      <c r="F21" s="17">
        <v>127034</v>
      </c>
      <c r="G21" s="24">
        <v>120656599</v>
      </c>
      <c r="J21" s="77"/>
    </row>
    <row r="22" spans="1:10" s="1" customFormat="1" ht="12.5">
      <c r="A22" s="1" t="s">
        <v>12</v>
      </c>
      <c r="B22" s="17">
        <v>146340181</v>
      </c>
      <c r="C22" s="17">
        <v>146401900</v>
      </c>
      <c r="D22" s="17">
        <v>0</v>
      </c>
      <c r="E22" s="17">
        <v>0</v>
      </c>
      <c r="F22" s="17">
        <v>157998</v>
      </c>
      <c r="G22" s="24">
        <v>146559898</v>
      </c>
      <c r="J22" s="77"/>
    </row>
    <row r="23" spans="1:10" s="1" customFormat="1" ht="12.5">
      <c r="A23" s="1" t="s">
        <v>13</v>
      </c>
      <c r="B23" s="17">
        <v>101483006</v>
      </c>
      <c r="C23" s="17">
        <v>100878807</v>
      </c>
      <c r="D23" s="17">
        <v>0</v>
      </c>
      <c r="E23" s="17">
        <v>0</v>
      </c>
      <c r="F23" s="17">
        <v>124283</v>
      </c>
      <c r="G23" s="24">
        <v>101003090</v>
      </c>
      <c r="J23" s="77"/>
    </row>
    <row r="24" spans="1:10" s="1" customFormat="1" ht="12.5">
      <c r="A24" s="1" t="s">
        <v>14</v>
      </c>
      <c r="B24" s="17">
        <v>240796468</v>
      </c>
      <c r="C24" s="17">
        <v>240702798</v>
      </c>
      <c r="D24" s="17">
        <v>0</v>
      </c>
      <c r="E24" s="17">
        <v>0</v>
      </c>
      <c r="F24" s="17">
        <v>253847</v>
      </c>
      <c r="G24" s="24">
        <v>240956645</v>
      </c>
      <c r="J24" s="77"/>
    </row>
    <row r="25" spans="1:10" s="1" customFormat="1" ht="12.5">
      <c r="A25" s="1" t="s">
        <v>15</v>
      </c>
      <c r="B25" s="17">
        <v>487912796</v>
      </c>
      <c r="C25" s="17">
        <v>486989831</v>
      </c>
      <c r="D25" s="17">
        <v>4546401</v>
      </c>
      <c r="E25" s="17">
        <v>0</v>
      </c>
      <c r="F25" s="121">
        <v>559216</v>
      </c>
      <c r="G25" s="24">
        <v>492095448</v>
      </c>
      <c r="J25" s="77"/>
    </row>
    <row r="26" spans="1:10" s="1" customFormat="1" ht="15" customHeight="1">
      <c r="A26" s="115" t="s">
        <v>96</v>
      </c>
      <c r="B26" s="117">
        <v>4651494400</v>
      </c>
      <c r="C26" s="117">
        <v>4651494400</v>
      </c>
      <c r="D26" s="117">
        <v>13300487</v>
      </c>
      <c r="E26" s="117">
        <v>284880</v>
      </c>
      <c r="F26" s="44">
        <v>5000000</v>
      </c>
      <c r="G26" s="126">
        <v>4670079767</v>
      </c>
      <c r="J26" s="77"/>
    </row>
    <row r="27" spans="1:10" s="1" customFormat="1" ht="12.5"/>
    <row r="28" spans="1:10" s="1" customFormat="1" ht="12.5">
      <c r="A28" s="50"/>
    </row>
    <row r="29" spans="1:10" s="1" customFormat="1" ht="12.5">
      <c r="A29" s="50"/>
    </row>
    <row r="30" spans="1:10" s="1" customFormat="1" ht="27.75" customHeight="1">
      <c r="A30" s="207"/>
      <c r="B30" s="207"/>
      <c r="C30" s="207"/>
      <c r="D30" s="207"/>
      <c r="E30" s="207"/>
      <c r="F30" s="207"/>
      <c r="G30" s="207"/>
    </row>
    <row r="31" spans="1:10" s="1" customFormat="1" ht="12.5"/>
    <row r="32" spans="1:10" s="1" customFormat="1" ht="12.5"/>
    <row r="33" spans="1:7" s="1" customFormat="1">
      <c r="A33" s="122"/>
    </row>
    <row r="34" spans="1:7" s="1" customFormat="1" ht="12.5"/>
    <row r="37" spans="1:7">
      <c r="G37" s="123"/>
    </row>
    <row r="38" spans="1:7">
      <c r="G38" s="123"/>
    </row>
    <row r="39" spans="1:7">
      <c r="G39" s="123"/>
    </row>
    <row r="40" spans="1:7">
      <c r="B40" s="124"/>
      <c r="C40" s="124"/>
      <c r="G40" s="123"/>
    </row>
    <row r="41" spans="1:7">
      <c r="G41" s="123"/>
    </row>
    <row r="42" spans="1:7">
      <c r="G42" s="123"/>
    </row>
    <row r="43" spans="1:7">
      <c r="G43" s="123"/>
    </row>
    <row r="44" spans="1:7">
      <c r="G44" s="123"/>
    </row>
    <row r="45" spans="1:7">
      <c r="G45" s="123"/>
    </row>
    <row r="46" spans="1:7">
      <c r="G46" s="123"/>
    </row>
    <row r="47" spans="1:7">
      <c r="G47" s="123"/>
    </row>
    <row r="48" spans="1:7">
      <c r="G48" s="123"/>
    </row>
    <row r="49" spans="7:7">
      <c r="G49" s="123"/>
    </row>
    <row r="50" spans="7:7">
      <c r="G50" s="123"/>
    </row>
    <row r="51" spans="7:7">
      <c r="G51" s="123"/>
    </row>
    <row r="52" spans="7:7">
      <c r="G52" s="123"/>
    </row>
    <row r="53" spans="7:7">
      <c r="G53" s="123"/>
    </row>
    <row r="54" spans="7:7">
      <c r="G54" s="123"/>
    </row>
    <row r="55" spans="7:7">
      <c r="G55" s="123"/>
    </row>
    <row r="56" spans="7:7">
      <c r="G56" s="123"/>
    </row>
    <row r="57" spans="7:7">
      <c r="G57" s="123"/>
    </row>
    <row r="58" spans="7:7">
      <c r="G58" s="123"/>
    </row>
    <row r="59" spans="7:7">
      <c r="G59" s="123"/>
    </row>
  </sheetData>
  <phoneticPr fontId="6" type="noConversion"/>
  <conditionalFormatting sqref="G2">
    <cfRule type="expression" dxfId="32" priority="1" stopIfTrue="1">
      <formula>#REF!&gt;0</formula>
    </cfRule>
  </conditionalFormatting>
  <pageMargins left="0.23" right="0.33" top="0.98425196850393704" bottom="0.98425196850393704" header="0.51181102362204722" footer="0.51181102362204722"/>
  <pageSetup paperSize="9" scale="88" orientation="landscape" r:id="rId1"/>
  <headerFooter alignWithMargins="0"/>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IM147"/>
  <sheetViews>
    <sheetView showGridLines="0" zoomScale="60" zoomScaleNormal="60" workbookViewId="0"/>
  </sheetViews>
  <sheetFormatPr defaultRowHeight="15.5"/>
  <cols>
    <col min="1" max="1" width="106.23046875" style="135" bestFit="1" customWidth="1"/>
    <col min="2" max="3" width="12.23046875" style="136" bestFit="1" customWidth="1"/>
    <col min="4" max="4" width="12.23046875" style="199" bestFit="1" customWidth="1"/>
    <col min="5" max="5" width="11.84375" style="127" bestFit="1" customWidth="1"/>
    <col min="6" max="6" width="9.23046875" style="21"/>
    <col min="7" max="7" width="83.3828125" style="225" customWidth="1"/>
    <col min="8" max="8" width="10.4609375" style="230" bestFit="1" customWidth="1"/>
    <col min="9" max="9" width="9" style="230" customWidth="1"/>
    <col min="10" max="10" width="9" style="231" customWidth="1"/>
    <col min="11" max="11" width="9" style="223" customWidth="1"/>
    <col min="12" max="16" width="9.23046875" style="229"/>
    <col min="17" max="247" width="9.23046875" style="11"/>
    <col min="248" max="16384" width="9.23046875" style="4"/>
  </cols>
  <sheetData>
    <row r="1" spans="1:247" ht="19">
      <c r="A1" s="202" t="s">
        <v>396</v>
      </c>
      <c r="B1" s="208"/>
      <c r="C1" s="208"/>
      <c r="D1" s="208"/>
      <c r="E1" s="203"/>
      <c r="F1" s="201"/>
      <c r="G1" s="220"/>
      <c r="H1" s="220"/>
      <c r="I1" s="221"/>
      <c r="J1" s="222"/>
      <c r="L1" s="224"/>
      <c r="M1" s="224"/>
      <c r="N1" s="224"/>
      <c r="O1" s="224"/>
      <c r="P1" s="224"/>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row>
    <row r="2" spans="1:247">
      <c r="A2" s="19" t="s">
        <v>156</v>
      </c>
      <c r="B2" s="19"/>
      <c r="C2" s="19"/>
      <c r="D2" s="19"/>
      <c r="E2" s="19"/>
      <c r="F2" s="10"/>
      <c r="H2" s="221"/>
      <c r="I2" s="221"/>
      <c r="J2" s="222"/>
      <c r="L2" s="226"/>
      <c r="M2" s="226"/>
      <c r="N2" s="226"/>
      <c r="O2" s="226"/>
      <c r="P2" s="226"/>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row>
    <row r="3" spans="1:247" s="1" customFormat="1">
      <c r="A3" s="128" t="s">
        <v>241</v>
      </c>
      <c r="B3" s="129" t="s">
        <v>104</v>
      </c>
      <c r="C3" s="129" t="s">
        <v>137</v>
      </c>
      <c r="D3" s="130" t="s">
        <v>195</v>
      </c>
      <c r="E3" s="130" t="s">
        <v>196</v>
      </c>
      <c r="F3" s="20"/>
      <c r="G3" s="227"/>
      <c r="H3" s="228"/>
      <c r="I3" s="228"/>
      <c r="J3" s="228"/>
      <c r="K3" s="228"/>
      <c r="L3" s="224"/>
      <c r="M3" s="224"/>
      <c r="N3" s="224"/>
      <c r="O3" s="224"/>
      <c r="P3" s="224"/>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row>
    <row r="4" spans="1:247" s="234" customFormat="1" ht="16.5" customHeight="1">
      <c r="A4" s="232" t="s">
        <v>223</v>
      </c>
      <c r="B4" s="279">
        <f>SUM(B5:B26)</f>
        <v>536559.22086</v>
      </c>
      <c r="C4" s="279">
        <f>SUM(C5:C26)</f>
        <v>526947.55686000013</v>
      </c>
      <c r="D4" s="279">
        <f>SUM(D5:D26)</f>
        <v>537093.35786000011</v>
      </c>
      <c r="E4" s="279">
        <f>SUM(E5:E26)</f>
        <v>546113.35786000011</v>
      </c>
      <c r="F4" s="22"/>
      <c r="G4" s="233"/>
      <c r="H4" s="233"/>
      <c r="I4" s="233"/>
      <c r="J4" s="233"/>
      <c r="K4" s="233"/>
      <c r="L4" s="236"/>
      <c r="M4" s="236"/>
      <c r="N4" s="236"/>
      <c r="O4" s="236"/>
      <c r="P4" s="236"/>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7"/>
      <c r="BI4" s="237"/>
      <c r="BJ4" s="237"/>
      <c r="BK4" s="237"/>
      <c r="BL4" s="237"/>
      <c r="BM4" s="237"/>
      <c r="BN4" s="237"/>
      <c r="BO4" s="237"/>
      <c r="BP4" s="237"/>
      <c r="BQ4" s="237"/>
      <c r="BR4" s="237"/>
      <c r="BS4" s="237"/>
      <c r="BT4" s="237"/>
      <c r="BU4" s="237"/>
      <c r="BV4" s="237"/>
      <c r="BW4" s="237"/>
      <c r="BX4" s="237"/>
      <c r="BY4" s="237"/>
      <c r="BZ4" s="237"/>
      <c r="CA4" s="237"/>
      <c r="CB4" s="237"/>
      <c r="CC4" s="237"/>
      <c r="CD4" s="237"/>
      <c r="CE4" s="237"/>
      <c r="CF4" s="237"/>
      <c r="CG4" s="237"/>
      <c r="CH4" s="237"/>
      <c r="CI4" s="237"/>
      <c r="CJ4" s="237"/>
      <c r="CK4" s="237"/>
      <c r="CL4" s="237"/>
      <c r="CM4" s="237"/>
      <c r="CN4" s="237"/>
      <c r="CO4" s="237"/>
      <c r="CP4" s="237"/>
      <c r="CQ4" s="237"/>
      <c r="CR4" s="237"/>
      <c r="CS4" s="237"/>
      <c r="CT4" s="237"/>
      <c r="CU4" s="237"/>
      <c r="CV4" s="237"/>
      <c r="CW4" s="237"/>
      <c r="CX4" s="237"/>
      <c r="CY4" s="237"/>
      <c r="CZ4" s="237"/>
      <c r="DA4" s="237"/>
      <c r="DB4" s="237"/>
      <c r="DC4" s="237"/>
      <c r="DD4" s="237"/>
      <c r="DE4" s="237"/>
      <c r="DF4" s="237"/>
      <c r="DG4" s="237"/>
      <c r="DH4" s="237"/>
      <c r="DI4" s="237"/>
      <c r="DJ4" s="237"/>
      <c r="DK4" s="237"/>
      <c r="DL4" s="237"/>
      <c r="DM4" s="237"/>
      <c r="DN4" s="237"/>
      <c r="DO4" s="237"/>
      <c r="DP4" s="237"/>
      <c r="DQ4" s="237"/>
      <c r="DR4" s="237"/>
      <c r="DS4" s="237"/>
      <c r="DT4" s="237"/>
      <c r="DU4" s="237"/>
      <c r="DV4" s="237"/>
      <c r="DW4" s="237"/>
      <c r="DX4" s="237"/>
      <c r="DY4" s="237"/>
      <c r="DZ4" s="237"/>
      <c r="EA4" s="237"/>
      <c r="EB4" s="237"/>
      <c r="EC4" s="237"/>
      <c r="ED4" s="237"/>
      <c r="EE4" s="237"/>
      <c r="EF4" s="237"/>
      <c r="EG4" s="237"/>
      <c r="EH4" s="237"/>
      <c r="EI4" s="237"/>
      <c r="EJ4" s="237"/>
      <c r="EK4" s="237"/>
      <c r="EL4" s="237"/>
      <c r="EM4" s="237"/>
      <c r="EN4" s="237"/>
      <c r="EO4" s="237"/>
      <c r="EP4" s="237"/>
      <c r="EQ4" s="237"/>
      <c r="ER4" s="237"/>
      <c r="ES4" s="237"/>
      <c r="ET4" s="237"/>
      <c r="EU4" s="237"/>
      <c r="EV4" s="237"/>
      <c r="EW4" s="237"/>
      <c r="EX4" s="237"/>
      <c r="EY4" s="237"/>
      <c r="EZ4" s="237"/>
      <c r="FA4" s="237"/>
      <c r="FB4" s="237"/>
      <c r="FC4" s="237"/>
      <c r="FD4" s="237"/>
      <c r="FE4" s="237"/>
      <c r="FF4" s="237"/>
      <c r="FG4" s="237"/>
      <c r="FH4" s="237"/>
      <c r="FI4" s="237"/>
      <c r="FJ4" s="237"/>
      <c r="FK4" s="237"/>
      <c r="FL4" s="237"/>
      <c r="FM4" s="237"/>
      <c r="FN4" s="237"/>
      <c r="FO4" s="237"/>
      <c r="FP4" s="237"/>
      <c r="FQ4" s="237"/>
      <c r="FR4" s="237"/>
      <c r="FS4" s="237"/>
      <c r="FT4" s="237"/>
      <c r="FU4" s="237"/>
      <c r="FV4" s="237"/>
      <c r="FW4" s="237"/>
      <c r="FX4" s="237"/>
      <c r="FY4" s="237"/>
      <c r="FZ4" s="237"/>
      <c r="GA4" s="237"/>
      <c r="GB4" s="237"/>
      <c r="GC4" s="237"/>
      <c r="GD4" s="237"/>
      <c r="GE4" s="237"/>
      <c r="GF4" s="237"/>
      <c r="GG4" s="237"/>
      <c r="GH4" s="237"/>
      <c r="GI4" s="237"/>
      <c r="GJ4" s="237"/>
      <c r="GK4" s="237"/>
      <c r="GL4" s="237"/>
      <c r="GM4" s="237"/>
      <c r="GN4" s="237"/>
      <c r="GO4" s="237"/>
      <c r="GP4" s="237"/>
      <c r="GQ4" s="237"/>
      <c r="GR4" s="237"/>
      <c r="GS4" s="237"/>
      <c r="GT4" s="237"/>
      <c r="GU4" s="237"/>
      <c r="GV4" s="237"/>
      <c r="GW4" s="237"/>
      <c r="GX4" s="237"/>
      <c r="GY4" s="237"/>
      <c r="GZ4" s="237"/>
      <c r="HA4" s="237"/>
      <c r="HB4" s="237"/>
      <c r="HC4" s="237"/>
      <c r="HD4" s="237"/>
      <c r="HE4" s="237"/>
      <c r="HF4" s="237"/>
      <c r="HG4" s="237"/>
      <c r="HH4" s="237"/>
      <c r="HI4" s="237"/>
      <c r="HJ4" s="237"/>
      <c r="HK4" s="237"/>
      <c r="HL4" s="237"/>
      <c r="HM4" s="237"/>
      <c r="HN4" s="237"/>
      <c r="HO4" s="237"/>
      <c r="HP4" s="237"/>
      <c r="HQ4" s="237"/>
      <c r="HR4" s="237"/>
      <c r="HS4" s="237"/>
      <c r="HT4" s="237"/>
      <c r="HU4" s="237"/>
      <c r="HV4" s="237"/>
      <c r="HW4" s="237"/>
      <c r="HX4" s="237"/>
      <c r="HY4" s="237"/>
      <c r="HZ4" s="237"/>
      <c r="IA4" s="237"/>
      <c r="IB4" s="237"/>
      <c r="IC4" s="237"/>
      <c r="ID4" s="237"/>
      <c r="IE4" s="237"/>
      <c r="IF4" s="237"/>
      <c r="IG4" s="237"/>
      <c r="IH4" s="237"/>
      <c r="II4" s="237"/>
      <c r="IJ4" s="237"/>
      <c r="IK4" s="237"/>
      <c r="IL4" s="237"/>
      <c r="IM4" s="237"/>
    </row>
    <row r="5" spans="1:247" s="234" customFormat="1" ht="16.5" customHeight="1">
      <c r="A5" s="131" t="s">
        <v>333</v>
      </c>
      <c r="B5" s="280">
        <v>172569.63500000001</v>
      </c>
      <c r="C5" s="194">
        <v>158000</v>
      </c>
      <c r="D5" s="194">
        <v>158000</v>
      </c>
      <c r="E5" s="194">
        <v>158000</v>
      </c>
      <c r="F5" s="22"/>
      <c r="G5" s="233"/>
      <c r="H5" s="233"/>
      <c r="I5" s="233"/>
      <c r="J5" s="233"/>
      <c r="K5" s="233"/>
      <c r="L5" s="236"/>
      <c r="M5" s="236"/>
      <c r="N5" s="236"/>
      <c r="O5" s="236"/>
      <c r="P5" s="236"/>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c r="BJ5" s="237"/>
      <c r="BK5" s="237"/>
      <c r="BL5" s="237"/>
      <c r="BM5" s="237"/>
      <c r="BN5" s="237"/>
      <c r="BO5" s="237"/>
      <c r="BP5" s="237"/>
      <c r="BQ5" s="237"/>
      <c r="BR5" s="237"/>
      <c r="BS5" s="237"/>
      <c r="BT5" s="237"/>
      <c r="BU5" s="237"/>
      <c r="BV5" s="237"/>
      <c r="BW5" s="237"/>
      <c r="BX5" s="237"/>
      <c r="BY5" s="237"/>
      <c r="BZ5" s="237"/>
      <c r="CA5" s="237"/>
      <c r="CB5" s="237"/>
      <c r="CC5" s="237"/>
      <c r="CD5" s="237"/>
      <c r="CE5" s="237"/>
      <c r="CF5" s="237"/>
      <c r="CG5" s="237"/>
      <c r="CH5" s="237"/>
      <c r="CI5" s="237"/>
      <c r="CJ5" s="237"/>
      <c r="CK5" s="237"/>
      <c r="CL5" s="237"/>
      <c r="CM5" s="237"/>
      <c r="CN5" s="237"/>
      <c r="CO5" s="237"/>
      <c r="CP5" s="237"/>
      <c r="CQ5" s="237"/>
      <c r="CR5" s="237"/>
      <c r="CS5" s="237"/>
      <c r="CT5" s="237"/>
      <c r="CU5" s="237"/>
      <c r="CV5" s="237"/>
      <c r="CW5" s="237"/>
      <c r="CX5" s="237"/>
      <c r="CY5" s="237"/>
      <c r="CZ5" s="237"/>
      <c r="DA5" s="237"/>
      <c r="DB5" s="237"/>
      <c r="DC5" s="237"/>
      <c r="DD5" s="237"/>
      <c r="DE5" s="237"/>
      <c r="DF5" s="237"/>
      <c r="DG5" s="237"/>
      <c r="DH5" s="237"/>
      <c r="DI5" s="237"/>
      <c r="DJ5" s="237"/>
      <c r="DK5" s="237"/>
      <c r="DL5" s="237"/>
      <c r="DM5" s="237"/>
      <c r="DN5" s="237"/>
      <c r="DO5" s="237"/>
      <c r="DP5" s="237"/>
      <c r="DQ5" s="237"/>
      <c r="DR5" s="237"/>
      <c r="DS5" s="237"/>
      <c r="DT5" s="237"/>
      <c r="DU5" s="237"/>
      <c r="DV5" s="237"/>
      <c r="DW5" s="237"/>
      <c r="DX5" s="237"/>
      <c r="DY5" s="237"/>
      <c r="DZ5" s="237"/>
      <c r="EA5" s="237"/>
      <c r="EB5" s="237"/>
      <c r="EC5" s="237"/>
      <c r="ED5" s="237"/>
      <c r="EE5" s="237"/>
      <c r="EF5" s="237"/>
      <c r="EG5" s="237"/>
      <c r="EH5" s="237"/>
      <c r="EI5" s="237"/>
      <c r="EJ5" s="237"/>
      <c r="EK5" s="237"/>
      <c r="EL5" s="237"/>
      <c r="EM5" s="237"/>
      <c r="EN5" s="237"/>
      <c r="EO5" s="237"/>
      <c r="EP5" s="237"/>
      <c r="EQ5" s="237"/>
      <c r="ER5" s="237"/>
      <c r="ES5" s="237"/>
      <c r="ET5" s="237"/>
      <c r="EU5" s="237"/>
      <c r="EV5" s="237"/>
      <c r="EW5" s="237"/>
      <c r="EX5" s="237"/>
      <c r="EY5" s="237"/>
      <c r="EZ5" s="237"/>
      <c r="FA5" s="237"/>
      <c r="FB5" s="237"/>
      <c r="FC5" s="237"/>
      <c r="FD5" s="237"/>
      <c r="FE5" s="237"/>
      <c r="FF5" s="237"/>
      <c r="FG5" s="237"/>
      <c r="FH5" s="237"/>
      <c r="FI5" s="237"/>
      <c r="FJ5" s="237"/>
      <c r="FK5" s="237"/>
      <c r="FL5" s="237"/>
      <c r="FM5" s="237"/>
      <c r="FN5" s="237"/>
      <c r="FO5" s="237"/>
      <c r="FP5" s="237"/>
      <c r="FQ5" s="237"/>
      <c r="FR5" s="237"/>
      <c r="FS5" s="237"/>
      <c r="FT5" s="237"/>
      <c r="FU5" s="237"/>
      <c r="FV5" s="237"/>
      <c r="FW5" s="237"/>
      <c r="FX5" s="237"/>
      <c r="FY5" s="237"/>
      <c r="FZ5" s="237"/>
      <c r="GA5" s="237"/>
      <c r="GB5" s="237"/>
      <c r="GC5" s="237"/>
      <c r="GD5" s="237"/>
      <c r="GE5" s="237"/>
      <c r="GF5" s="237"/>
      <c r="GG5" s="237"/>
      <c r="GH5" s="237"/>
      <c r="GI5" s="237"/>
      <c r="GJ5" s="237"/>
      <c r="GK5" s="237"/>
      <c r="GL5" s="237"/>
      <c r="GM5" s="237"/>
      <c r="GN5" s="237"/>
      <c r="GO5" s="237"/>
      <c r="GP5" s="237"/>
      <c r="GQ5" s="237"/>
      <c r="GR5" s="237"/>
      <c r="GS5" s="237"/>
      <c r="GT5" s="237"/>
      <c r="GU5" s="237"/>
      <c r="GV5" s="237"/>
      <c r="GW5" s="237"/>
      <c r="GX5" s="237"/>
      <c r="GY5" s="237"/>
      <c r="GZ5" s="237"/>
      <c r="HA5" s="237"/>
      <c r="HB5" s="237"/>
      <c r="HC5" s="237"/>
      <c r="HD5" s="237"/>
      <c r="HE5" s="237"/>
      <c r="HF5" s="237"/>
      <c r="HG5" s="237"/>
      <c r="HH5" s="237"/>
      <c r="HI5" s="237"/>
      <c r="HJ5" s="237"/>
      <c r="HK5" s="237"/>
      <c r="HL5" s="237"/>
      <c r="HM5" s="237"/>
      <c r="HN5" s="237"/>
      <c r="HO5" s="237"/>
      <c r="HP5" s="237"/>
      <c r="HQ5" s="237"/>
      <c r="HR5" s="237"/>
      <c r="HS5" s="237"/>
      <c r="HT5" s="237"/>
      <c r="HU5" s="237"/>
      <c r="HV5" s="237"/>
      <c r="HW5" s="237"/>
      <c r="HX5" s="237"/>
      <c r="HY5" s="237"/>
      <c r="HZ5" s="237"/>
      <c r="IA5" s="237"/>
      <c r="IB5" s="237"/>
      <c r="IC5" s="237"/>
      <c r="ID5" s="237"/>
      <c r="IE5" s="237"/>
      <c r="IF5" s="237"/>
      <c r="IG5" s="237"/>
      <c r="IH5" s="237"/>
      <c r="II5" s="237"/>
      <c r="IJ5" s="237"/>
      <c r="IK5" s="237"/>
      <c r="IL5" s="237"/>
      <c r="IM5" s="237"/>
    </row>
    <row r="6" spans="1:247" s="234" customFormat="1" ht="16.5" customHeight="1">
      <c r="A6" s="131" t="s">
        <v>242</v>
      </c>
      <c r="B6" s="280">
        <v>111029.758</v>
      </c>
      <c r="C6" s="194">
        <v>123000</v>
      </c>
      <c r="D6" s="194">
        <v>123000</v>
      </c>
      <c r="E6" s="194">
        <v>123000</v>
      </c>
      <c r="F6" s="22"/>
      <c r="G6" s="233"/>
      <c r="H6" s="233"/>
      <c r="I6" s="233"/>
      <c r="J6" s="233"/>
      <c r="K6" s="233"/>
      <c r="L6" s="236"/>
      <c r="M6" s="236"/>
      <c r="N6" s="236"/>
      <c r="O6" s="236"/>
      <c r="P6" s="236"/>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37"/>
      <c r="CM6" s="237"/>
      <c r="CN6" s="237"/>
      <c r="CO6" s="237"/>
      <c r="CP6" s="237"/>
      <c r="CQ6" s="237"/>
      <c r="CR6" s="237"/>
      <c r="CS6" s="237"/>
      <c r="CT6" s="237"/>
      <c r="CU6" s="237"/>
      <c r="CV6" s="237"/>
      <c r="CW6" s="237"/>
      <c r="CX6" s="237"/>
      <c r="CY6" s="237"/>
      <c r="CZ6" s="237"/>
      <c r="DA6" s="237"/>
      <c r="DB6" s="237"/>
      <c r="DC6" s="237"/>
      <c r="DD6" s="237"/>
      <c r="DE6" s="237"/>
      <c r="DF6" s="237"/>
      <c r="DG6" s="237"/>
      <c r="DH6" s="237"/>
      <c r="DI6" s="237"/>
      <c r="DJ6" s="237"/>
      <c r="DK6" s="237"/>
      <c r="DL6" s="237"/>
      <c r="DM6" s="237"/>
      <c r="DN6" s="237"/>
      <c r="DO6" s="237"/>
      <c r="DP6" s="237"/>
      <c r="DQ6" s="237"/>
      <c r="DR6" s="237"/>
      <c r="DS6" s="237"/>
      <c r="DT6" s="237"/>
      <c r="DU6" s="237"/>
      <c r="DV6" s="237"/>
      <c r="DW6" s="237"/>
      <c r="DX6" s="237"/>
      <c r="DY6" s="237"/>
      <c r="DZ6" s="237"/>
      <c r="EA6" s="237"/>
      <c r="EB6" s="237"/>
      <c r="EC6" s="237"/>
      <c r="ED6" s="237"/>
      <c r="EE6" s="237"/>
      <c r="EF6" s="237"/>
      <c r="EG6" s="237"/>
      <c r="EH6" s="237"/>
      <c r="EI6" s="237"/>
      <c r="EJ6" s="237"/>
      <c r="EK6" s="237"/>
      <c r="EL6" s="237"/>
      <c r="EM6" s="237"/>
      <c r="EN6" s="237"/>
      <c r="EO6" s="237"/>
      <c r="EP6" s="237"/>
      <c r="EQ6" s="237"/>
      <c r="ER6" s="237"/>
      <c r="ES6" s="237"/>
      <c r="ET6" s="237"/>
      <c r="EU6" s="237"/>
      <c r="EV6" s="237"/>
      <c r="EW6" s="237"/>
      <c r="EX6" s="237"/>
      <c r="EY6" s="237"/>
      <c r="EZ6" s="237"/>
      <c r="FA6" s="237"/>
      <c r="FB6" s="237"/>
      <c r="FC6" s="237"/>
      <c r="FD6" s="237"/>
      <c r="FE6" s="237"/>
      <c r="FF6" s="237"/>
      <c r="FG6" s="237"/>
      <c r="FH6" s="237"/>
      <c r="FI6" s="237"/>
      <c r="FJ6" s="237"/>
      <c r="FK6" s="237"/>
      <c r="FL6" s="237"/>
      <c r="FM6" s="237"/>
      <c r="FN6" s="237"/>
      <c r="FO6" s="237"/>
      <c r="FP6" s="237"/>
      <c r="FQ6" s="237"/>
      <c r="FR6" s="237"/>
      <c r="FS6" s="237"/>
      <c r="FT6" s="237"/>
      <c r="FU6" s="237"/>
      <c r="FV6" s="237"/>
      <c r="FW6" s="237"/>
      <c r="FX6" s="237"/>
      <c r="FY6" s="237"/>
      <c r="FZ6" s="237"/>
      <c r="GA6" s="237"/>
      <c r="GB6" s="237"/>
      <c r="GC6" s="237"/>
      <c r="GD6" s="237"/>
      <c r="GE6" s="237"/>
      <c r="GF6" s="237"/>
      <c r="GG6" s="237"/>
      <c r="GH6" s="237"/>
      <c r="GI6" s="237"/>
      <c r="GJ6" s="237"/>
      <c r="GK6" s="237"/>
      <c r="GL6" s="237"/>
      <c r="GM6" s="237"/>
      <c r="GN6" s="237"/>
      <c r="GO6" s="237"/>
      <c r="GP6" s="237"/>
      <c r="GQ6" s="237"/>
      <c r="GR6" s="237"/>
      <c r="GS6" s="237"/>
      <c r="GT6" s="237"/>
      <c r="GU6" s="237"/>
      <c r="GV6" s="237"/>
      <c r="GW6" s="237"/>
      <c r="GX6" s="237"/>
      <c r="GY6" s="237"/>
      <c r="GZ6" s="237"/>
      <c r="HA6" s="237"/>
      <c r="HB6" s="237"/>
      <c r="HC6" s="237"/>
      <c r="HD6" s="237"/>
      <c r="HE6" s="237"/>
      <c r="HF6" s="237"/>
      <c r="HG6" s="237"/>
      <c r="HH6" s="237"/>
      <c r="HI6" s="237"/>
      <c r="HJ6" s="237"/>
      <c r="HK6" s="237"/>
      <c r="HL6" s="237"/>
      <c r="HM6" s="237"/>
      <c r="HN6" s="237"/>
      <c r="HO6" s="237"/>
      <c r="HP6" s="237"/>
      <c r="HQ6" s="237"/>
      <c r="HR6" s="237"/>
      <c r="HS6" s="237"/>
      <c r="HT6" s="237"/>
      <c r="HU6" s="237"/>
      <c r="HV6" s="237"/>
      <c r="HW6" s="237"/>
      <c r="HX6" s="237"/>
      <c r="HY6" s="237"/>
      <c r="HZ6" s="237"/>
      <c r="IA6" s="237"/>
      <c r="IB6" s="237"/>
      <c r="IC6" s="237"/>
      <c r="ID6" s="237"/>
      <c r="IE6" s="237"/>
      <c r="IF6" s="237"/>
      <c r="IG6" s="237"/>
      <c r="IH6" s="237"/>
      <c r="II6" s="237"/>
      <c r="IJ6" s="237"/>
      <c r="IK6" s="237"/>
      <c r="IL6" s="237"/>
      <c r="IM6" s="237"/>
    </row>
    <row r="7" spans="1:247" s="235" customFormat="1" ht="16.5" customHeight="1">
      <c r="A7" s="131" t="s">
        <v>108</v>
      </c>
      <c r="B7" s="280">
        <v>98851.576660000006</v>
      </c>
      <c r="C7" s="280">
        <v>98851.576660000006</v>
      </c>
      <c r="D7" s="280">
        <v>98851.576660000006</v>
      </c>
      <c r="E7" s="280">
        <v>98851.576660000006</v>
      </c>
      <c r="F7" s="246"/>
      <c r="G7" s="233"/>
      <c r="H7" s="233"/>
      <c r="I7" s="233"/>
      <c r="J7" s="233"/>
      <c r="K7" s="233"/>
      <c r="L7" s="247"/>
      <c r="M7" s="247"/>
      <c r="N7" s="247"/>
      <c r="O7" s="247"/>
      <c r="P7" s="247"/>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BE7" s="248"/>
      <c r="BF7" s="248"/>
      <c r="BG7" s="248"/>
      <c r="BH7" s="248"/>
      <c r="BI7" s="248"/>
      <c r="BJ7" s="248"/>
      <c r="BK7" s="248"/>
      <c r="BL7" s="248"/>
      <c r="BM7" s="248"/>
      <c r="BN7" s="248"/>
      <c r="BO7" s="248"/>
      <c r="BP7" s="248"/>
      <c r="BQ7" s="248"/>
      <c r="BR7" s="248"/>
      <c r="BS7" s="248"/>
      <c r="BT7" s="248"/>
      <c r="BU7" s="248"/>
      <c r="BV7" s="248"/>
      <c r="BW7" s="248"/>
      <c r="BX7" s="248"/>
      <c r="BY7" s="248"/>
      <c r="BZ7" s="248"/>
      <c r="CA7" s="248"/>
      <c r="CB7" s="248"/>
      <c r="CC7" s="248"/>
      <c r="CD7" s="248"/>
      <c r="CE7" s="248"/>
      <c r="CF7" s="248"/>
      <c r="CG7" s="248"/>
      <c r="CH7" s="248"/>
      <c r="CI7" s="248"/>
      <c r="CJ7" s="248"/>
      <c r="CK7" s="248"/>
      <c r="CL7" s="248"/>
      <c r="CM7" s="248"/>
      <c r="CN7" s="248"/>
      <c r="CO7" s="248"/>
      <c r="CP7" s="248"/>
      <c r="CQ7" s="248"/>
      <c r="CR7" s="248"/>
      <c r="CS7" s="248"/>
      <c r="CT7" s="248"/>
      <c r="CU7" s="248"/>
      <c r="CV7" s="248"/>
      <c r="CW7" s="248"/>
      <c r="CX7" s="248"/>
      <c r="CY7" s="248"/>
      <c r="CZ7" s="248"/>
      <c r="DA7" s="248"/>
      <c r="DB7" s="248"/>
      <c r="DC7" s="248"/>
      <c r="DD7" s="248"/>
      <c r="DE7" s="248"/>
      <c r="DF7" s="248"/>
      <c r="DG7" s="248"/>
      <c r="DH7" s="248"/>
      <c r="DI7" s="248"/>
      <c r="DJ7" s="248"/>
      <c r="DK7" s="248"/>
      <c r="DL7" s="248"/>
      <c r="DM7" s="248"/>
      <c r="DN7" s="248"/>
      <c r="DO7" s="248"/>
      <c r="DP7" s="248"/>
      <c r="DQ7" s="248"/>
      <c r="DR7" s="248"/>
      <c r="DS7" s="248"/>
      <c r="DT7" s="248"/>
      <c r="DU7" s="248"/>
      <c r="DV7" s="248"/>
      <c r="DW7" s="248"/>
      <c r="DX7" s="248"/>
      <c r="DY7" s="248"/>
      <c r="DZ7" s="248"/>
      <c r="EA7" s="248"/>
      <c r="EB7" s="248"/>
      <c r="EC7" s="248"/>
      <c r="ED7" s="248"/>
      <c r="EE7" s="248"/>
      <c r="EF7" s="248"/>
      <c r="EG7" s="248"/>
      <c r="EH7" s="248"/>
      <c r="EI7" s="248"/>
      <c r="EJ7" s="248"/>
      <c r="EK7" s="248"/>
      <c r="EL7" s="248"/>
      <c r="EM7" s="248"/>
      <c r="EN7" s="248"/>
      <c r="EO7" s="248"/>
      <c r="EP7" s="248"/>
      <c r="EQ7" s="248"/>
      <c r="ER7" s="248"/>
      <c r="ES7" s="248"/>
      <c r="ET7" s="248"/>
      <c r="EU7" s="248"/>
      <c r="EV7" s="248"/>
      <c r="EW7" s="248"/>
      <c r="EX7" s="248"/>
      <c r="EY7" s="248"/>
      <c r="EZ7" s="248"/>
      <c r="FA7" s="248"/>
      <c r="FB7" s="248"/>
      <c r="FC7" s="248"/>
      <c r="FD7" s="248"/>
      <c r="FE7" s="248"/>
      <c r="FF7" s="248"/>
      <c r="FG7" s="248"/>
      <c r="FH7" s="248"/>
      <c r="FI7" s="248"/>
      <c r="FJ7" s="248"/>
      <c r="FK7" s="248"/>
      <c r="FL7" s="248"/>
      <c r="FM7" s="248"/>
      <c r="FN7" s="248"/>
      <c r="FO7" s="248"/>
      <c r="FP7" s="248"/>
      <c r="FQ7" s="248"/>
      <c r="FR7" s="248"/>
      <c r="FS7" s="248"/>
      <c r="FT7" s="248"/>
      <c r="FU7" s="248"/>
      <c r="FV7" s="248"/>
      <c r="FW7" s="248"/>
      <c r="FX7" s="248"/>
      <c r="FY7" s="248"/>
      <c r="FZ7" s="248"/>
      <c r="GA7" s="248"/>
      <c r="GB7" s="248"/>
      <c r="GC7" s="248"/>
      <c r="GD7" s="248"/>
      <c r="GE7" s="248"/>
      <c r="GF7" s="248"/>
      <c r="GG7" s="248"/>
      <c r="GH7" s="248"/>
      <c r="GI7" s="248"/>
      <c r="GJ7" s="248"/>
      <c r="GK7" s="248"/>
      <c r="GL7" s="248"/>
      <c r="GM7" s="248"/>
      <c r="GN7" s="248"/>
      <c r="GO7" s="248"/>
      <c r="GP7" s="248"/>
      <c r="GQ7" s="248"/>
      <c r="GR7" s="248"/>
      <c r="GS7" s="248"/>
      <c r="GT7" s="248"/>
      <c r="GU7" s="248"/>
      <c r="GV7" s="248"/>
      <c r="GW7" s="248"/>
      <c r="GX7" s="248"/>
      <c r="GY7" s="248"/>
      <c r="GZ7" s="248"/>
      <c r="HA7" s="248"/>
      <c r="HB7" s="248"/>
      <c r="HC7" s="248"/>
      <c r="HD7" s="248"/>
      <c r="HE7" s="248"/>
      <c r="HF7" s="248"/>
      <c r="HG7" s="248"/>
      <c r="HH7" s="248"/>
      <c r="HI7" s="248"/>
      <c r="HJ7" s="248"/>
      <c r="HK7" s="248"/>
      <c r="HL7" s="248"/>
      <c r="HM7" s="248"/>
      <c r="HN7" s="248"/>
      <c r="HO7" s="248"/>
      <c r="HP7" s="248"/>
      <c r="HQ7" s="248"/>
      <c r="HR7" s="248"/>
      <c r="HS7" s="248"/>
      <c r="HT7" s="248"/>
      <c r="HU7" s="248"/>
      <c r="HV7" s="248"/>
      <c r="HW7" s="248"/>
      <c r="HX7" s="248"/>
      <c r="HY7" s="248"/>
      <c r="HZ7" s="248"/>
      <c r="IA7" s="248"/>
      <c r="IB7" s="248"/>
      <c r="IC7" s="248"/>
      <c r="ID7" s="248"/>
      <c r="IE7" s="248"/>
      <c r="IF7" s="248"/>
      <c r="IG7" s="248"/>
      <c r="IH7" s="248"/>
      <c r="II7" s="248"/>
      <c r="IJ7" s="248"/>
      <c r="IK7" s="248"/>
      <c r="IL7" s="248"/>
      <c r="IM7" s="248"/>
    </row>
    <row r="8" spans="1:247" s="235" customFormat="1" ht="16.5" customHeight="1">
      <c r="A8" s="131" t="s">
        <v>300</v>
      </c>
      <c r="B8" s="280">
        <v>68848</v>
      </c>
      <c r="C8" s="280">
        <v>37500</v>
      </c>
      <c r="D8" s="280">
        <v>32000</v>
      </c>
      <c r="E8" s="280">
        <v>23000</v>
      </c>
      <c r="F8" s="246"/>
      <c r="G8" s="233"/>
      <c r="H8" s="233"/>
      <c r="I8" s="233"/>
      <c r="J8" s="233"/>
      <c r="K8" s="233"/>
      <c r="L8" s="247"/>
      <c r="M8" s="247"/>
      <c r="N8" s="247"/>
      <c r="O8" s="247"/>
      <c r="P8" s="247"/>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248"/>
      <c r="BK8" s="248"/>
      <c r="BL8" s="248"/>
      <c r="BM8" s="248"/>
      <c r="BN8" s="248"/>
      <c r="BO8" s="248"/>
      <c r="BP8" s="248"/>
      <c r="BQ8" s="248"/>
      <c r="BR8" s="248"/>
      <c r="BS8" s="248"/>
      <c r="BT8" s="248"/>
      <c r="BU8" s="248"/>
      <c r="BV8" s="248"/>
      <c r="BW8" s="248"/>
      <c r="BX8" s="248"/>
      <c r="BY8" s="248"/>
      <c r="BZ8" s="248"/>
      <c r="CA8" s="248"/>
      <c r="CB8" s="248"/>
      <c r="CC8" s="248"/>
      <c r="CD8" s="248"/>
      <c r="CE8" s="248"/>
      <c r="CF8" s="248"/>
      <c r="CG8" s="248"/>
      <c r="CH8" s="248"/>
      <c r="CI8" s="248"/>
      <c r="CJ8" s="248"/>
      <c r="CK8" s="248"/>
      <c r="CL8" s="248"/>
      <c r="CM8" s="248"/>
      <c r="CN8" s="248"/>
      <c r="CO8" s="248"/>
      <c r="CP8" s="248"/>
      <c r="CQ8" s="248"/>
      <c r="CR8" s="248"/>
      <c r="CS8" s="248"/>
      <c r="CT8" s="248"/>
      <c r="CU8" s="248"/>
      <c r="CV8" s="248"/>
      <c r="CW8" s="248"/>
      <c r="CX8" s="248"/>
      <c r="CY8" s="248"/>
      <c r="CZ8" s="248"/>
      <c r="DA8" s="248"/>
      <c r="DB8" s="248"/>
      <c r="DC8" s="248"/>
      <c r="DD8" s="248"/>
      <c r="DE8" s="248"/>
      <c r="DF8" s="248"/>
      <c r="DG8" s="248"/>
      <c r="DH8" s="248"/>
      <c r="DI8" s="248"/>
      <c r="DJ8" s="248"/>
      <c r="DK8" s="248"/>
      <c r="DL8" s="248"/>
      <c r="DM8" s="248"/>
      <c r="DN8" s="248"/>
      <c r="DO8" s="248"/>
      <c r="DP8" s="248"/>
      <c r="DQ8" s="248"/>
      <c r="DR8" s="248"/>
      <c r="DS8" s="248"/>
      <c r="DT8" s="248"/>
      <c r="DU8" s="248"/>
      <c r="DV8" s="248"/>
      <c r="DW8" s="248"/>
      <c r="DX8" s="248"/>
      <c r="DY8" s="248"/>
      <c r="DZ8" s="248"/>
      <c r="EA8" s="248"/>
      <c r="EB8" s="248"/>
      <c r="EC8" s="248"/>
      <c r="ED8" s="248"/>
      <c r="EE8" s="248"/>
      <c r="EF8" s="248"/>
      <c r="EG8" s="248"/>
      <c r="EH8" s="248"/>
      <c r="EI8" s="248"/>
      <c r="EJ8" s="248"/>
      <c r="EK8" s="248"/>
      <c r="EL8" s="248"/>
      <c r="EM8" s="248"/>
      <c r="EN8" s="248"/>
      <c r="EO8" s="248"/>
      <c r="EP8" s="248"/>
      <c r="EQ8" s="248"/>
      <c r="ER8" s="248"/>
      <c r="ES8" s="248"/>
      <c r="ET8" s="248"/>
      <c r="EU8" s="248"/>
      <c r="EV8" s="248"/>
      <c r="EW8" s="248"/>
      <c r="EX8" s="248"/>
      <c r="EY8" s="248"/>
      <c r="EZ8" s="248"/>
      <c r="FA8" s="248"/>
      <c r="FB8" s="248"/>
      <c r="FC8" s="248"/>
      <c r="FD8" s="248"/>
      <c r="FE8" s="248"/>
      <c r="FF8" s="248"/>
      <c r="FG8" s="248"/>
      <c r="FH8" s="248"/>
      <c r="FI8" s="248"/>
      <c r="FJ8" s="248"/>
      <c r="FK8" s="248"/>
      <c r="FL8" s="248"/>
      <c r="FM8" s="248"/>
      <c r="FN8" s="248"/>
      <c r="FO8" s="248"/>
      <c r="FP8" s="248"/>
      <c r="FQ8" s="248"/>
      <c r="FR8" s="248"/>
      <c r="FS8" s="248"/>
      <c r="FT8" s="248"/>
      <c r="FU8" s="248"/>
      <c r="FV8" s="248"/>
      <c r="FW8" s="248"/>
      <c r="FX8" s="248"/>
      <c r="FY8" s="248"/>
      <c r="FZ8" s="248"/>
      <c r="GA8" s="248"/>
      <c r="GB8" s="248"/>
      <c r="GC8" s="248"/>
      <c r="GD8" s="248"/>
      <c r="GE8" s="248"/>
      <c r="GF8" s="248"/>
      <c r="GG8" s="248"/>
      <c r="GH8" s="248"/>
      <c r="GI8" s="248"/>
      <c r="GJ8" s="248"/>
      <c r="GK8" s="248"/>
      <c r="GL8" s="248"/>
      <c r="GM8" s="248"/>
      <c r="GN8" s="248"/>
      <c r="GO8" s="248"/>
      <c r="GP8" s="248"/>
      <c r="GQ8" s="248"/>
      <c r="GR8" s="248"/>
      <c r="GS8" s="248"/>
      <c r="GT8" s="248"/>
      <c r="GU8" s="248"/>
      <c r="GV8" s="248"/>
      <c r="GW8" s="248"/>
      <c r="GX8" s="248"/>
      <c r="GY8" s="248"/>
      <c r="GZ8" s="248"/>
      <c r="HA8" s="248"/>
      <c r="HB8" s="248"/>
      <c r="HC8" s="248"/>
      <c r="HD8" s="248"/>
      <c r="HE8" s="248"/>
      <c r="HF8" s="248"/>
      <c r="HG8" s="248"/>
      <c r="HH8" s="248"/>
      <c r="HI8" s="248"/>
      <c r="HJ8" s="248"/>
      <c r="HK8" s="248"/>
      <c r="HL8" s="248"/>
      <c r="HM8" s="248"/>
      <c r="HN8" s="248"/>
      <c r="HO8" s="248"/>
      <c r="HP8" s="248"/>
      <c r="HQ8" s="248"/>
      <c r="HR8" s="248"/>
      <c r="HS8" s="248"/>
      <c r="HT8" s="248"/>
      <c r="HU8" s="248"/>
      <c r="HV8" s="248"/>
      <c r="HW8" s="248"/>
      <c r="HX8" s="248"/>
      <c r="HY8" s="248"/>
      <c r="HZ8" s="248"/>
      <c r="IA8" s="248"/>
      <c r="IB8" s="248"/>
      <c r="IC8" s="248"/>
      <c r="ID8" s="248"/>
      <c r="IE8" s="248"/>
      <c r="IF8" s="248"/>
      <c r="IG8" s="248"/>
      <c r="IH8" s="248"/>
      <c r="II8" s="248"/>
      <c r="IJ8" s="248"/>
      <c r="IK8" s="248"/>
      <c r="IL8" s="248"/>
      <c r="IM8" s="248"/>
    </row>
    <row r="9" spans="1:247" s="235" customFormat="1" ht="16.5" customHeight="1">
      <c r="A9" s="132" t="s">
        <v>335</v>
      </c>
      <c r="B9" s="194">
        <v>16155</v>
      </c>
      <c r="C9" s="194">
        <v>14155</v>
      </c>
      <c r="D9" s="194">
        <v>14155</v>
      </c>
      <c r="E9" s="194">
        <v>14155</v>
      </c>
      <c r="F9" s="22"/>
      <c r="G9" s="233"/>
      <c r="H9" s="233"/>
      <c r="I9" s="233"/>
      <c r="J9" s="233"/>
      <c r="K9" s="233"/>
      <c r="L9" s="236"/>
      <c r="M9" s="236"/>
      <c r="N9" s="236"/>
      <c r="O9" s="236"/>
      <c r="P9" s="236"/>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c r="BF9" s="237"/>
      <c r="BG9" s="237"/>
      <c r="BH9" s="237"/>
      <c r="BI9" s="237"/>
      <c r="BJ9" s="237"/>
      <c r="BK9" s="237"/>
      <c r="BL9" s="237"/>
      <c r="BM9" s="237"/>
      <c r="BN9" s="237"/>
      <c r="BO9" s="237"/>
      <c r="BP9" s="237"/>
      <c r="BQ9" s="237"/>
      <c r="BR9" s="237"/>
      <c r="BS9" s="237"/>
      <c r="BT9" s="237"/>
      <c r="BU9" s="237"/>
      <c r="BV9" s="237"/>
      <c r="BW9" s="237"/>
      <c r="BX9" s="237"/>
      <c r="BY9" s="237"/>
      <c r="BZ9" s="237"/>
      <c r="CA9" s="237"/>
      <c r="CB9" s="237"/>
      <c r="CC9" s="237"/>
      <c r="CD9" s="237"/>
      <c r="CE9" s="237"/>
      <c r="CF9" s="237"/>
      <c r="CG9" s="237"/>
      <c r="CH9" s="237"/>
      <c r="CI9" s="237"/>
      <c r="CJ9" s="237"/>
      <c r="CK9" s="237"/>
      <c r="CL9" s="237"/>
      <c r="CM9" s="237"/>
      <c r="CN9" s="237"/>
      <c r="CO9" s="237"/>
      <c r="CP9" s="237"/>
      <c r="CQ9" s="237"/>
      <c r="CR9" s="237"/>
      <c r="CS9" s="237"/>
      <c r="CT9" s="237"/>
      <c r="CU9" s="237"/>
      <c r="CV9" s="237"/>
      <c r="CW9" s="237"/>
      <c r="CX9" s="237"/>
      <c r="CY9" s="237"/>
      <c r="CZ9" s="237"/>
      <c r="DA9" s="237"/>
      <c r="DB9" s="237"/>
      <c r="DC9" s="237"/>
      <c r="DD9" s="237"/>
      <c r="DE9" s="237"/>
      <c r="DF9" s="237"/>
      <c r="DG9" s="237"/>
      <c r="DH9" s="237"/>
      <c r="DI9" s="237"/>
      <c r="DJ9" s="237"/>
      <c r="DK9" s="237"/>
      <c r="DL9" s="237"/>
      <c r="DM9" s="237"/>
      <c r="DN9" s="237"/>
      <c r="DO9" s="237"/>
      <c r="DP9" s="237"/>
      <c r="DQ9" s="237"/>
      <c r="DR9" s="237"/>
      <c r="DS9" s="237"/>
      <c r="DT9" s="237"/>
      <c r="DU9" s="237"/>
      <c r="DV9" s="237"/>
      <c r="DW9" s="237"/>
      <c r="DX9" s="237"/>
      <c r="DY9" s="237"/>
      <c r="DZ9" s="237"/>
      <c r="EA9" s="237"/>
      <c r="EB9" s="237"/>
      <c r="EC9" s="237"/>
      <c r="ED9" s="237"/>
      <c r="EE9" s="237"/>
      <c r="EF9" s="237"/>
      <c r="EG9" s="237"/>
      <c r="EH9" s="237"/>
      <c r="EI9" s="237"/>
      <c r="EJ9" s="237"/>
      <c r="EK9" s="237"/>
      <c r="EL9" s="237"/>
      <c r="EM9" s="237"/>
      <c r="EN9" s="237"/>
      <c r="EO9" s="237"/>
      <c r="EP9" s="237"/>
      <c r="EQ9" s="237"/>
      <c r="ER9" s="237"/>
      <c r="ES9" s="237"/>
      <c r="ET9" s="237"/>
      <c r="EU9" s="237"/>
      <c r="EV9" s="237"/>
      <c r="EW9" s="237"/>
      <c r="EX9" s="237"/>
      <c r="EY9" s="237"/>
      <c r="EZ9" s="237"/>
      <c r="FA9" s="237"/>
      <c r="FB9" s="237"/>
      <c r="FC9" s="237"/>
      <c r="FD9" s="237"/>
      <c r="FE9" s="237"/>
      <c r="FF9" s="237"/>
      <c r="FG9" s="237"/>
      <c r="FH9" s="237"/>
      <c r="FI9" s="237"/>
      <c r="FJ9" s="237"/>
      <c r="FK9" s="237"/>
      <c r="FL9" s="237"/>
      <c r="FM9" s="237"/>
      <c r="FN9" s="237"/>
      <c r="FO9" s="237"/>
      <c r="FP9" s="237"/>
      <c r="FQ9" s="237"/>
      <c r="FR9" s="237"/>
      <c r="FS9" s="237"/>
      <c r="FT9" s="237"/>
      <c r="FU9" s="237"/>
      <c r="FV9" s="237"/>
      <c r="FW9" s="237"/>
      <c r="FX9" s="237"/>
      <c r="FY9" s="237"/>
      <c r="FZ9" s="237"/>
      <c r="GA9" s="237"/>
      <c r="GB9" s="237"/>
      <c r="GC9" s="237"/>
      <c r="GD9" s="237"/>
      <c r="GE9" s="237"/>
      <c r="GF9" s="237"/>
      <c r="GG9" s="237"/>
      <c r="GH9" s="237"/>
      <c r="GI9" s="237"/>
      <c r="GJ9" s="237"/>
      <c r="GK9" s="237"/>
      <c r="GL9" s="237"/>
      <c r="GM9" s="237"/>
      <c r="GN9" s="237"/>
      <c r="GO9" s="237"/>
      <c r="GP9" s="237"/>
      <c r="GQ9" s="237"/>
      <c r="GR9" s="237"/>
      <c r="GS9" s="237"/>
      <c r="GT9" s="237"/>
      <c r="GU9" s="237"/>
      <c r="GV9" s="237"/>
      <c r="GW9" s="237"/>
      <c r="GX9" s="237"/>
      <c r="GY9" s="237"/>
      <c r="GZ9" s="237"/>
      <c r="HA9" s="237"/>
      <c r="HB9" s="237"/>
      <c r="HC9" s="237"/>
      <c r="HD9" s="237"/>
      <c r="HE9" s="237"/>
      <c r="HF9" s="237"/>
      <c r="HG9" s="237"/>
      <c r="HH9" s="237"/>
      <c r="HI9" s="237"/>
      <c r="HJ9" s="237"/>
      <c r="HK9" s="237"/>
      <c r="HL9" s="237"/>
      <c r="HM9" s="237"/>
      <c r="HN9" s="237"/>
      <c r="HO9" s="237"/>
      <c r="HP9" s="237"/>
      <c r="HQ9" s="237"/>
      <c r="HR9" s="237"/>
      <c r="HS9" s="237"/>
      <c r="HT9" s="237"/>
      <c r="HU9" s="237"/>
      <c r="HV9" s="237"/>
      <c r="HW9" s="237"/>
      <c r="HX9" s="237"/>
      <c r="HY9" s="237"/>
      <c r="HZ9" s="237"/>
      <c r="IA9" s="237"/>
      <c r="IB9" s="237"/>
      <c r="IC9" s="237"/>
      <c r="ID9" s="237"/>
      <c r="IE9" s="237"/>
      <c r="IF9" s="237"/>
      <c r="IG9" s="237"/>
      <c r="IH9" s="237"/>
      <c r="II9" s="237"/>
      <c r="IJ9" s="237"/>
      <c r="IK9" s="237"/>
      <c r="IL9" s="237"/>
      <c r="IM9" s="237"/>
    </row>
    <row r="10" spans="1:247" s="235" customFormat="1" ht="16.5" customHeight="1">
      <c r="A10" s="216" t="s">
        <v>336</v>
      </c>
      <c r="B10" s="281">
        <v>11000</v>
      </c>
      <c r="C10" s="282">
        <v>11000</v>
      </c>
      <c r="D10" s="194" t="s">
        <v>117</v>
      </c>
      <c r="E10" s="194" t="s">
        <v>117</v>
      </c>
      <c r="F10" s="22"/>
      <c r="G10" s="233"/>
      <c r="H10" s="233"/>
      <c r="I10" s="233"/>
      <c r="J10" s="233"/>
      <c r="K10" s="233"/>
      <c r="L10" s="236"/>
      <c r="M10" s="236"/>
      <c r="N10" s="236"/>
      <c r="O10" s="236"/>
      <c r="P10" s="236"/>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c r="BF10" s="237"/>
      <c r="BG10" s="237"/>
      <c r="BH10" s="237"/>
      <c r="BI10" s="237"/>
      <c r="BJ10" s="237"/>
      <c r="BK10" s="237"/>
      <c r="BL10" s="237"/>
      <c r="BM10" s="237"/>
      <c r="BN10" s="237"/>
      <c r="BO10" s="237"/>
      <c r="BP10" s="237"/>
      <c r="BQ10" s="237"/>
      <c r="BR10" s="237"/>
      <c r="BS10" s="237"/>
      <c r="BT10" s="237"/>
      <c r="BU10" s="237"/>
      <c r="BV10" s="237"/>
      <c r="BW10" s="237"/>
      <c r="BX10" s="237"/>
      <c r="BY10" s="237"/>
      <c r="BZ10" s="237"/>
      <c r="CA10" s="237"/>
      <c r="CB10" s="237"/>
      <c r="CC10" s="237"/>
      <c r="CD10" s="237"/>
      <c r="CE10" s="237"/>
      <c r="CF10" s="237"/>
      <c r="CG10" s="237"/>
      <c r="CH10" s="237"/>
      <c r="CI10" s="237"/>
      <c r="CJ10" s="237"/>
      <c r="CK10" s="237"/>
      <c r="CL10" s="237"/>
      <c r="CM10" s="237"/>
      <c r="CN10" s="237"/>
      <c r="CO10" s="237"/>
      <c r="CP10" s="237"/>
      <c r="CQ10" s="237"/>
      <c r="CR10" s="237"/>
      <c r="CS10" s="237"/>
      <c r="CT10" s="237"/>
      <c r="CU10" s="237"/>
      <c r="CV10" s="237"/>
      <c r="CW10" s="237"/>
      <c r="CX10" s="237"/>
      <c r="CY10" s="237"/>
      <c r="CZ10" s="237"/>
      <c r="DA10" s="237"/>
      <c r="DB10" s="237"/>
      <c r="DC10" s="237"/>
      <c r="DD10" s="237"/>
      <c r="DE10" s="237"/>
      <c r="DF10" s="237"/>
      <c r="DG10" s="237"/>
      <c r="DH10" s="237"/>
      <c r="DI10" s="237"/>
      <c r="DJ10" s="237"/>
      <c r="DK10" s="237"/>
      <c r="DL10" s="237"/>
      <c r="DM10" s="237"/>
      <c r="DN10" s="237"/>
      <c r="DO10" s="237"/>
      <c r="DP10" s="237"/>
      <c r="DQ10" s="237"/>
      <c r="DR10" s="237"/>
      <c r="DS10" s="237"/>
      <c r="DT10" s="237"/>
      <c r="DU10" s="237"/>
      <c r="DV10" s="237"/>
      <c r="DW10" s="237"/>
      <c r="DX10" s="237"/>
      <c r="DY10" s="237"/>
      <c r="DZ10" s="237"/>
      <c r="EA10" s="237"/>
      <c r="EB10" s="237"/>
      <c r="EC10" s="237"/>
      <c r="ED10" s="237"/>
      <c r="EE10" s="237"/>
      <c r="EF10" s="237"/>
      <c r="EG10" s="237"/>
      <c r="EH10" s="237"/>
      <c r="EI10" s="237"/>
      <c r="EJ10" s="237"/>
      <c r="EK10" s="237"/>
      <c r="EL10" s="237"/>
      <c r="EM10" s="237"/>
      <c r="EN10" s="237"/>
      <c r="EO10" s="237"/>
      <c r="EP10" s="237"/>
      <c r="EQ10" s="237"/>
      <c r="ER10" s="237"/>
      <c r="ES10" s="237"/>
      <c r="ET10" s="237"/>
      <c r="EU10" s="237"/>
      <c r="EV10" s="237"/>
      <c r="EW10" s="237"/>
      <c r="EX10" s="237"/>
      <c r="EY10" s="237"/>
      <c r="EZ10" s="237"/>
      <c r="FA10" s="237"/>
      <c r="FB10" s="237"/>
      <c r="FC10" s="237"/>
      <c r="FD10" s="237"/>
      <c r="FE10" s="237"/>
      <c r="FF10" s="237"/>
      <c r="FG10" s="237"/>
      <c r="FH10" s="237"/>
      <c r="FI10" s="237"/>
      <c r="FJ10" s="237"/>
      <c r="FK10" s="237"/>
      <c r="FL10" s="237"/>
      <c r="FM10" s="237"/>
      <c r="FN10" s="237"/>
      <c r="FO10" s="237"/>
      <c r="FP10" s="237"/>
      <c r="FQ10" s="237"/>
      <c r="FR10" s="237"/>
      <c r="FS10" s="237"/>
      <c r="FT10" s="237"/>
      <c r="FU10" s="237"/>
      <c r="FV10" s="237"/>
      <c r="FW10" s="237"/>
      <c r="FX10" s="237"/>
      <c r="FY10" s="237"/>
      <c r="FZ10" s="237"/>
      <c r="GA10" s="237"/>
      <c r="GB10" s="237"/>
      <c r="GC10" s="237"/>
      <c r="GD10" s="237"/>
      <c r="GE10" s="237"/>
      <c r="GF10" s="237"/>
      <c r="GG10" s="237"/>
      <c r="GH10" s="237"/>
      <c r="GI10" s="237"/>
      <c r="GJ10" s="237"/>
      <c r="GK10" s="237"/>
      <c r="GL10" s="237"/>
      <c r="GM10" s="237"/>
      <c r="GN10" s="237"/>
      <c r="GO10" s="237"/>
      <c r="GP10" s="237"/>
      <c r="GQ10" s="237"/>
      <c r="GR10" s="237"/>
      <c r="GS10" s="237"/>
      <c r="GT10" s="237"/>
      <c r="GU10" s="237"/>
      <c r="GV10" s="237"/>
      <c r="GW10" s="237"/>
      <c r="GX10" s="237"/>
      <c r="GY10" s="237"/>
      <c r="GZ10" s="237"/>
      <c r="HA10" s="237"/>
      <c r="HB10" s="237"/>
      <c r="HC10" s="237"/>
      <c r="HD10" s="237"/>
      <c r="HE10" s="237"/>
      <c r="HF10" s="237"/>
      <c r="HG10" s="237"/>
      <c r="HH10" s="237"/>
      <c r="HI10" s="237"/>
      <c r="HJ10" s="237"/>
      <c r="HK10" s="237"/>
      <c r="HL10" s="237"/>
      <c r="HM10" s="237"/>
      <c r="HN10" s="237"/>
      <c r="HO10" s="237"/>
      <c r="HP10" s="237"/>
      <c r="HQ10" s="237"/>
      <c r="HR10" s="237"/>
      <c r="HS10" s="237"/>
      <c r="HT10" s="237"/>
      <c r="HU10" s="237"/>
      <c r="HV10" s="237"/>
      <c r="HW10" s="237"/>
      <c r="HX10" s="237"/>
      <c r="HY10" s="237"/>
      <c r="HZ10" s="237"/>
      <c r="IA10" s="237"/>
      <c r="IB10" s="237"/>
      <c r="IC10" s="237"/>
      <c r="ID10" s="237"/>
      <c r="IE10" s="237"/>
      <c r="IF10" s="237"/>
      <c r="IG10" s="237"/>
      <c r="IH10" s="237"/>
      <c r="II10" s="237"/>
      <c r="IJ10" s="237"/>
      <c r="IK10" s="237"/>
      <c r="IL10" s="237"/>
      <c r="IM10" s="237"/>
    </row>
    <row r="11" spans="1:247" s="235" customFormat="1" ht="16.5" customHeight="1">
      <c r="A11" s="217" t="s">
        <v>337</v>
      </c>
      <c r="B11" s="281">
        <v>10454</v>
      </c>
      <c r="C11" s="281">
        <v>10454</v>
      </c>
      <c r="D11" s="281">
        <v>10454</v>
      </c>
      <c r="E11" s="281">
        <v>10454</v>
      </c>
      <c r="F11" s="22"/>
      <c r="G11" s="233"/>
      <c r="H11" s="233"/>
      <c r="I11" s="233"/>
      <c r="J11" s="233"/>
      <c r="K11" s="233"/>
      <c r="L11" s="236"/>
      <c r="M11" s="236"/>
      <c r="N11" s="236"/>
      <c r="O11" s="236"/>
      <c r="P11" s="236"/>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c r="DN11" s="237"/>
      <c r="DO11" s="237"/>
      <c r="DP11" s="237"/>
      <c r="DQ11" s="237"/>
      <c r="DR11" s="237"/>
      <c r="DS11" s="237"/>
      <c r="DT11" s="237"/>
      <c r="DU11" s="237"/>
      <c r="DV11" s="237"/>
      <c r="DW11" s="237"/>
      <c r="DX11" s="237"/>
      <c r="DY11" s="237"/>
      <c r="DZ11" s="237"/>
      <c r="EA11" s="237"/>
      <c r="EB11" s="237"/>
      <c r="EC11" s="237"/>
      <c r="ED11" s="237"/>
      <c r="EE11" s="237"/>
      <c r="EF11" s="237"/>
      <c r="EG11" s="237"/>
      <c r="EH11" s="237"/>
      <c r="EI11" s="237"/>
      <c r="EJ11" s="237"/>
      <c r="EK11" s="237"/>
      <c r="EL11" s="237"/>
      <c r="EM11" s="237"/>
      <c r="EN11" s="237"/>
      <c r="EO11" s="237"/>
      <c r="EP11" s="237"/>
      <c r="EQ11" s="237"/>
      <c r="ER11" s="237"/>
      <c r="ES11" s="237"/>
      <c r="ET11" s="237"/>
      <c r="EU11" s="237"/>
      <c r="EV11" s="237"/>
      <c r="EW11" s="237"/>
      <c r="EX11" s="237"/>
      <c r="EY11" s="237"/>
      <c r="EZ11" s="237"/>
      <c r="FA11" s="237"/>
      <c r="FB11" s="237"/>
      <c r="FC11" s="237"/>
      <c r="FD11" s="237"/>
      <c r="FE11" s="237"/>
      <c r="FF11" s="237"/>
      <c r="FG11" s="237"/>
      <c r="FH11" s="237"/>
      <c r="FI11" s="237"/>
      <c r="FJ11" s="237"/>
      <c r="FK11" s="237"/>
      <c r="FL11" s="237"/>
      <c r="FM11" s="237"/>
      <c r="FN11" s="237"/>
      <c r="FO11" s="237"/>
      <c r="FP11" s="237"/>
      <c r="FQ11" s="237"/>
      <c r="FR11" s="237"/>
      <c r="FS11" s="237"/>
      <c r="FT11" s="237"/>
      <c r="FU11" s="237"/>
      <c r="FV11" s="237"/>
      <c r="FW11" s="237"/>
      <c r="FX11" s="237"/>
      <c r="FY11" s="237"/>
      <c r="FZ11" s="237"/>
      <c r="GA11" s="237"/>
      <c r="GB11" s="237"/>
      <c r="GC11" s="237"/>
      <c r="GD11" s="237"/>
      <c r="GE11" s="237"/>
      <c r="GF11" s="237"/>
      <c r="GG11" s="237"/>
      <c r="GH11" s="237"/>
      <c r="GI11" s="237"/>
      <c r="GJ11" s="237"/>
      <c r="GK11" s="237"/>
      <c r="GL11" s="237"/>
      <c r="GM11" s="237"/>
      <c r="GN11" s="237"/>
      <c r="GO11" s="237"/>
      <c r="GP11" s="237"/>
      <c r="GQ11" s="237"/>
      <c r="GR11" s="237"/>
      <c r="GS11" s="237"/>
      <c r="GT11" s="237"/>
      <c r="GU11" s="237"/>
      <c r="GV11" s="237"/>
      <c r="GW11" s="237"/>
      <c r="GX11" s="237"/>
      <c r="GY11" s="237"/>
      <c r="GZ11" s="237"/>
      <c r="HA11" s="237"/>
      <c r="HB11" s="237"/>
      <c r="HC11" s="237"/>
      <c r="HD11" s="237"/>
      <c r="HE11" s="237"/>
      <c r="HF11" s="237"/>
      <c r="HG11" s="237"/>
      <c r="HH11" s="237"/>
      <c r="HI11" s="237"/>
      <c r="HJ11" s="237"/>
      <c r="HK11" s="237"/>
      <c r="HL11" s="237"/>
      <c r="HM11" s="237"/>
      <c r="HN11" s="237"/>
      <c r="HO11" s="237"/>
      <c r="HP11" s="237"/>
      <c r="HQ11" s="237"/>
      <c r="HR11" s="237"/>
      <c r="HS11" s="237"/>
      <c r="HT11" s="237"/>
      <c r="HU11" s="237"/>
      <c r="HV11" s="237"/>
      <c r="HW11" s="237"/>
      <c r="HX11" s="237"/>
      <c r="HY11" s="237"/>
      <c r="HZ11" s="237"/>
      <c r="IA11" s="237"/>
      <c r="IB11" s="237"/>
      <c r="IC11" s="237"/>
      <c r="ID11" s="237"/>
      <c r="IE11" s="237"/>
      <c r="IF11" s="237"/>
      <c r="IG11" s="237"/>
      <c r="IH11" s="237"/>
      <c r="II11" s="237"/>
      <c r="IJ11" s="237"/>
      <c r="IK11" s="237"/>
      <c r="IL11" s="237"/>
      <c r="IM11" s="237"/>
    </row>
    <row r="12" spans="1:247" s="235" customFormat="1" ht="16.5" customHeight="1">
      <c r="A12" s="131" t="s">
        <v>243</v>
      </c>
      <c r="B12" s="281">
        <v>10056</v>
      </c>
      <c r="C12" s="281">
        <v>10056</v>
      </c>
      <c r="D12" s="281">
        <v>10056</v>
      </c>
      <c r="E12" s="281">
        <v>10056</v>
      </c>
      <c r="F12" s="22"/>
      <c r="G12" s="233"/>
      <c r="H12" s="233"/>
      <c r="I12" s="233"/>
      <c r="J12" s="233"/>
      <c r="K12" s="233"/>
      <c r="L12" s="236"/>
      <c r="M12" s="236"/>
      <c r="N12" s="236"/>
      <c r="O12" s="236"/>
      <c r="P12" s="236"/>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37"/>
      <c r="DH12" s="237"/>
      <c r="DI12" s="237"/>
      <c r="DJ12" s="237"/>
      <c r="DK12" s="237"/>
      <c r="DL12" s="237"/>
      <c r="DM12" s="237"/>
      <c r="DN12" s="237"/>
      <c r="DO12" s="237"/>
      <c r="DP12" s="237"/>
      <c r="DQ12" s="237"/>
      <c r="DR12" s="237"/>
      <c r="DS12" s="237"/>
      <c r="DT12" s="237"/>
      <c r="DU12" s="237"/>
      <c r="DV12" s="237"/>
      <c r="DW12" s="237"/>
      <c r="DX12" s="237"/>
      <c r="DY12" s="237"/>
      <c r="DZ12" s="237"/>
      <c r="EA12" s="237"/>
      <c r="EB12" s="237"/>
      <c r="EC12" s="237"/>
      <c r="ED12" s="237"/>
      <c r="EE12" s="237"/>
      <c r="EF12" s="237"/>
      <c r="EG12" s="237"/>
      <c r="EH12" s="237"/>
      <c r="EI12" s="237"/>
      <c r="EJ12" s="237"/>
      <c r="EK12" s="237"/>
      <c r="EL12" s="237"/>
      <c r="EM12" s="237"/>
      <c r="EN12" s="237"/>
      <c r="EO12" s="237"/>
      <c r="EP12" s="237"/>
      <c r="EQ12" s="237"/>
      <c r="ER12" s="237"/>
      <c r="ES12" s="237"/>
      <c r="ET12" s="237"/>
      <c r="EU12" s="237"/>
      <c r="EV12" s="237"/>
      <c r="EW12" s="237"/>
      <c r="EX12" s="237"/>
      <c r="EY12" s="237"/>
      <c r="EZ12" s="237"/>
      <c r="FA12" s="237"/>
      <c r="FB12" s="237"/>
      <c r="FC12" s="237"/>
      <c r="FD12" s="237"/>
      <c r="FE12" s="237"/>
      <c r="FF12" s="237"/>
      <c r="FG12" s="237"/>
      <c r="FH12" s="237"/>
      <c r="FI12" s="237"/>
      <c r="FJ12" s="237"/>
      <c r="FK12" s="237"/>
      <c r="FL12" s="237"/>
      <c r="FM12" s="237"/>
      <c r="FN12" s="237"/>
      <c r="FO12" s="237"/>
      <c r="FP12" s="237"/>
      <c r="FQ12" s="237"/>
      <c r="FR12" s="237"/>
      <c r="FS12" s="237"/>
      <c r="FT12" s="237"/>
      <c r="FU12" s="237"/>
      <c r="FV12" s="237"/>
      <c r="FW12" s="237"/>
      <c r="FX12" s="237"/>
      <c r="FY12" s="237"/>
      <c r="FZ12" s="237"/>
      <c r="GA12" s="237"/>
      <c r="GB12" s="237"/>
      <c r="GC12" s="237"/>
      <c r="GD12" s="237"/>
      <c r="GE12" s="237"/>
      <c r="GF12" s="237"/>
      <c r="GG12" s="237"/>
      <c r="GH12" s="237"/>
      <c r="GI12" s="237"/>
      <c r="GJ12" s="237"/>
      <c r="GK12" s="237"/>
      <c r="GL12" s="237"/>
      <c r="GM12" s="237"/>
      <c r="GN12" s="237"/>
      <c r="GO12" s="237"/>
      <c r="GP12" s="237"/>
      <c r="GQ12" s="237"/>
      <c r="GR12" s="237"/>
      <c r="GS12" s="237"/>
      <c r="GT12" s="237"/>
      <c r="GU12" s="237"/>
      <c r="GV12" s="237"/>
      <c r="GW12" s="237"/>
      <c r="GX12" s="237"/>
      <c r="GY12" s="237"/>
      <c r="GZ12" s="237"/>
      <c r="HA12" s="237"/>
      <c r="HB12" s="237"/>
      <c r="HC12" s="237"/>
      <c r="HD12" s="237"/>
      <c r="HE12" s="237"/>
      <c r="HF12" s="237"/>
      <c r="HG12" s="237"/>
      <c r="HH12" s="237"/>
      <c r="HI12" s="237"/>
      <c r="HJ12" s="237"/>
      <c r="HK12" s="237"/>
      <c r="HL12" s="237"/>
      <c r="HM12" s="237"/>
      <c r="HN12" s="237"/>
      <c r="HO12" s="237"/>
      <c r="HP12" s="237"/>
      <c r="HQ12" s="237"/>
      <c r="HR12" s="237"/>
      <c r="HS12" s="237"/>
      <c r="HT12" s="237"/>
      <c r="HU12" s="237"/>
      <c r="HV12" s="237"/>
      <c r="HW12" s="237"/>
      <c r="HX12" s="237"/>
      <c r="HY12" s="237"/>
      <c r="HZ12" s="237"/>
      <c r="IA12" s="237"/>
      <c r="IB12" s="237"/>
      <c r="IC12" s="237"/>
      <c r="ID12" s="237"/>
      <c r="IE12" s="237"/>
      <c r="IF12" s="237"/>
      <c r="IG12" s="237"/>
      <c r="IH12" s="237"/>
      <c r="II12" s="237"/>
      <c r="IJ12" s="237"/>
      <c r="IK12" s="237"/>
      <c r="IL12" s="237"/>
      <c r="IM12" s="237"/>
    </row>
    <row r="13" spans="1:247" s="235" customFormat="1" ht="16.5" customHeight="1">
      <c r="A13" s="133" t="s">
        <v>295</v>
      </c>
      <c r="B13" s="194">
        <v>6417.5709999999999</v>
      </c>
      <c r="C13" s="194">
        <v>0</v>
      </c>
      <c r="D13" s="194">
        <v>0</v>
      </c>
      <c r="E13" s="194">
        <v>0</v>
      </c>
      <c r="F13" s="249"/>
      <c r="G13" s="233"/>
      <c r="H13" s="233"/>
      <c r="I13" s="233"/>
      <c r="J13" s="233"/>
      <c r="K13" s="233"/>
      <c r="L13" s="236"/>
      <c r="M13" s="236"/>
      <c r="N13" s="236"/>
      <c r="O13" s="236"/>
      <c r="P13" s="236"/>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c r="EI13" s="237"/>
      <c r="EJ13" s="237"/>
      <c r="EK13" s="237"/>
      <c r="EL13" s="237"/>
      <c r="EM13" s="237"/>
      <c r="EN13" s="237"/>
      <c r="EO13" s="237"/>
      <c r="EP13" s="237"/>
      <c r="EQ13" s="237"/>
      <c r="ER13" s="237"/>
      <c r="ES13" s="237"/>
      <c r="ET13" s="237"/>
      <c r="EU13" s="237"/>
      <c r="EV13" s="237"/>
      <c r="EW13" s="237"/>
      <c r="EX13" s="237"/>
      <c r="EY13" s="237"/>
      <c r="EZ13" s="237"/>
      <c r="FA13" s="237"/>
      <c r="FB13" s="237"/>
      <c r="FC13" s="237"/>
      <c r="FD13" s="237"/>
      <c r="FE13" s="237"/>
      <c r="FF13" s="237"/>
      <c r="FG13" s="237"/>
      <c r="FH13" s="237"/>
      <c r="FI13" s="237"/>
      <c r="FJ13" s="237"/>
      <c r="FK13" s="237"/>
      <c r="FL13" s="237"/>
      <c r="FM13" s="237"/>
      <c r="FN13" s="237"/>
      <c r="FO13" s="237"/>
      <c r="FP13" s="237"/>
      <c r="FQ13" s="237"/>
      <c r="FR13" s="237"/>
      <c r="FS13" s="237"/>
      <c r="FT13" s="237"/>
      <c r="FU13" s="237"/>
      <c r="FV13" s="237"/>
      <c r="FW13" s="237"/>
      <c r="FX13" s="237"/>
      <c r="FY13" s="237"/>
      <c r="FZ13" s="237"/>
      <c r="GA13" s="237"/>
      <c r="GB13" s="237"/>
      <c r="GC13" s="237"/>
      <c r="GD13" s="237"/>
      <c r="GE13" s="237"/>
      <c r="GF13" s="237"/>
      <c r="GG13" s="237"/>
      <c r="GH13" s="237"/>
      <c r="GI13" s="237"/>
      <c r="GJ13" s="237"/>
      <c r="GK13" s="237"/>
      <c r="GL13" s="237"/>
      <c r="GM13" s="237"/>
      <c r="GN13" s="237"/>
      <c r="GO13" s="237"/>
      <c r="GP13" s="237"/>
      <c r="GQ13" s="237"/>
      <c r="GR13" s="237"/>
      <c r="GS13" s="237"/>
      <c r="GT13" s="237"/>
      <c r="GU13" s="237"/>
      <c r="GV13" s="237"/>
      <c r="GW13" s="237"/>
      <c r="GX13" s="237"/>
      <c r="GY13" s="237"/>
      <c r="GZ13" s="237"/>
      <c r="HA13" s="237"/>
      <c r="HB13" s="237"/>
      <c r="HC13" s="237"/>
      <c r="HD13" s="237"/>
      <c r="HE13" s="237"/>
      <c r="HF13" s="237"/>
      <c r="HG13" s="237"/>
      <c r="HH13" s="237"/>
      <c r="HI13" s="237"/>
      <c r="HJ13" s="237"/>
      <c r="HK13" s="237"/>
      <c r="HL13" s="237"/>
      <c r="HM13" s="237"/>
      <c r="HN13" s="237"/>
      <c r="HO13" s="237"/>
      <c r="HP13" s="237"/>
      <c r="HQ13" s="237"/>
      <c r="HR13" s="237"/>
      <c r="HS13" s="237"/>
      <c r="HT13" s="237"/>
      <c r="HU13" s="237"/>
      <c r="HV13" s="237"/>
      <c r="HW13" s="237"/>
      <c r="HX13" s="237"/>
      <c r="HY13" s="237"/>
      <c r="HZ13" s="237"/>
      <c r="IA13" s="237"/>
      <c r="IB13" s="237"/>
      <c r="IC13" s="237"/>
      <c r="ID13" s="237"/>
      <c r="IE13" s="237"/>
      <c r="IF13" s="237"/>
      <c r="IG13" s="237"/>
      <c r="IH13" s="237"/>
      <c r="II13" s="237"/>
      <c r="IJ13" s="237"/>
      <c r="IK13" s="237"/>
      <c r="IL13" s="237"/>
      <c r="IM13" s="237"/>
    </row>
    <row r="14" spans="1:247" s="235" customFormat="1" ht="16.5" customHeight="1">
      <c r="A14" s="132" t="s">
        <v>340</v>
      </c>
      <c r="B14" s="194">
        <v>6000</v>
      </c>
      <c r="C14" s="282">
        <v>2500</v>
      </c>
      <c r="D14" s="283">
        <v>0</v>
      </c>
      <c r="E14" s="283">
        <v>0</v>
      </c>
      <c r="F14" s="249"/>
      <c r="G14" s="233"/>
      <c r="H14" s="233"/>
      <c r="I14" s="233"/>
      <c r="J14" s="233"/>
      <c r="K14" s="233"/>
      <c r="L14" s="236"/>
      <c r="M14" s="236"/>
      <c r="N14" s="236"/>
      <c r="O14" s="236"/>
      <c r="P14" s="236"/>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237"/>
      <c r="CH14" s="237"/>
      <c r="CI14" s="237"/>
      <c r="CJ14" s="237"/>
      <c r="CK14" s="237"/>
      <c r="CL14" s="237"/>
      <c r="CM14" s="237"/>
      <c r="CN14" s="237"/>
      <c r="CO14" s="237"/>
      <c r="CP14" s="237"/>
      <c r="CQ14" s="237"/>
      <c r="CR14" s="237"/>
      <c r="CS14" s="237"/>
      <c r="CT14" s="237"/>
      <c r="CU14" s="237"/>
      <c r="CV14" s="237"/>
      <c r="CW14" s="237"/>
      <c r="CX14" s="237"/>
      <c r="CY14" s="237"/>
      <c r="CZ14" s="237"/>
      <c r="DA14" s="237"/>
      <c r="DB14" s="237"/>
      <c r="DC14" s="237"/>
      <c r="DD14" s="237"/>
      <c r="DE14" s="237"/>
      <c r="DF14" s="237"/>
      <c r="DG14" s="237"/>
      <c r="DH14" s="237"/>
      <c r="DI14" s="237"/>
      <c r="DJ14" s="237"/>
      <c r="DK14" s="237"/>
      <c r="DL14" s="237"/>
      <c r="DM14" s="237"/>
      <c r="DN14" s="237"/>
      <c r="DO14" s="237"/>
      <c r="DP14" s="237"/>
      <c r="DQ14" s="237"/>
      <c r="DR14" s="237"/>
      <c r="DS14" s="237"/>
      <c r="DT14" s="237"/>
      <c r="DU14" s="237"/>
      <c r="DV14" s="237"/>
      <c r="DW14" s="237"/>
      <c r="DX14" s="237"/>
      <c r="DY14" s="237"/>
      <c r="DZ14" s="237"/>
      <c r="EA14" s="237"/>
      <c r="EB14" s="237"/>
      <c r="EC14" s="237"/>
      <c r="ED14" s="237"/>
      <c r="EE14" s="237"/>
      <c r="EF14" s="237"/>
      <c r="EG14" s="237"/>
      <c r="EH14" s="237"/>
      <c r="EI14" s="237"/>
      <c r="EJ14" s="237"/>
      <c r="EK14" s="237"/>
      <c r="EL14" s="237"/>
      <c r="EM14" s="237"/>
      <c r="EN14" s="237"/>
      <c r="EO14" s="237"/>
      <c r="EP14" s="237"/>
      <c r="EQ14" s="237"/>
      <c r="ER14" s="237"/>
      <c r="ES14" s="237"/>
      <c r="ET14" s="237"/>
      <c r="EU14" s="237"/>
      <c r="EV14" s="237"/>
      <c r="EW14" s="237"/>
      <c r="EX14" s="237"/>
      <c r="EY14" s="237"/>
      <c r="EZ14" s="237"/>
      <c r="FA14" s="237"/>
      <c r="FB14" s="237"/>
      <c r="FC14" s="237"/>
      <c r="FD14" s="237"/>
      <c r="FE14" s="237"/>
      <c r="FF14" s="237"/>
      <c r="FG14" s="237"/>
      <c r="FH14" s="237"/>
      <c r="FI14" s="237"/>
      <c r="FJ14" s="237"/>
      <c r="FK14" s="237"/>
      <c r="FL14" s="237"/>
      <c r="FM14" s="237"/>
      <c r="FN14" s="237"/>
      <c r="FO14" s="237"/>
      <c r="FP14" s="237"/>
      <c r="FQ14" s="237"/>
      <c r="FR14" s="237"/>
      <c r="FS14" s="237"/>
      <c r="FT14" s="237"/>
      <c r="FU14" s="237"/>
      <c r="FV14" s="237"/>
      <c r="FW14" s="237"/>
      <c r="FX14" s="237"/>
      <c r="FY14" s="237"/>
      <c r="FZ14" s="237"/>
      <c r="GA14" s="237"/>
      <c r="GB14" s="237"/>
      <c r="GC14" s="237"/>
      <c r="GD14" s="237"/>
      <c r="GE14" s="237"/>
      <c r="GF14" s="237"/>
      <c r="GG14" s="237"/>
      <c r="GH14" s="237"/>
      <c r="GI14" s="237"/>
      <c r="GJ14" s="237"/>
      <c r="GK14" s="237"/>
      <c r="GL14" s="237"/>
      <c r="GM14" s="237"/>
      <c r="GN14" s="237"/>
      <c r="GO14" s="237"/>
      <c r="GP14" s="237"/>
      <c r="GQ14" s="237"/>
      <c r="GR14" s="237"/>
      <c r="GS14" s="237"/>
      <c r="GT14" s="237"/>
      <c r="GU14" s="237"/>
      <c r="GV14" s="237"/>
      <c r="GW14" s="237"/>
      <c r="GX14" s="237"/>
      <c r="GY14" s="237"/>
      <c r="GZ14" s="237"/>
      <c r="HA14" s="237"/>
      <c r="HB14" s="237"/>
      <c r="HC14" s="237"/>
      <c r="HD14" s="237"/>
      <c r="HE14" s="237"/>
      <c r="HF14" s="237"/>
      <c r="HG14" s="237"/>
      <c r="HH14" s="237"/>
      <c r="HI14" s="237"/>
      <c r="HJ14" s="237"/>
      <c r="HK14" s="237"/>
      <c r="HL14" s="237"/>
      <c r="HM14" s="237"/>
      <c r="HN14" s="237"/>
      <c r="HO14" s="237"/>
      <c r="HP14" s="237"/>
      <c r="HQ14" s="237"/>
      <c r="HR14" s="237"/>
      <c r="HS14" s="237"/>
      <c r="HT14" s="237"/>
      <c r="HU14" s="237"/>
      <c r="HV14" s="237"/>
      <c r="HW14" s="237"/>
      <c r="HX14" s="237"/>
      <c r="HY14" s="237"/>
      <c r="HZ14" s="237"/>
      <c r="IA14" s="237"/>
      <c r="IB14" s="237"/>
      <c r="IC14" s="237"/>
      <c r="ID14" s="237"/>
      <c r="IE14" s="237"/>
      <c r="IF14" s="237"/>
      <c r="IG14" s="237"/>
      <c r="IH14" s="237"/>
      <c r="II14" s="237"/>
      <c r="IJ14" s="237"/>
      <c r="IK14" s="237"/>
      <c r="IL14" s="237"/>
      <c r="IM14" s="237"/>
    </row>
    <row r="15" spans="1:247" s="235" customFormat="1" ht="16.5" customHeight="1">
      <c r="A15" s="134" t="s">
        <v>244</v>
      </c>
      <c r="B15" s="194">
        <v>5656.6671999999999</v>
      </c>
      <c r="C15" s="194">
        <v>5656.6671999999999</v>
      </c>
      <c r="D15" s="194">
        <v>5656.6671999999999</v>
      </c>
      <c r="E15" s="194">
        <v>5656.6671999999999</v>
      </c>
      <c r="F15" s="249"/>
      <c r="G15" s="233"/>
      <c r="H15" s="233"/>
      <c r="I15" s="233"/>
      <c r="J15" s="233"/>
      <c r="K15" s="233"/>
      <c r="L15" s="250"/>
      <c r="M15" s="250"/>
      <c r="N15" s="250"/>
      <c r="O15" s="250"/>
      <c r="P15" s="250"/>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1"/>
      <c r="AY15" s="251"/>
      <c r="AZ15" s="251"/>
      <c r="BA15" s="251"/>
      <c r="BB15" s="251"/>
      <c r="BC15" s="251"/>
      <c r="BD15" s="251"/>
      <c r="BE15" s="251"/>
      <c r="BF15" s="251"/>
      <c r="BG15" s="251"/>
      <c r="BH15" s="251"/>
      <c r="BI15" s="251"/>
      <c r="BJ15" s="251"/>
      <c r="BK15" s="251"/>
      <c r="BL15" s="251"/>
      <c r="BM15" s="251"/>
      <c r="BN15" s="251"/>
      <c r="BO15" s="251"/>
      <c r="BP15" s="251"/>
      <c r="BQ15" s="251"/>
      <c r="BR15" s="251"/>
      <c r="BS15" s="251"/>
      <c r="BT15" s="251"/>
      <c r="BU15" s="251"/>
      <c r="BV15" s="251"/>
      <c r="BW15" s="251"/>
      <c r="BX15" s="251"/>
      <c r="BY15" s="251"/>
      <c r="BZ15" s="251"/>
      <c r="CA15" s="251"/>
      <c r="CB15" s="251"/>
      <c r="CC15" s="251"/>
      <c r="CD15" s="251"/>
      <c r="CE15" s="251"/>
      <c r="CF15" s="251"/>
      <c r="CG15" s="251"/>
      <c r="CH15" s="251"/>
      <c r="CI15" s="251"/>
      <c r="CJ15" s="251"/>
      <c r="CK15" s="251"/>
      <c r="CL15" s="251"/>
      <c r="CM15" s="251"/>
      <c r="CN15" s="251"/>
      <c r="CO15" s="251"/>
      <c r="CP15" s="251"/>
      <c r="CQ15" s="251"/>
      <c r="CR15" s="251"/>
      <c r="CS15" s="251"/>
      <c r="CT15" s="251"/>
      <c r="CU15" s="251"/>
      <c r="CV15" s="251"/>
      <c r="CW15" s="251"/>
      <c r="CX15" s="251"/>
      <c r="CY15" s="251"/>
      <c r="CZ15" s="251"/>
      <c r="DA15" s="251"/>
      <c r="DB15" s="251"/>
      <c r="DC15" s="251"/>
      <c r="DD15" s="251"/>
      <c r="DE15" s="251"/>
      <c r="DF15" s="251"/>
      <c r="DG15" s="251"/>
      <c r="DH15" s="251"/>
      <c r="DI15" s="251"/>
      <c r="DJ15" s="251"/>
      <c r="DK15" s="251"/>
      <c r="DL15" s="251"/>
      <c r="DM15" s="251"/>
      <c r="DN15" s="251"/>
      <c r="DO15" s="251"/>
      <c r="DP15" s="251"/>
      <c r="DQ15" s="251"/>
      <c r="DR15" s="251"/>
      <c r="DS15" s="251"/>
      <c r="DT15" s="251"/>
      <c r="DU15" s="251"/>
      <c r="DV15" s="251"/>
      <c r="DW15" s="251"/>
      <c r="DX15" s="251"/>
      <c r="DY15" s="251"/>
      <c r="DZ15" s="251"/>
      <c r="EA15" s="251"/>
      <c r="EB15" s="251"/>
      <c r="EC15" s="251"/>
      <c r="ED15" s="251"/>
      <c r="EE15" s="251"/>
      <c r="EF15" s="251"/>
      <c r="EG15" s="251"/>
      <c r="EH15" s="251"/>
      <c r="EI15" s="251"/>
      <c r="EJ15" s="251"/>
      <c r="EK15" s="251"/>
      <c r="EL15" s="251"/>
      <c r="EM15" s="251"/>
      <c r="EN15" s="251"/>
      <c r="EO15" s="251"/>
      <c r="EP15" s="251"/>
      <c r="EQ15" s="251"/>
      <c r="ER15" s="251"/>
      <c r="ES15" s="251"/>
      <c r="ET15" s="251"/>
      <c r="EU15" s="251"/>
      <c r="EV15" s="251"/>
      <c r="EW15" s="251"/>
      <c r="EX15" s="251"/>
      <c r="EY15" s="251"/>
      <c r="EZ15" s="251"/>
      <c r="FA15" s="251"/>
      <c r="FB15" s="251"/>
      <c r="FC15" s="251"/>
      <c r="FD15" s="251"/>
      <c r="FE15" s="251"/>
      <c r="FF15" s="251"/>
      <c r="FG15" s="251"/>
      <c r="FH15" s="251"/>
      <c r="FI15" s="251"/>
      <c r="FJ15" s="251"/>
      <c r="FK15" s="251"/>
      <c r="FL15" s="251"/>
      <c r="FM15" s="251"/>
      <c r="FN15" s="251"/>
      <c r="FO15" s="251"/>
      <c r="FP15" s="251"/>
      <c r="FQ15" s="251"/>
      <c r="FR15" s="251"/>
      <c r="FS15" s="251"/>
      <c r="FT15" s="251"/>
      <c r="FU15" s="251"/>
      <c r="FV15" s="251"/>
      <c r="FW15" s="251"/>
      <c r="FX15" s="251"/>
      <c r="FY15" s="251"/>
      <c r="FZ15" s="251"/>
      <c r="GA15" s="251"/>
      <c r="GB15" s="251"/>
      <c r="GC15" s="251"/>
      <c r="GD15" s="251"/>
      <c r="GE15" s="251"/>
      <c r="GF15" s="251"/>
      <c r="GG15" s="251"/>
      <c r="GH15" s="251"/>
      <c r="GI15" s="251"/>
      <c r="GJ15" s="251"/>
      <c r="GK15" s="251"/>
      <c r="GL15" s="251"/>
      <c r="GM15" s="251"/>
      <c r="GN15" s="251"/>
      <c r="GO15" s="251"/>
      <c r="GP15" s="251"/>
      <c r="GQ15" s="251"/>
      <c r="GR15" s="251"/>
      <c r="GS15" s="251"/>
      <c r="GT15" s="251"/>
      <c r="GU15" s="251"/>
      <c r="GV15" s="251"/>
      <c r="GW15" s="251"/>
      <c r="GX15" s="251"/>
      <c r="GY15" s="251"/>
      <c r="GZ15" s="251"/>
      <c r="HA15" s="251"/>
      <c r="HB15" s="251"/>
      <c r="HC15" s="251"/>
      <c r="HD15" s="251"/>
      <c r="HE15" s="251"/>
      <c r="HF15" s="251"/>
      <c r="HG15" s="251"/>
      <c r="HH15" s="251"/>
      <c r="HI15" s="251"/>
      <c r="HJ15" s="251"/>
      <c r="HK15" s="251"/>
      <c r="HL15" s="251"/>
      <c r="HM15" s="251"/>
      <c r="HN15" s="251"/>
      <c r="HO15" s="251"/>
      <c r="HP15" s="251"/>
      <c r="HQ15" s="251"/>
      <c r="HR15" s="251"/>
      <c r="HS15" s="251"/>
      <c r="HT15" s="251"/>
      <c r="HU15" s="251"/>
      <c r="HV15" s="251"/>
      <c r="HW15" s="251"/>
      <c r="HX15" s="251"/>
      <c r="HY15" s="251"/>
      <c r="HZ15" s="251"/>
      <c r="IA15" s="251"/>
      <c r="IB15" s="251"/>
      <c r="IC15" s="251"/>
      <c r="ID15" s="251"/>
      <c r="IE15" s="251"/>
      <c r="IF15" s="251"/>
      <c r="IG15" s="251"/>
      <c r="IH15" s="251"/>
      <c r="II15" s="251"/>
      <c r="IJ15" s="251"/>
      <c r="IK15" s="251"/>
      <c r="IL15" s="251"/>
      <c r="IM15" s="251"/>
    </row>
    <row r="16" spans="1:247" s="235" customFormat="1" ht="16.5" customHeight="1">
      <c r="A16" s="132" t="s">
        <v>245</v>
      </c>
      <c r="B16" s="194">
        <v>3828.527</v>
      </c>
      <c r="C16" s="194">
        <v>3828.527</v>
      </c>
      <c r="D16" s="194">
        <v>3828.527</v>
      </c>
      <c r="E16" s="194">
        <v>3828.527</v>
      </c>
      <c r="F16" s="249"/>
      <c r="G16" s="233"/>
      <c r="H16" s="233"/>
      <c r="I16" s="233"/>
      <c r="J16" s="233"/>
      <c r="K16" s="233"/>
      <c r="L16" s="250"/>
      <c r="M16" s="250"/>
      <c r="N16" s="250"/>
      <c r="O16" s="250"/>
      <c r="P16" s="250"/>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251"/>
      <c r="AZ16" s="251"/>
      <c r="BA16" s="251"/>
      <c r="BB16" s="251"/>
      <c r="BC16" s="251"/>
      <c r="BD16" s="251"/>
      <c r="BE16" s="251"/>
      <c r="BF16" s="251"/>
      <c r="BG16" s="251"/>
      <c r="BH16" s="251"/>
      <c r="BI16" s="251"/>
      <c r="BJ16" s="251"/>
      <c r="BK16" s="251"/>
      <c r="BL16" s="251"/>
      <c r="BM16" s="251"/>
      <c r="BN16" s="251"/>
      <c r="BO16" s="251"/>
      <c r="BP16" s="251"/>
      <c r="BQ16" s="251"/>
      <c r="BR16" s="251"/>
      <c r="BS16" s="251"/>
      <c r="BT16" s="251"/>
      <c r="BU16" s="251"/>
      <c r="BV16" s="251"/>
      <c r="BW16" s="251"/>
      <c r="BX16" s="251"/>
      <c r="BY16" s="251"/>
      <c r="BZ16" s="251"/>
      <c r="CA16" s="251"/>
      <c r="CB16" s="251"/>
      <c r="CC16" s="251"/>
      <c r="CD16" s="251"/>
      <c r="CE16" s="251"/>
      <c r="CF16" s="251"/>
      <c r="CG16" s="251"/>
      <c r="CH16" s="251"/>
      <c r="CI16" s="251"/>
      <c r="CJ16" s="251"/>
      <c r="CK16" s="251"/>
      <c r="CL16" s="251"/>
      <c r="CM16" s="251"/>
      <c r="CN16" s="251"/>
      <c r="CO16" s="251"/>
      <c r="CP16" s="251"/>
      <c r="CQ16" s="251"/>
      <c r="CR16" s="251"/>
      <c r="CS16" s="251"/>
      <c r="CT16" s="251"/>
      <c r="CU16" s="251"/>
      <c r="CV16" s="251"/>
      <c r="CW16" s="251"/>
      <c r="CX16" s="251"/>
      <c r="CY16" s="251"/>
      <c r="CZ16" s="251"/>
      <c r="DA16" s="251"/>
      <c r="DB16" s="251"/>
      <c r="DC16" s="251"/>
      <c r="DD16" s="251"/>
      <c r="DE16" s="251"/>
      <c r="DF16" s="251"/>
      <c r="DG16" s="251"/>
      <c r="DH16" s="251"/>
      <c r="DI16" s="251"/>
      <c r="DJ16" s="251"/>
      <c r="DK16" s="251"/>
      <c r="DL16" s="251"/>
      <c r="DM16" s="251"/>
      <c r="DN16" s="251"/>
      <c r="DO16" s="251"/>
      <c r="DP16" s="251"/>
      <c r="DQ16" s="251"/>
      <c r="DR16" s="251"/>
      <c r="DS16" s="251"/>
      <c r="DT16" s="251"/>
      <c r="DU16" s="251"/>
      <c r="DV16" s="251"/>
      <c r="DW16" s="251"/>
      <c r="DX16" s="251"/>
      <c r="DY16" s="251"/>
      <c r="DZ16" s="251"/>
      <c r="EA16" s="251"/>
      <c r="EB16" s="251"/>
      <c r="EC16" s="251"/>
      <c r="ED16" s="251"/>
      <c r="EE16" s="251"/>
      <c r="EF16" s="251"/>
      <c r="EG16" s="251"/>
      <c r="EH16" s="251"/>
      <c r="EI16" s="251"/>
      <c r="EJ16" s="251"/>
      <c r="EK16" s="251"/>
      <c r="EL16" s="251"/>
      <c r="EM16" s="251"/>
      <c r="EN16" s="251"/>
      <c r="EO16" s="251"/>
      <c r="EP16" s="251"/>
      <c r="EQ16" s="251"/>
      <c r="ER16" s="251"/>
      <c r="ES16" s="251"/>
      <c r="ET16" s="251"/>
      <c r="EU16" s="251"/>
      <c r="EV16" s="251"/>
      <c r="EW16" s="251"/>
      <c r="EX16" s="251"/>
      <c r="EY16" s="251"/>
      <c r="EZ16" s="251"/>
      <c r="FA16" s="251"/>
      <c r="FB16" s="251"/>
      <c r="FC16" s="251"/>
      <c r="FD16" s="251"/>
      <c r="FE16" s="251"/>
      <c r="FF16" s="251"/>
      <c r="FG16" s="251"/>
      <c r="FH16" s="251"/>
      <c r="FI16" s="251"/>
      <c r="FJ16" s="251"/>
      <c r="FK16" s="251"/>
      <c r="FL16" s="251"/>
      <c r="FM16" s="251"/>
      <c r="FN16" s="251"/>
      <c r="FO16" s="251"/>
      <c r="FP16" s="251"/>
      <c r="FQ16" s="251"/>
      <c r="FR16" s="251"/>
      <c r="FS16" s="251"/>
      <c r="FT16" s="251"/>
      <c r="FU16" s="251"/>
      <c r="FV16" s="251"/>
      <c r="FW16" s="251"/>
      <c r="FX16" s="251"/>
      <c r="FY16" s="251"/>
      <c r="FZ16" s="251"/>
      <c r="GA16" s="251"/>
      <c r="GB16" s="251"/>
      <c r="GC16" s="251"/>
      <c r="GD16" s="251"/>
      <c r="GE16" s="251"/>
      <c r="GF16" s="251"/>
      <c r="GG16" s="251"/>
      <c r="GH16" s="251"/>
      <c r="GI16" s="251"/>
      <c r="GJ16" s="251"/>
      <c r="GK16" s="251"/>
      <c r="GL16" s="251"/>
      <c r="GM16" s="251"/>
      <c r="GN16" s="251"/>
      <c r="GO16" s="251"/>
      <c r="GP16" s="251"/>
      <c r="GQ16" s="251"/>
      <c r="GR16" s="251"/>
      <c r="GS16" s="251"/>
      <c r="GT16" s="251"/>
      <c r="GU16" s="251"/>
      <c r="GV16" s="251"/>
      <c r="GW16" s="251"/>
      <c r="GX16" s="251"/>
      <c r="GY16" s="251"/>
      <c r="GZ16" s="251"/>
      <c r="HA16" s="251"/>
      <c r="HB16" s="251"/>
      <c r="HC16" s="251"/>
      <c r="HD16" s="251"/>
      <c r="HE16" s="251"/>
      <c r="HF16" s="251"/>
      <c r="HG16" s="251"/>
      <c r="HH16" s="251"/>
      <c r="HI16" s="251"/>
      <c r="HJ16" s="251"/>
      <c r="HK16" s="251"/>
      <c r="HL16" s="251"/>
      <c r="HM16" s="251"/>
      <c r="HN16" s="251"/>
      <c r="HO16" s="251"/>
      <c r="HP16" s="251"/>
      <c r="HQ16" s="251"/>
      <c r="HR16" s="251"/>
      <c r="HS16" s="251"/>
      <c r="HT16" s="251"/>
      <c r="HU16" s="251"/>
      <c r="HV16" s="251"/>
      <c r="HW16" s="251"/>
      <c r="HX16" s="251"/>
      <c r="HY16" s="251"/>
      <c r="HZ16" s="251"/>
      <c r="IA16" s="251"/>
      <c r="IB16" s="251"/>
      <c r="IC16" s="251"/>
      <c r="ID16" s="251"/>
      <c r="IE16" s="251"/>
      <c r="IF16" s="251"/>
      <c r="IG16" s="251"/>
      <c r="IH16" s="251"/>
      <c r="II16" s="251"/>
      <c r="IJ16" s="251"/>
      <c r="IK16" s="251"/>
      <c r="IL16" s="251"/>
      <c r="IM16" s="251"/>
    </row>
    <row r="17" spans="1:247" s="235" customFormat="1" ht="16.5" customHeight="1">
      <c r="A17" s="195" t="s">
        <v>246</v>
      </c>
      <c r="B17" s="194">
        <v>3768.48</v>
      </c>
      <c r="C17" s="194">
        <v>3768.48</v>
      </c>
      <c r="D17" s="194">
        <v>3768.48</v>
      </c>
      <c r="E17" s="194">
        <v>3768.48</v>
      </c>
      <c r="F17" s="249"/>
      <c r="G17" s="233"/>
      <c r="H17" s="233"/>
      <c r="I17" s="233"/>
      <c r="J17" s="233"/>
      <c r="K17" s="233"/>
      <c r="L17" s="250"/>
      <c r="M17" s="250"/>
      <c r="N17" s="250"/>
      <c r="O17" s="250"/>
      <c r="P17" s="250"/>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1"/>
      <c r="BE17" s="251"/>
      <c r="BF17" s="251"/>
      <c r="BG17" s="251"/>
      <c r="BH17" s="251"/>
      <c r="BI17" s="251"/>
      <c r="BJ17" s="251"/>
      <c r="BK17" s="251"/>
      <c r="BL17" s="251"/>
      <c r="BM17" s="251"/>
      <c r="BN17" s="251"/>
      <c r="BO17" s="251"/>
      <c r="BP17" s="251"/>
      <c r="BQ17" s="251"/>
      <c r="BR17" s="251"/>
      <c r="BS17" s="251"/>
      <c r="BT17" s="251"/>
      <c r="BU17" s="251"/>
      <c r="BV17" s="251"/>
      <c r="BW17" s="251"/>
      <c r="BX17" s="251"/>
      <c r="BY17" s="251"/>
      <c r="BZ17" s="251"/>
      <c r="CA17" s="251"/>
      <c r="CB17" s="251"/>
      <c r="CC17" s="251"/>
      <c r="CD17" s="251"/>
      <c r="CE17" s="251"/>
      <c r="CF17" s="251"/>
      <c r="CG17" s="251"/>
      <c r="CH17" s="251"/>
      <c r="CI17" s="251"/>
      <c r="CJ17" s="251"/>
      <c r="CK17" s="251"/>
      <c r="CL17" s="251"/>
      <c r="CM17" s="251"/>
      <c r="CN17" s="251"/>
      <c r="CO17" s="251"/>
      <c r="CP17" s="251"/>
      <c r="CQ17" s="251"/>
      <c r="CR17" s="251"/>
      <c r="CS17" s="251"/>
      <c r="CT17" s="251"/>
      <c r="CU17" s="251"/>
      <c r="CV17" s="251"/>
      <c r="CW17" s="251"/>
      <c r="CX17" s="251"/>
      <c r="CY17" s="251"/>
      <c r="CZ17" s="251"/>
      <c r="DA17" s="251"/>
      <c r="DB17" s="251"/>
      <c r="DC17" s="251"/>
      <c r="DD17" s="251"/>
      <c r="DE17" s="251"/>
      <c r="DF17" s="251"/>
      <c r="DG17" s="251"/>
      <c r="DH17" s="251"/>
      <c r="DI17" s="251"/>
      <c r="DJ17" s="251"/>
      <c r="DK17" s="251"/>
      <c r="DL17" s="251"/>
      <c r="DM17" s="251"/>
      <c r="DN17" s="251"/>
      <c r="DO17" s="251"/>
      <c r="DP17" s="251"/>
      <c r="DQ17" s="251"/>
      <c r="DR17" s="251"/>
      <c r="DS17" s="251"/>
      <c r="DT17" s="251"/>
      <c r="DU17" s="251"/>
      <c r="DV17" s="251"/>
      <c r="DW17" s="251"/>
      <c r="DX17" s="251"/>
      <c r="DY17" s="251"/>
      <c r="DZ17" s="251"/>
      <c r="EA17" s="251"/>
      <c r="EB17" s="251"/>
      <c r="EC17" s="251"/>
      <c r="ED17" s="251"/>
      <c r="EE17" s="251"/>
      <c r="EF17" s="251"/>
      <c r="EG17" s="251"/>
      <c r="EH17" s="251"/>
      <c r="EI17" s="251"/>
      <c r="EJ17" s="251"/>
      <c r="EK17" s="251"/>
      <c r="EL17" s="251"/>
      <c r="EM17" s="251"/>
      <c r="EN17" s="251"/>
      <c r="EO17" s="251"/>
      <c r="EP17" s="251"/>
      <c r="EQ17" s="251"/>
      <c r="ER17" s="251"/>
      <c r="ES17" s="251"/>
      <c r="ET17" s="251"/>
      <c r="EU17" s="251"/>
      <c r="EV17" s="251"/>
      <c r="EW17" s="251"/>
      <c r="EX17" s="251"/>
      <c r="EY17" s="251"/>
      <c r="EZ17" s="251"/>
      <c r="FA17" s="251"/>
      <c r="FB17" s="251"/>
      <c r="FC17" s="251"/>
      <c r="FD17" s="251"/>
      <c r="FE17" s="251"/>
      <c r="FF17" s="251"/>
      <c r="FG17" s="251"/>
      <c r="FH17" s="251"/>
      <c r="FI17" s="251"/>
      <c r="FJ17" s="251"/>
      <c r="FK17" s="251"/>
      <c r="FL17" s="251"/>
      <c r="FM17" s="251"/>
      <c r="FN17" s="251"/>
      <c r="FO17" s="251"/>
      <c r="FP17" s="251"/>
      <c r="FQ17" s="251"/>
      <c r="FR17" s="251"/>
      <c r="FS17" s="251"/>
      <c r="FT17" s="251"/>
      <c r="FU17" s="251"/>
      <c r="FV17" s="251"/>
      <c r="FW17" s="251"/>
      <c r="FX17" s="251"/>
      <c r="FY17" s="251"/>
      <c r="FZ17" s="251"/>
      <c r="GA17" s="251"/>
      <c r="GB17" s="251"/>
      <c r="GC17" s="251"/>
      <c r="GD17" s="251"/>
      <c r="GE17" s="251"/>
      <c r="GF17" s="251"/>
      <c r="GG17" s="251"/>
      <c r="GH17" s="251"/>
      <c r="GI17" s="251"/>
      <c r="GJ17" s="251"/>
      <c r="GK17" s="251"/>
      <c r="GL17" s="251"/>
      <c r="GM17" s="251"/>
      <c r="GN17" s="251"/>
      <c r="GO17" s="251"/>
      <c r="GP17" s="251"/>
      <c r="GQ17" s="251"/>
      <c r="GR17" s="251"/>
      <c r="GS17" s="251"/>
      <c r="GT17" s="251"/>
      <c r="GU17" s="251"/>
      <c r="GV17" s="251"/>
      <c r="GW17" s="251"/>
      <c r="GX17" s="251"/>
      <c r="GY17" s="251"/>
      <c r="GZ17" s="251"/>
      <c r="HA17" s="251"/>
      <c r="HB17" s="251"/>
      <c r="HC17" s="251"/>
      <c r="HD17" s="251"/>
      <c r="HE17" s="251"/>
      <c r="HF17" s="251"/>
      <c r="HG17" s="251"/>
      <c r="HH17" s="251"/>
      <c r="HI17" s="251"/>
      <c r="HJ17" s="251"/>
      <c r="HK17" s="251"/>
      <c r="HL17" s="251"/>
      <c r="HM17" s="251"/>
      <c r="HN17" s="251"/>
      <c r="HO17" s="251"/>
      <c r="HP17" s="251"/>
      <c r="HQ17" s="251"/>
      <c r="HR17" s="251"/>
      <c r="HS17" s="251"/>
      <c r="HT17" s="251"/>
      <c r="HU17" s="251"/>
      <c r="HV17" s="251"/>
      <c r="HW17" s="251"/>
      <c r="HX17" s="251"/>
      <c r="HY17" s="251"/>
      <c r="HZ17" s="251"/>
      <c r="IA17" s="251"/>
      <c r="IB17" s="251"/>
      <c r="IC17" s="251"/>
      <c r="ID17" s="251"/>
      <c r="IE17" s="251"/>
      <c r="IF17" s="251"/>
      <c r="IG17" s="251"/>
      <c r="IH17" s="251"/>
      <c r="II17" s="251"/>
      <c r="IJ17" s="251"/>
      <c r="IK17" s="251"/>
      <c r="IL17" s="251"/>
      <c r="IM17" s="251"/>
    </row>
    <row r="18" spans="1:247" s="235" customFormat="1" ht="16.5" customHeight="1">
      <c r="A18" s="195" t="s">
        <v>247</v>
      </c>
      <c r="B18" s="194">
        <v>3200</v>
      </c>
      <c r="C18" s="194">
        <v>1980</v>
      </c>
      <c r="D18" s="194">
        <v>1980</v>
      </c>
      <c r="E18" s="194" t="s">
        <v>117</v>
      </c>
      <c r="F18" s="249"/>
      <c r="G18" s="233"/>
      <c r="H18" s="233"/>
      <c r="I18" s="233"/>
      <c r="J18" s="233"/>
      <c r="K18" s="233"/>
      <c r="L18" s="250"/>
      <c r="M18" s="250"/>
      <c r="N18" s="250"/>
      <c r="O18" s="250"/>
      <c r="P18" s="250"/>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c r="DM18" s="251"/>
      <c r="DN18" s="251"/>
      <c r="DO18" s="251"/>
      <c r="DP18" s="251"/>
      <c r="DQ18" s="251"/>
      <c r="DR18" s="251"/>
      <c r="DS18" s="251"/>
      <c r="DT18" s="251"/>
      <c r="DU18" s="251"/>
      <c r="DV18" s="251"/>
      <c r="DW18" s="251"/>
      <c r="DX18" s="251"/>
      <c r="DY18" s="251"/>
      <c r="DZ18" s="251"/>
      <c r="EA18" s="251"/>
      <c r="EB18" s="251"/>
      <c r="EC18" s="251"/>
      <c r="ED18" s="251"/>
      <c r="EE18" s="251"/>
      <c r="EF18" s="251"/>
      <c r="EG18" s="251"/>
      <c r="EH18" s="251"/>
      <c r="EI18" s="251"/>
      <c r="EJ18" s="251"/>
      <c r="EK18" s="251"/>
      <c r="EL18" s="251"/>
      <c r="EM18" s="251"/>
      <c r="EN18" s="251"/>
      <c r="EO18" s="251"/>
      <c r="EP18" s="251"/>
      <c r="EQ18" s="251"/>
      <c r="ER18" s="251"/>
      <c r="ES18" s="251"/>
      <c r="ET18" s="251"/>
      <c r="EU18" s="251"/>
      <c r="EV18" s="251"/>
      <c r="EW18" s="251"/>
      <c r="EX18" s="251"/>
      <c r="EY18" s="251"/>
      <c r="EZ18" s="251"/>
      <c r="FA18" s="251"/>
      <c r="FB18" s="251"/>
      <c r="FC18" s="251"/>
      <c r="FD18" s="251"/>
      <c r="FE18" s="251"/>
      <c r="FF18" s="251"/>
      <c r="FG18" s="251"/>
      <c r="FH18" s="251"/>
      <c r="FI18" s="251"/>
      <c r="FJ18" s="251"/>
      <c r="FK18" s="251"/>
      <c r="FL18" s="251"/>
      <c r="FM18" s="251"/>
      <c r="FN18" s="251"/>
      <c r="FO18" s="251"/>
      <c r="FP18" s="251"/>
      <c r="FQ18" s="251"/>
      <c r="FR18" s="251"/>
      <c r="FS18" s="251"/>
      <c r="FT18" s="251"/>
      <c r="FU18" s="251"/>
      <c r="FV18" s="251"/>
      <c r="FW18" s="251"/>
      <c r="FX18" s="251"/>
      <c r="FY18" s="251"/>
      <c r="FZ18" s="251"/>
      <c r="GA18" s="251"/>
      <c r="GB18" s="251"/>
      <c r="GC18" s="251"/>
      <c r="GD18" s="251"/>
      <c r="GE18" s="251"/>
      <c r="GF18" s="251"/>
      <c r="GG18" s="251"/>
      <c r="GH18" s="251"/>
      <c r="GI18" s="251"/>
      <c r="GJ18" s="251"/>
      <c r="GK18" s="251"/>
      <c r="GL18" s="251"/>
      <c r="GM18" s="251"/>
      <c r="GN18" s="251"/>
      <c r="GO18" s="251"/>
      <c r="GP18" s="251"/>
      <c r="GQ18" s="251"/>
      <c r="GR18" s="251"/>
      <c r="GS18" s="251"/>
      <c r="GT18" s="251"/>
      <c r="GU18" s="251"/>
      <c r="GV18" s="251"/>
      <c r="GW18" s="251"/>
      <c r="GX18" s="251"/>
      <c r="GY18" s="251"/>
      <c r="GZ18" s="251"/>
      <c r="HA18" s="251"/>
      <c r="HB18" s="251"/>
      <c r="HC18" s="251"/>
      <c r="HD18" s="251"/>
      <c r="HE18" s="251"/>
      <c r="HF18" s="251"/>
      <c r="HG18" s="251"/>
      <c r="HH18" s="251"/>
      <c r="HI18" s="251"/>
      <c r="HJ18" s="251"/>
      <c r="HK18" s="251"/>
      <c r="HL18" s="251"/>
      <c r="HM18" s="251"/>
      <c r="HN18" s="251"/>
      <c r="HO18" s="251"/>
      <c r="HP18" s="251"/>
      <c r="HQ18" s="251"/>
      <c r="HR18" s="251"/>
      <c r="HS18" s="251"/>
      <c r="HT18" s="251"/>
      <c r="HU18" s="251"/>
      <c r="HV18" s="251"/>
      <c r="HW18" s="251"/>
      <c r="HX18" s="251"/>
      <c r="HY18" s="251"/>
      <c r="HZ18" s="251"/>
      <c r="IA18" s="251"/>
      <c r="IB18" s="251"/>
      <c r="IC18" s="251"/>
      <c r="ID18" s="251"/>
      <c r="IE18" s="251"/>
      <c r="IF18" s="251"/>
      <c r="IG18" s="251"/>
      <c r="IH18" s="251"/>
      <c r="II18" s="251"/>
      <c r="IJ18" s="251"/>
      <c r="IK18" s="251"/>
      <c r="IL18" s="251"/>
      <c r="IM18" s="251"/>
    </row>
    <row r="19" spans="1:247" s="235" customFormat="1" ht="16.5" customHeight="1">
      <c r="A19" s="216" t="s">
        <v>342</v>
      </c>
      <c r="B19" s="194">
        <v>2500</v>
      </c>
      <c r="C19" s="194">
        <v>0</v>
      </c>
      <c r="D19" s="194">
        <v>0</v>
      </c>
      <c r="E19" s="194">
        <v>0</v>
      </c>
      <c r="F19" s="249"/>
      <c r="G19" s="233"/>
      <c r="H19" s="233"/>
      <c r="I19" s="233"/>
      <c r="J19" s="233"/>
      <c r="K19" s="233"/>
      <c r="L19" s="250"/>
      <c r="M19" s="250"/>
      <c r="N19" s="250"/>
      <c r="O19" s="250"/>
      <c r="P19" s="250"/>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1"/>
      <c r="BA19" s="251"/>
      <c r="BB19" s="251"/>
      <c r="BC19" s="251"/>
      <c r="BD19" s="251"/>
      <c r="BE19" s="251"/>
      <c r="BF19" s="251"/>
      <c r="BG19" s="251"/>
      <c r="BH19" s="251"/>
      <c r="BI19" s="251"/>
      <c r="BJ19" s="251"/>
      <c r="BK19" s="251"/>
      <c r="BL19" s="251"/>
      <c r="BM19" s="251"/>
      <c r="BN19" s="251"/>
      <c r="BO19" s="251"/>
      <c r="BP19" s="251"/>
      <c r="BQ19" s="251"/>
      <c r="BR19" s="251"/>
      <c r="BS19" s="251"/>
      <c r="BT19" s="251"/>
      <c r="BU19" s="251"/>
      <c r="BV19" s="251"/>
      <c r="BW19" s="251"/>
      <c r="BX19" s="251"/>
      <c r="BY19" s="251"/>
      <c r="BZ19" s="251"/>
      <c r="CA19" s="251"/>
      <c r="CB19" s="251"/>
      <c r="CC19" s="251"/>
      <c r="CD19" s="251"/>
      <c r="CE19" s="251"/>
      <c r="CF19" s="251"/>
      <c r="CG19" s="251"/>
      <c r="CH19" s="251"/>
      <c r="CI19" s="251"/>
      <c r="CJ19" s="251"/>
      <c r="CK19" s="251"/>
      <c r="CL19" s="251"/>
      <c r="CM19" s="251"/>
      <c r="CN19" s="251"/>
      <c r="CO19" s="251"/>
      <c r="CP19" s="251"/>
      <c r="CQ19" s="251"/>
      <c r="CR19" s="251"/>
      <c r="CS19" s="251"/>
      <c r="CT19" s="251"/>
      <c r="CU19" s="251"/>
      <c r="CV19" s="251"/>
      <c r="CW19" s="251"/>
      <c r="CX19" s="251"/>
      <c r="CY19" s="251"/>
      <c r="CZ19" s="251"/>
      <c r="DA19" s="251"/>
      <c r="DB19" s="251"/>
      <c r="DC19" s="251"/>
      <c r="DD19" s="251"/>
      <c r="DE19" s="251"/>
      <c r="DF19" s="251"/>
      <c r="DG19" s="251"/>
      <c r="DH19" s="251"/>
      <c r="DI19" s="251"/>
      <c r="DJ19" s="251"/>
      <c r="DK19" s="251"/>
      <c r="DL19" s="251"/>
      <c r="DM19" s="251"/>
      <c r="DN19" s="251"/>
      <c r="DO19" s="251"/>
      <c r="DP19" s="251"/>
      <c r="DQ19" s="251"/>
      <c r="DR19" s="251"/>
      <c r="DS19" s="251"/>
      <c r="DT19" s="251"/>
      <c r="DU19" s="251"/>
      <c r="DV19" s="251"/>
      <c r="DW19" s="251"/>
      <c r="DX19" s="251"/>
      <c r="DY19" s="251"/>
      <c r="DZ19" s="251"/>
      <c r="EA19" s="251"/>
      <c r="EB19" s="251"/>
      <c r="EC19" s="251"/>
      <c r="ED19" s="251"/>
      <c r="EE19" s="251"/>
      <c r="EF19" s="251"/>
      <c r="EG19" s="251"/>
      <c r="EH19" s="251"/>
      <c r="EI19" s="251"/>
      <c r="EJ19" s="251"/>
      <c r="EK19" s="251"/>
      <c r="EL19" s="251"/>
      <c r="EM19" s="251"/>
      <c r="EN19" s="251"/>
      <c r="EO19" s="251"/>
      <c r="EP19" s="251"/>
      <c r="EQ19" s="251"/>
      <c r="ER19" s="251"/>
      <c r="ES19" s="251"/>
      <c r="ET19" s="251"/>
      <c r="EU19" s="251"/>
      <c r="EV19" s="251"/>
      <c r="EW19" s="251"/>
      <c r="EX19" s="251"/>
      <c r="EY19" s="251"/>
      <c r="EZ19" s="251"/>
      <c r="FA19" s="251"/>
      <c r="FB19" s="251"/>
      <c r="FC19" s="251"/>
      <c r="FD19" s="251"/>
      <c r="FE19" s="251"/>
      <c r="FF19" s="251"/>
      <c r="FG19" s="251"/>
      <c r="FH19" s="251"/>
      <c r="FI19" s="251"/>
      <c r="FJ19" s="251"/>
      <c r="FK19" s="251"/>
      <c r="FL19" s="251"/>
      <c r="FM19" s="251"/>
      <c r="FN19" s="251"/>
      <c r="FO19" s="251"/>
      <c r="FP19" s="251"/>
      <c r="FQ19" s="251"/>
      <c r="FR19" s="251"/>
      <c r="FS19" s="251"/>
      <c r="FT19" s="251"/>
      <c r="FU19" s="251"/>
      <c r="FV19" s="251"/>
      <c r="FW19" s="251"/>
      <c r="FX19" s="251"/>
      <c r="FY19" s="251"/>
      <c r="FZ19" s="251"/>
      <c r="GA19" s="251"/>
      <c r="GB19" s="251"/>
      <c r="GC19" s="251"/>
      <c r="GD19" s="251"/>
      <c r="GE19" s="251"/>
      <c r="GF19" s="251"/>
      <c r="GG19" s="251"/>
      <c r="GH19" s="251"/>
      <c r="GI19" s="251"/>
      <c r="GJ19" s="251"/>
      <c r="GK19" s="251"/>
      <c r="GL19" s="251"/>
      <c r="GM19" s="251"/>
      <c r="GN19" s="251"/>
      <c r="GO19" s="251"/>
      <c r="GP19" s="251"/>
      <c r="GQ19" s="251"/>
      <c r="GR19" s="251"/>
      <c r="GS19" s="251"/>
      <c r="GT19" s="251"/>
      <c r="GU19" s="251"/>
      <c r="GV19" s="251"/>
      <c r="GW19" s="251"/>
      <c r="GX19" s="251"/>
      <c r="GY19" s="251"/>
      <c r="GZ19" s="251"/>
      <c r="HA19" s="251"/>
      <c r="HB19" s="251"/>
      <c r="HC19" s="251"/>
      <c r="HD19" s="251"/>
      <c r="HE19" s="251"/>
      <c r="HF19" s="251"/>
      <c r="HG19" s="251"/>
      <c r="HH19" s="251"/>
      <c r="HI19" s="251"/>
      <c r="HJ19" s="251"/>
      <c r="HK19" s="251"/>
      <c r="HL19" s="251"/>
      <c r="HM19" s="251"/>
      <c r="HN19" s="251"/>
      <c r="HO19" s="251"/>
      <c r="HP19" s="251"/>
      <c r="HQ19" s="251"/>
      <c r="HR19" s="251"/>
      <c r="HS19" s="251"/>
      <c r="HT19" s="251"/>
      <c r="HU19" s="251"/>
      <c r="HV19" s="251"/>
      <c r="HW19" s="251"/>
      <c r="HX19" s="251"/>
      <c r="HY19" s="251"/>
      <c r="HZ19" s="251"/>
      <c r="IA19" s="251"/>
      <c r="IB19" s="251"/>
      <c r="IC19" s="251"/>
      <c r="ID19" s="251"/>
      <c r="IE19" s="251"/>
      <c r="IF19" s="251"/>
      <c r="IG19" s="251"/>
      <c r="IH19" s="251"/>
      <c r="II19" s="251"/>
      <c r="IJ19" s="251"/>
      <c r="IK19" s="251"/>
      <c r="IL19" s="251"/>
      <c r="IM19" s="251"/>
    </row>
    <row r="20" spans="1:247" s="235" customFormat="1" ht="16.5" customHeight="1">
      <c r="A20" s="195" t="s">
        <v>248</v>
      </c>
      <c r="B20" s="280">
        <v>2200</v>
      </c>
      <c r="C20" s="194">
        <v>2200</v>
      </c>
      <c r="D20" s="194">
        <v>2200</v>
      </c>
      <c r="E20" s="194">
        <v>2200</v>
      </c>
      <c r="F20" s="22"/>
      <c r="G20" s="233"/>
      <c r="H20" s="233"/>
      <c r="I20" s="233"/>
      <c r="J20" s="233"/>
      <c r="K20" s="233"/>
      <c r="L20" s="236"/>
      <c r="M20" s="236"/>
      <c r="N20" s="236"/>
      <c r="O20" s="236"/>
      <c r="P20" s="236"/>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7"/>
      <c r="BK20" s="237"/>
      <c r="BL20" s="237"/>
      <c r="BM20" s="237"/>
      <c r="BN20" s="237"/>
      <c r="BO20" s="237"/>
      <c r="BP20" s="237"/>
      <c r="BQ20" s="237"/>
      <c r="BR20" s="237"/>
      <c r="BS20" s="237"/>
      <c r="BT20" s="237"/>
      <c r="BU20" s="237"/>
      <c r="BV20" s="237"/>
      <c r="BW20" s="237"/>
      <c r="BX20" s="237"/>
      <c r="BY20" s="237"/>
      <c r="BZ20" s="237"/>
      <c r="CA20" s="237"/>
      <c r="CB20" s="237"/>
      <c r="CC20" s="237"/>
      <c r="CD20" s="237"/>
      <c r="CE20" s="237"/>
      <c r="CF20" s="237"/>
      <c r="CG20" s="237"/>
      <c r="CH20" s="237"/>
      <c r="CI20" s="237"/>
      <c r="CJ20" s="237"/>
      <c r="CK20" s="237"/>
      <c r="CL20" s="237"/>
      <c r="CM20" s="237"/>
      <c r="CN20" s="237"/>
      <c r="CO20" s="237"/>
      <c r="CP20" s="237"/>
      <c r="CQ20" s="237"/>
      <c r="CR20" s="237"/>
      <c r="CS20" s="237"/>
      <c r="CT20" s="237"/>
      <c r="CU20" s="237"/>
      <c r="CV20" s="237"/>
      <c r="CW20" s="237"/>
      <c r="CX20" s="237"/>
      <c r="CY20" s="237"/>
      <c r="CZ20" s="237"/>
      <c r="DA20" s="237"/>
      <c r="DB20" s="237"/>
      <c r="DC20" s="237"/>
      <c r="DD20" s="237"/>
      <c r="DE20" s="237"/>
      <c r="DF20" s="237"/>
      <c r="DG20" s="237"/>
      <c r="DH20" s="237"/>
      <c r="DI20" s="237"/>
      <c r="DJ20" s="237"/>
      <c r="DK20" s="237"/>
      <c r="DL20" s="237"/>
      <c r="DM20" s="237"/>
      <c r="DN20" s="237"/>
      <c r="DO20" s="237"/>
      <c r="DP20" s="237"/>
      <c r="DQ20" s="237"/>
      <c r="DR20" s="237"/>
      <c r="DS20" s="237"/>
      <c r="DT20" s="237"/>
      <c r="DU20" s="237"/>
      <c r="DV20" s="237"/>
      <c r="DW20" s="237"/>
      <c r="DX20" s="237"/>
      <c r="DY20" s="237"/>
      <c r="DZ20" s="237"/>
      <c r="EA20" s="237"/>
      <c r="EB20" s="237"/>
      <c r="EC20" s="237"/>
      <c r="ED20" s="237"/>
      <c r="EE20" s="237"/>
      <c r="EF20" s="237"/>
      <c r="EG20" s="237"/>
      <c r="EH20" s="237"/>
      <c r="EI20" s="237"/>
      <c r="EJ20" s="237"/>
      <c r="EK20" s="237"/>
      <c r="EL20" s="237"/>
      <c r="EM20" s="237"/>
      <c r="EN20" s="237"/>
      <c r="EO20" s="237"/>
      <c r="EP20" s="237"/>
      <c r="EQ20" s="237"/>
      <c r="ER20" s="237"/>
      <c r="ES20" s="237"/>
      <c r="ET20" s="237"/>
      <c r="EU20" s="237"/>
      <c r="EV20" s="237"/>
      <c r="EW20" s="237"/>
      <c r="EX20" s="237"/>
      <c r="EY20" s="237"/>
      <c r="EZ20" s="237"/>
      <c r="FA20" s="237"/>
      <c r="FB20" s="237"/>
      <c r="FC20" s="237"/>
      <c r="FD20" s="237"/>
      <c r="FE20" s="237"/>
      <c r="FF20" s="237"/>
      <c r="FG20" s="237"/>
      <c r="FH20" s="237"/>
      <c r="FI20" s="237"/>
      <c r="FJ20" s="237"/>
      <c r="FK20" s="237"/>
      <c r="FL20" s="237"/>
      <c r="FM20" s="237"/>
      <c r="FN20" s="237"/>
      <c r="FO20" s="237"/>
      <c r="FP20" s="237"/>
      <c r="FQ20" s="237"/>
      <c r="FR20" s="237"/>
      <c r="FS20" s="237"/>
      <c r="FT20" s="237"/>
      <c r="FU20" s="237"/>
      <c r="FV20" s="237"/>
      <c r="FW20" s="237"/>
      <c r="FX20" s="237"/>
      <c r="FY20" s="237"/>
      <c r="FZ20" s="237"/>
      <c r="GA20" s="237"/>
      <c r="GB20" s="237"/>
      <c r="GC20" s="237"/>
      <c r="GD20" s="237"/>
      <c r="GE20" s="237"/>
      <c r="GF20" s="237"/>
      <c r="GG20" s="237"/>
      <c r="GH20" s="237"/>
      <c r="GI20" s="237"/>
      <c r="GJ20" s="237"/>
      <c r="GK20" s="237"/>
      <c r="GL20" s="237"/>
      <c r="GM20" s="237"/>
      <c r="GN20" s="237"/>
      <c r="GO20" s="237"/>
      <c r="GP20" s="237"/>
      <c r="GQ20" s="237"/>
      <c r="GR20" s="237"/>
      <c r="GS20" s="237"/>
      <c r="GT20" s="237"/>
      <c r="GU20" s="237"/>
      <c r="GV20" s="237"/>
      <c r="GW20" s="237"/>
      <c r="GX20" s="237"/>
      <c r="GY20" s="237"/>
      <c r="GZ20" s="237"/>
      <c r="HA20" s="237"/>
      <c r="HB20" s="237"/>
      <c r="HC20" s="237"/>
      <c r="HD20" s="237"/>
      <c r="HE20" s="237"/>
      <c r="HF20" s="237"/>
      <c r="HG20" s="237"/>
      <c r="HH20" s="237"/>
      <c r="HI20" s="237"/>
      <c r="HJ20" s="237"/>
      <c r="HK20" s="237"/>
      <c r="HL20" s="237"/>
      <c r="HM20" s="237"/>
      <c r="HN20" s="237"/>
      <c r="HO20" s="237"/>
      <c r="HP20" s="237"/>
      <c r="HQ20" s="237"/>
      <c r="HR20" s="237"/>
      <c r="HS20" s="237"/>
      <c r="HT20" s="237"/>
      <c r="HU20" s="237"/>
      <c r="HV20" s="237"/>
      <c r="HW20" s="237"/>
      <c r="HX20" s="237"/>
      <c r="HY20" s="237"/>
      <c r="HZ20" s="237"/>
      <c r="IA20" s="237"/>
      <c r="IB20" s="237"/>
      <c r="IC20" s="237"/>
      <c r="ID20" s="237"/>
      <c r="IE20" s="237"/>
      <c r="IF20" s="237"/>
      <c r="IG20" s="237"/>
      <c r="IH20" s="237"/>
      <c r="II20" s="237"/>
      <c r="IJ20" s="237"/>
      <c r="IK20" s="237"/>
      <c r="IL20" s="237"/>
      <c r="IM20" s="237"/>
    </row>
    <row r="21" spans="1:247" s="235" customFormat="1" ht="16.5" customHeight="1">
      <c r="A21" s="217" t="s">
        <v>338</v>
      </c>
      <c r="B21" s="194">
        <v>1757</v>
      </c>
      <c r="C21" s="194">
        <v>1757</v>
      </c>
      <c r="D21" s="194">
        <v>1757</v>
      </c>
      <c r="E21" s="194">
        <v>1757</v>
      </c>
      <c r="F21" s="22"/>
      <c r="G21" s="233"/>
      <c r="H21" s="233"/>
      <c r="I21" s="233"/>
      <c r="J21" s="233"/>
      <c r="K21" s="233"/>
      <c r="L21" s="236"/>
      <c r="M21" s="236"/>
      <c r="N21" s="236"/>
      <c r="O21" s="236"/>
      <c r="P21" s="236"/>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c r="BS21" s="237"/>
      <c r="BT21" s="237"/>
      <c r="BU21" s="237"/>
      <c r="BV21" s="237"/>
      <c r="BW21" s="237"/>
      <c r="BX21" s="237"/>
      <c r="BY21" s="237"/>
      <c r="BZ21" s="237"/>
      <c r="CA21" s="237"/>
      <c r="CB21" s="237"/>
      <c r="CC21" s="237"/>
      <c r="CD21" s="237"/>
      <c r="CE21" s="237"/>
      <c r="CF21" s="237"/>
      <c r="CG21" s="237"/>
      <c r="CH21" s="237"/>
      <c r="CI21" s="237"/>
      <c r="CJ21" s="237"/>
      <c r="CK21" s="237"/>
      <c r="CL21" s="237"/>
      <c r="CM21" s="237"/>
      <c r="CN21" s="237"/>
      <c r="CO21" s="237"/>
      <c r="CP21" s="237"/>
      <c r="CQ21" s="237"/>
      <c r="CR21" s="237"/>
      <c r="CS21" s="237"/>
      <c r="CT21" s="237"/>
      <c r="CU21" s="237"/>
      <c r="CV21" s="237"/>
      <c r="CW21" s="237"/>
      <c r="CX21" s="237"/>
      <c r="CY21" s="237"/>
      <c r="CZ21" s="237"/>
      <c r="DA21" s="237"/>
      <c r="DB21" s="237"/>
      <c r="DC21" s="237"/>
      <c r="DD21" s="237"/>
      <c r="DE21" s="237"/>
      <c r="DF21" s="237"/>
      <c r="DG21" s="237"/>
      <c r="DH21" s="237"/>
      <c r="DI21" s="237"/>
      <c r="DJ21" s="237"/>
      <c r="DK21" s="237"/>
      <c r="DL21" s="237"/>
      <c r="DM21" s="237"/>
      <c r="DN21" s="237"/>
      <c r="DO21" s="237"/>
      <c r="DP21" s="237"/>
      <c r="DQ21" s="237"/>
      <c r="DR21" s="237"/>
      <c r="DS21" s="237"/>
      <c r="DT21" s="237"/>
      <c r="DU21" s="237"/>
      <c r="DV21" s="237"/>
      <c r="DW21" s="237"/>
      <c r="DX21" s="237"/>
      <c r="DY21" s="237"/>
      <c r="DZ21" s="237"/>
      <c r="EA21" s="237"/>
      <c r="EB21" s="237"/>
      <c r="EC21" s="237"/>
      <c r="ED21" s="237"/>
      <c r="EE21" s="237"/>
      <c r="EF21" s="237"/>
      <c r="EG21" s="237"/>
      <c r="EH21" s="237"/>
      <c r="EI21" s="237"/>
      <c r="EJ21" s="237"/>
      <c r="EK21" s="237"/>
      <c r="EL21" s="237"/>
      <c r="EM21" s="237"/>
      <c r="EN21" s="237"/>
      <c r="EO21" s="237"/>
      <c r="EP21" s="237"/>
      <c r="EQ21" s="237"/>
      <c r="ER21" s="237"/>
      <c r="ES21" s="237"/>
      <c r="ET21" s="237"/>
      <c r="EU21" s="237"/>
      <c r="EV21" s="237"/>
      <c r="EW21" s="237"/>
      <c r="EX21" s="237"/>
      <c r="EY21" s="237"/>
      <c r="EZ21" s="237"/>
      <c r="FA21" s="237"/>
      <c r="FB21" s="237"/>
      <c r="FC21" s="237"/>
      <c r="FD21" s="237"/>
      <c r="FE21" s="237"/>
      <c r="FF21" s="237"/>
      <c r="FG21" s="237"/>
      <c r="FH21" s="237"/>
      <c r="FI21" s="237"/>
      <c r="FJ21" s="237"/>
      <c r="FK21" s="237"/>
      <c r="FL21" s="237"/>
      <c r="FM21" s="237"/>
      <c r="FN21" s="237"/>
      <c r="FO21" s="237"/>
      <c r="FP21" s="237"/>
      <c r="FQ21" s="237"/>
      <c r="FR21" s="237"/>
      <c r="FS21" s="237"/>
      <c r="FT21" s="237"/>
      <c r="FU21" s="237"/>
      <c r="FV21" s="237"/>
      <c r="FW21" s="237"/>
      <c r="FX21" s="237"/>
      <c r="FY21" s="237"/>
      <c r="FZ21" s="237"/>
      <c r="GA21" s="237"/>
      <c r="GB21" s="237"/>
      <c r="GC21" s="237"/>
      <c r="GD21" s="237"/>
      <c r="GE21" s="237"/>
      <c r="GF21" s="237"/>
      <c r="GG21" s="237"/>
      <c r="GH21" s="237"/>
      <c r="GI21" s="237"/>
      <c r="GJ21" s="237"/>
      <c r="GK21" s="237"/>
      <c r="GL21" s="237"/>
      <c r="GM21" s="237"/>
      <c r="GN21" s="237"/>
      <c r="GO21" s="237"/>
      <c r="GP21" s="237"/>
      <c r="GQ21" s="237"/>
      <c r="GR21" s="237"/>
      <c r="GS21" s="237"/>
      <c r="GT21" s="237"/>
      <c r="GU21" s="237"/>
      <c r="GV21" s="237"/>
      <c r="GW21" s="237"/>
      <c r="GX21" s="237"/>
      <c r="GY21" s="237"/>
      <c r="GZ21" s="237"/>
      <c r="HA21" s="237"/>
      <c r="HB21" s="237"/>
      <c r="HC21" s="237"/>
      <c r="HD21" s="237"/>
      <c r="HE21" s="237"/>
      <c r="HF21" s="237"/>
      <c r="HG21" s="237"/>
      <c r="HH21" s="237"/>
      <c r="HI21" s="237"/>
      <c r="HJ21" s="237"/>
      <c r="HK21" s="237"/>
      <c r="HL21" s="237"/>
      <c r="HM21" s="237"/>
      <c r="HN21" s="237"/>
      <c r="HO21" s="237"/>
      <c r="HP21" s="237"/>
      <c r="HQ21" s="237"/>
      <c r="HR21" s="237"/>
      <c r="HS21" s="237"/>
      <c r="HT21" s="237"/>
      <c r="HU21" s="237"/>
      <c r="HV21" s="237"/>
      <c r="HW21" s="237"/>
      <c r="HX21" s="237"/>
      <c r="HY21" s="237"/>
      <c r="HZ21" s="237"/>
      <c r="IA21" s="237"/>
      <c r="IB21" s="237"/>
      <c r="IC21" s="237"/>
      <c r="ID21" s="237"/>
      <c r="IE21" s="237"/>
      <c r="IF21" s="237"/>
      <c r="IG21" s="237"/>
      <c r="IH21" s="237"/>
      <c r="II21" s="237"/>
      <c r="IJ21" s="237"/>
      <c r="IK21" s="237"/>
      <c r="IL21" s="237"/>
      <c r="IM21" s="237"/>
    </row>
    <row r="22" spans="1:247" s="235" customFormat="1" ht="16.5" customHeight="1">
      <c r="A22" s="196" t="s">
        <v>249</v>
      </c>
      <c r="B22" s="194">
        <v>1000</v>
      </c>
      <c r="C22" s="283">
        <v>1000</v>
      </c>
      <c r="D22" s="283">
        <v>1000</v>
      </c>
      <c r="E22" s="283">
        <v>1000</v>
      </c>
      <c r="F22" s="22"/>
      <c r="G22" s="233"/>
      <c r="H22" s="233"/>
      <c r="I22" s="233"/>
      <c r="J22" s="233"/>
      <c r="K22" s="233"/>
      <c r="L22" s="236"/>
      <c r="M22" s="236"/>
      <c r="N22" s="236"/>
      <c r="O22" s="236"/>
      <c r="P22" s="236"/>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c r="CN22" s="237"/>
      <c r="CO22" s="237"/>
      <c r="CP22" s="237"/>
      <c r="CQ22" s="237"/>
      <c r="CR22" s="237"/>
      <c r="CS22" s="237"/>
      <c r="CT22" s="237"/>
      <c r="CU22" s="237"/>
      <c r="CV22" s="237"/>
      <c r="CW22" s="237"/>
      <c r="CX22" s="237"/>
      <c r="CY22" s="237"/>
      <c r="CZ22" s="237"/>
      <c r="DA22" s="237"/>
      <c r="DB22" s="237"/>
      <c r="DC22" s="237"/>
      <c r="DD22" s="237"/>
      <c r="DE22" s="237"/>
      <c r="DF22" s="237"/>
      <c r="DG22" s="237"/>
      <c r="DH22" s="237"/>
      <c r="DI22" s="237"/>
      <c r="DJ22" s="237"/>
      <c r="DK22" s="237"/>
      <c r="DL22" s="237"/>
      <c r="DM22" s="237"/>
      <c r="DN22" s="237"/>
      <c r="DO22" s="237"/>
      <c r="DP22" s="237"/>
      <c r="DQ22" s="237"/>
      <c r="DR22" s="237"/>
      <c r="DS22" s="237"/>
      <c r="DT22" s="237"/>
      <c r="DU22" s="237"/>
      <c r="DV22" s="237"/>
      <c r="DW22" s="237"/>
      <c r="DX22" s="237"/>
      <c r="DY22" s="237"/>
      <c r="DZ22" s="237"/>
      <c r="EA22" s="237"/>
      <c r="EB22" s="237"/>
      <c r="EC22" s="237"/>
      <c r="ED22" s="237"/>
      <c r="EE22" s="237"/>
      <c r="EF22" s="237"/>
      <c r="EG22" s="237"/>
      <c r="EH22" s="237"/>
      <c r="EI22" s="237"/>
      <c r="EJ22" s="237"/>
      <c r="EK22" s="237"/>
      <c r="EL22" s="237"/>
      <c r="EM22" s="237"/>
      <c r="EN22" s="237"/>
      <c r="EO22" s="237"/>
      <c r="EP22" s="237"/>
      <c r="EQ22" s="237"/>
      <c r="ER22" s="237"/>
      <c r="ES22" s="237"/>
      <c r="ET22" s="237"/>
      <c r="EU22" s="237"/>
      <c r="EV22" s="237"/>
      <c r="EW22" s="237"/>
      <c r="EX22" s="237"/>
      <c r="EY22" s="237"/>
      <c r="EZ22" s="237"/>
      <c r="FA22" s="237"/>
      <c r="FB22" s="237"/>
      <c r="FC22" s="237"/>
      <c r="FD22" s="237"/>
      <c r="FE22" s="237"/>
      <c r="FF22" s="237"/>
      <c r="FG22" s="237"/>
      <c r="FH22" s="237"/>
      <c r="FI22" s="237"/>
      <c r="FJ22" s="237"/>
      <c r="FK22" s="237"/>
      <c r="FL22" s="237"/>
      <c r="FM22" s="237"/>
      <c r="FN22" s="237"/>
      <c r="FO22" s="237"/>
      <c r="FP22" s="237"/>
      <c r="FQ22" s="237"/>
      <c r="FR22" s="237"/>
      <c r="FS22" s="237"/>
      <c r="FT22" s="237"/>
      <c r="FU22" s="237"/>
      <c r="FV22" s="237"/>
      <c r="FW22" s="237"/>
      <c r="FX22" s="237"/>
      <c r="FY22" s="237"/>
      <c r="FZ22" s="237"/>
      <c r="GA22" s="237"/>
      <c r="GB22" s="237"/>
      <c r="GC22" s="237"/>
      <c r="GD22" s="237"/>
      <c r="GE22" s="237"/>
      <c r="GF22" s="237"/>
      <c r="GG22" s="237"/>
      <c r="GH22" s="237"/>
      <c r="GI22" s="237"/>
      <c r="GJ22" s="237"/>
      <c r="GK22" s="237"/>
      <c r="GL22" s="237"/>
      <c r="GM22" s="237"/>
      <c r="GN22" s="237"/>
      <c r="GO22" s="237"/>
      <c r="GP22" s="237"/>
      <c r="GQ22" s="237"/>
      <c r="GR22" s="237"/>
      <c r="GS22" s="237"/>
      <c r="GT22" s="237"/>
      <c r="GU22" s="237"/>
      <c r="GV22" s="237"/>
      <c r="GW22" s="237"/>
      <c r="GX22" s="237"/>
      <c r="GY22" s="237"/>
      <c r="GZ22" s="237"/>
      <c r="HA22" s="237"/>
      <c r="HB22" s="237"/>
      <c r="HC22" s="237"/>
      <c r="HD22" s="237"/>
      <c r="HE22" s="237"/>
      <c r="HF22" s="237"/>
      <c r="HG22" s="237"/>
      <c r="HH22" s="237"/>
      <c r="HI22" s="237"/>
      <c r="HJ22" s="237"/>
      <c r="HK22" s="237"/>
      <c r="HL22" s="237"/>
      <c r="HM22" s="237"/>
      <c r="HN22" s="237"/>
      <c r="HO22" s="237"/>
      <c r="HP22" s="237"/>
      <c r="HQ22" s="237"/>
      <c r="HR22" s="237"/>
      <c r="HS22" s="237"/>
      <c r="HT22" s="237"/>
      <c r="HU22" s="237"/>
      <c r="HV22" s="237"/>
      <c r="HW22" s="237"/>
      <c r="HX22" s="237"/>
      <c r="HY22" s="237"/>
      <c r="HZ22" s="237"/>
      <c r="IA22" s="237"/>
      <c r="IB22" s="237"/>
      <c r="IC22" s="237"/>
      <c r="ID22" s="237"/>
      <c r="IE22" s="237"/>
      <c r="IF22" s="237"/>
      <c r="IG22" s="237"/>
      <c r="IH22" s="237"/>
      <c r="II22" s="237"/>
      <c r="IJ22" s="237"/>
      <c r="IK22" s="237"/>
      <c r="IL22" s="237"/>
      <c r="IM22" s="237"/>
    </row>
    <row r="23" spans="1:247" s="235" customFormat="1" ht="16.5" customHeight="1">
      <c r="A23" s="196" t="s">
        <v>250</v>
      </c>
      <c r="B23" s="284">
        <v>854.19899999999996</v>
      </c>
      <c r="C23" s="284">
        <v>854.19899999999996</v>
      </c>
      <c r="D23" s="194" t="s">
        <v>117</v>
      </c>
      <c r="E23" s="194" t="s">
        <v>117</v>
      </c>
      <c r="F23" s="22"/>
      <c r="G23" s="233"/>
      <c r="H23" s="233"/>
      <c r="I23" s="233"/>
      <c r="J23" s="233"/>
      <c r="K23" s="233"/>
      <c r="L23" s="236"/>
      <c r="M23" s="236"/>
      <c r="N23" s="236"/>
      <c r="O23" s="236"/>
      <c r="P23" s="236"/>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37"/>
      <c r="BU23" s="237"/>
      <c r="BV23" s="237"/>
      <c r="BW23" s="237"/>
      <c r="BX23" s="237"/>
      <c r="BY23" s="237"/>
      <c r="BZ23" s="237"/>
      <c r="CA23" s="237"/>
      <c r="CB23" s="237"/>
      <c r="CC23" s="237"/>
      <c r="CD23" s="237"/>
      <c r="CE23" s="237"/>
      <c r="CF23" s="237"/>
      <c r="CG23" s="237"/>
      <c r="CH23" s="237"/>
      <c r="CI23" s="237"/>
      <c r="CJ23" s="237"/>
      <c r="CK23" s="237"/>
      <c r="CL23" s="237"/>
      <c r="CM23" s="237"/>
      <c r="CN23" s="237"/>
      <c r="CO23" s="237"/>
      <c r="CP23" s="237"/>
      <c r="CQ23" s="237"/>
      <c r="CR23" s="237"/>
      <c r="CS23" s="237"/>
      <c r="CT23" s="237"/>
      <c r="CU23" s="237"/>
      <c r="CV23" s="237"/>
      <c r="CW23" s="237"/>
      <c r="CX23" s="237"/>
      <c r="CY23" s="237"/>
      <c r="CZ23" s="237"/>
      <c r="DA23" s="237"/>
      <c r="DB23" s="237"/>
      <c r="DC23" s="237"/>
      <c r="DD23" s="237"/>
      <c r="DE23" s="237"/>
      <c r="DF23" s="237"/>
      <c r="DG23" s="237"/>
      <c r="DH23" s="237"/>
      <c r="DI23" s="237"/>
      <c r="DJ23" s="237"/>
      <c r="DK23" s="237"/>
      <c r="DL23" s="237"/>
      <c r="DM23" s="237"/>
      <c r="DN23" s="237"/>
      <c r="DO23" s="237"/>
      <c r="DP23" s="237"/>
      <c r="DQ23" s="237"/>
      <c r="DR23" s="237"/>
      <c r="DS23" s="237"/>
      <c r="DT23" s="237"/>
      <c r="DU23" s="237"/>
      <c r="DV23" s="237"/>
      <c r="DW23" s="237"/>
      <c r="DX23" s="237"/>
      <c r="DY23" s="237"/>
      <c r="DZ23" s="237"/>
      <c r="EA23" s="237"/>
      <c r="EB23" s="237"/>
      <c r="EC23" s="237"/>
      <c r="ED23" s="237"/>
      <c r="EE23" s="237"/>
      <c r="EF23" s="237"/>
      <c r="EG23" s="237"/>
      <c r="EH23" s="237"/>
      <c r="EI23" s="237"/>
      <c r="EJ23" s="237"/>
      <c r="EK23" s="237"/>
      <c r="EL23" s="237"/>
      <c r="EM23" s="237"/>
      <c r="EN23" s="237"/>
      <c r="EO23" s="237"/>
      <c r="EP23" s="237"/>
      <c r="EQ23" s="237"/>
      <c r="ER23" s="237"/>
      <c r="ES23" s="237"/>
      <c r="ET23" s="237"/>
      <c r="EU23" s="237"/>
      <c r="EV23" s="237"/>
      <c r="EW23" s="237"/>
      <c r="EX23" s="237"/>
      <c r="EY23" s="237"/>
      <c r="EZ23" s="237"/>
      <c r="FA23" s="237"/>
      <c r="FB23" s="237"/>
      <c r="FC23" s="237"/>
      <c r="FD23" s="237"/>
      <c r="FE23" s="237"/>
      <c r="FF23" s="237"/>
      <c r="FG23" s="237"/>
      <c r="FH23" s="237"/>
      <c r="FI23" s="237"/>
      <c r="FJ23" s="237"/>
      <c r="FK23" s="237"/>
      <c r="FL23" s="237"/>
      <c r="FM23" s="237"/>
      <c r="FN23" s="237"/>
      <c r="FO23" s="237"/>
      <c r="FP23" s="237"/>
      <c r="FQ23" s="237"/>
      <c r="FR23" s="237"/>
      <c r="FS23" s="237"/>
      <c r="FT23" s="237"/>
      <c r="FU23" s="237"/>
      <c r="FV23" s="237"/>
      <c r="FW23" s="237"/>
      <c r="FX23" s="237"/>
      <c r="FY23" s="237"/>
      <c r="FZ23" s="237"/>
      <c r="GA23" s="237"/>
      <c r="GB23" s="237"/>
      <c r="GC23" s="237"/>
      <c r="GD23" s="237"/>
      <c r="GE23" s="237"/>
      <c r="GF23" s="237"/>
      <c r="GG23" s="237"/>
      <c r="GH23" s="237"/>
      <c r="GI23" s="237"/>
      <c r="GJ23" s="237"/>
      <c r="GK23" s="237"/>
      <c r="GL23" s="237"/>
      <c r="GM23" s="237"/>
      <c r="GN23" s="237"/>
      <c r="GO23" s="237"/>
      <c r="GP23" s="237"/>
      <c r="GQ23" s="237"/>
      <c r="GR23" s="237"/>
      <c r="GS23" s="237"/>
      <c r="GT23" s="237"/>
      <c r="GU23" s="237"/>
      <c r="GV23" s="237"/>
      <c r="GW23" s="237"/>
      <c r="GX23" s="237"/>
      <c r="GY23" s="237"/>
      <c r="GZ23" s="237"/>
      <c r="HA23" s="237"/>
      <c r="HB23" s="237"/>
      <c r="HC23" s="237"/>
      <c r="HD23" s="237"/>
      <c r="HE23" s="237"/>
      <c r="HF23" s="237"/>
      <c r="HG23" s="237"/>
      <c r="HH23" s="237"/>
      <c r="HI23" s="237"/>
      <c r="HJ23" s="237"/>
      <c r="HK23" s="237"/>
      <c r="HL23" s="237"/>
      <c r="HM23" s="237"/>
      <c r="HN23" s="237"/>
      <c r="HO23" s="237"/>
      <c r="HP23" s="237"/>
      <c r="HQ23" s="237"/>
      <c r="HR23" s="237"/>
      <c r="HS23" s="237"/>
      <c r="HT23" s="237"/>
      <c r="HU23" s="237"/>
      <c r="HV23" s="237"/>
      <c r="HW23" s="237"/>
      <c r="HX23" s="237"/>
      <c r="HY23" s="237"/>
      <c r="HZ23" s="237"/>
      <c r="IA23" s="237"/>
      <c r="IB23" s="237"/>
      <c r="IC23" s="237"/>
      <c r="ID23" s="237"/>
      <c r="IE23" s="237"/>
      <c r="IF23" s="237"/>
      <c r="IG23" s="237"/>
      <c r="IH23" s="237"/>
      <c r="II23" s="237"/>
      <c r="IJ23" s="237"/>
      <c r="IK23" s="237"/>
      <c r="IL23" s="237"/>
      <c r="IM23" s="237"/>
    </row>
    <row r="24" spans="1:247" s="235" customFormat="1" ht="16.5" customHeight="1">
      <c r="A24" s="196" t="s">
        <v>124</v>
      </c>
      <c r="B24" s="194">
        <v>386.10700000000003</v>
      </c>
      <c r="C24" s="194">
        <v>386.10700000000003</v>
      </c>
      <c r="D24" s="194">
        <v>386.10700000000003</v>
      </c>
      <c r="E24" s="194">
        <v>386.10700000000003</v>
      </c>
      <c r="F24" s="22"/>
      <c r="G24" s="233"/>
      <c r="H24" s="233"/>
      <c r="I24" s="233"/>
      <c r="J24" s="233"/>
      <c r="K24" s="233"/>
      <c r="L24" s="236"/>
      <c r="M24" s="236"/>
      <c r="N24" s="236"/>
      <c r="O24" s="236"/>
      <c r="P24" s="236"/>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c r="BS24" s="237"/>
      <c r="BT24" s="237"/>
      <c r="BU24" s="237"/>
      <c r="BV24" s="237"/>
      <c r="BW24" s="237"/>
      <c r="BX24" s="237"/>
      <c r="BY24" s="237"/>
      <c r="BZ24" s="237"/>
      <c r="CA24" s="237"/>
      <c r="CB24" s="237"/>
      <c r="CC24" s="237"/>
      <c r="CD24" s="237"/>
      <c r="CE24" s="237"/>
      <c r="CF24" s="237"/>
      <c r="CG24" s="237"/>
      <c r="CH24" s="237"/>
      <c r="CI24" s="237"/>
      <c r="CJ24" s="237"/>
      <c r="CK24" s="237"/>
      <c r="CL24" s="237"/>
      <c r="CM24" s="237"/>
      <c r="CN24" s="237"/>
      <c r="CO24" s="237"/>
      <c r="CP24" s="237"/>
      <c r="CQ24" s="237"/>
      <c r="CR24" s="237"/>
      <c r="CS24" s="237"/>
      <c r="CT24" s="237"/>
      <c r="CU24" s="237"/>
      <c r="CV24" s="237"/>
      <c r="CW24" s="237"/>
      <c r="CX24" s="237"/>
      <c r="CY24" s="237"/>
      <c r="CZ24" s="237"/>
      <c r="DA24" s="237"/>
      <c r="DB24" s="237"/>
      <c r="DC24" s="237"/>
      <c r="DD24" s="237"/>
      <c r="DE24" s="237"/>
      <c r="DF24" s="237"/>
      <c r="DG24" s="237"/>
      <c r="DH24" s="237"/>
      <c r="DI24" s="237"/>
      <c r="DJ24" s="237"/>
      <c r="DK24" s="237"/>
      <c r="DL24" s="237"/>
      <c r="DM24" s="237"/>
      <c r="DN24" s="237"/>
      <c r="DO24" s="237"/>
      <c r="DP24" s="237"/>
      <c r="DQ24" s="237"/>
      <c r="DR24" s="237"/>
      <c r="DS24" s="237"/>
      <c r="DT24" s="237"/>
      <c r="DU24" s="237"/>
      <c r="DV24" s="237"/>
      <c r="DW24" s="237"/>
      <c r="DX24" s="237"/>
      <c r="DY24" s="237"/>
      <c r="DZ24" s="237"/>
      <c r="EA24" s="237"/>
      <c r="EB24" s="237"/>
      <c r="EC24" s="237"/>
      <c r="ED24" s="237"/>
      <c r="EE24" s="237"/>
      <c r="EF24" s="237"/>
      <c r="EG24" s="237"/>
      <c r="EH24" s="237"/>
      <c r="EI24" s="237"/>
      <c r="EJ24" s="237"/>
      <c r="EK24" s="237"/>
      <c r="EL24" s="237"/>
      <c r="EM24" s="237"/>
      <c r="EN24" s="237"/>
      <c r="EO24" s="237"/>
      <c r="EP24" s="237"/>
      <c r="EQ24" s="237"/>
      <c r="ER24" s="237"/>
      <c r="ES24" s="237"/>
      <c r="ET24" s="237"/>
      <c r="EU24" s="237"/>
      <c r="EV24" s="237"/>
      <c r="EW24" s="237"/>
      <c r="EX24" s="237"/>
      <c r="EY24" s="237"/>
      <c r="EZ24" s="237"/>
      <c r="FA24" s="237"/>
      <c r="FB24" s="237"/>
      <c r="FC24" s="237"/>
      <c r="FD24" s="237"/>
      <c r="FE24" s="237"/>
      <c r="FF24" s="237"/>
      <c r="FG24" s="237"/>
      <c r="FH24" s="237"/>
      <c r="FI24" s="237"/>
      <c r="FJ24" s="237"/>
      <c r="FK24" s="237"/>
      <c r="FL24" s="237"/>
      <c r="FM24" s="237"/>
      <c r="FN24" s="237"/>
      <c r="FO24" s="237"/>
      <c r="FP24" s="237"/>
      <c r="FQ24" s="237"/>
      <c r="FR24" s="237"/>
      <c r="FS24" s="237"/>
      <c r="FT24" s="237"/>
      <c r="FU24" s="237"/>
      <c r="FV24" s="237"/>
      <c r="FW24" s="237"/>
      <c r="FX24" s="237"/>
      <c r="FY24" s="237"/>
      <c r="FZ24" s="237"/>
      <c r="GA24" s="237"/>
      <c r="GB24" s="237"/>
      <c r="GC24" s="237"/>
      <c r="GD24" s="237"/>
      <c r="GE24" s="237"/>
      <c r="GF24" s="237"/>
      <c r="GG24" s="237"/>
      <c r="GH24" s="237"/>
      <c r="GI24" s="237"/>
      <c r="GJ24" s="237"/>
      <c r="GK24" s="237"/>
      <c r="GL24" s="237"/>
      <c r="GM24" s="237"/>
      <c r="GN24" s="237"/>
      <c r="GO24" s="237"/>
      <c r="GP24" s="237"/>
      <c r="GQ24" s="237"/>
      <c r="GR24" s="237"/>
      <c r="GS24" s="237"/>
      <c r="GT24" s="237"/>
      <c r="GU24" s="237"/>
      <c r="GV24" s="237"/>
      <c r="GW24" s="237"/>
      <c r="GX24" s="237"/>
      <c r="GY24" s="237"/>
      <c r="GZ24" s="237"/>
      <c r="HA24" s="237"/>
      <c r="HB24" s="237"/>
      <c r="HC24" s="237"/>
      <c r="HD24" s="237"/>
      <c r="HE24" s="237"/>
      <c r="HF24" s="237"/>
      <c r="HG24" s="237"/>
      <c r="HH24" s="237"/>
      <c r="HI24" s="237"/>
      <c r="HJ24" s="237"/>
      <c r="HK24" s="237"/>
      <c r="HL24" s="237"/>
      <c r="HM24" s="237"/>
      <c r="HN24" s="237"/>
      <c r="HO24" s="237"/>
      <c r="HP24" s="237"/>
      <c r="HQ24" s="237"/>
      <c r="HR24" s="237"/>
      <c r="HS24" s="237"/>
      <c r="HT24" s="237"/>
      <c r="HU24" s="237"/>
      <c r="HV24" s="237"/>
      <c r="HW24" s="237"/>
      <c r="HX24" s="237"/>
      <c r="HY24" s="237"/>
      <c r="HZ24" s="237"/>
      <c r="IA24" s="237"/>
      <c r="IB24" s="237"/>
      <c r="IC24" s="237"/>
      <c r="ID24" s="237"/>
      <c r="IE24" s="237"/>
      <c r="IF24" s="237"/>
      <c r="IG24" s="237"/>
      <c r="IH24" s="237"/>
      <c r="II24" s="237"/>
      <c r="IJ24" s="237"/>
      <c r="IK24" s="237"/>
      <c r="IL24" s="237"/>
      <c r="IM24" s="237"/>
    </row>
    <row r="25" spans="1:247" s="235" customFormat="1" ht="16.5" customHeight="1">
      <c r="A25" s="132" t="s">
        <v>251</v>
      </c>
      <c r="B25" s="194">
        <v>26.7</v>
      </c>
      <c r="C25" s="194" t="s">
        <v>117</v>
      </c>
      <c r="D25" s="194" t="s">
        <v>117</v>
      </c>
      <c r="E25" s="194" t="s">
        <v>117</v>
      </c>
      <c r="F25" s="22"/>
      <c r="G25" s="233"/>
      <c r="H25" s="233"/>
      <c r="I25" s="233"/>
      <c r="J25" s="233"/>
      <c r="K25" s="233"/>
      <c r="L25" s="236"/>
      <c r="M25" s="236"/>
      <c r="N25" s="236"/>
      <c r="O25" s="236"/>
      <c r="P25" s="236"/>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7"/>
      <c r="BR25" s="237"/>
      <c r="BS25" s="237"/>
      <c r="BT25" s="237"/>
      <c r="BU25" s="237"/>
      <c r="BV25" s="237"/>
      <c r="BW25" s="237"/>
      <c r="BX25" s="237"/>
      <c r="BY25" s="237"/>
      <c r="BZ25" s="237"/>
      <c r="CA25" s="237"/>
      <c r="CB25" s="237"/>
      <c r="CC25" s="237"/>
      <c r="CD25" s="237"/>
      <c r="CE25" s="237"/>
      <c r="CF25" s="237"/>
      <c r="CG25" s="237"/>
      <c r="CH25" s="237"/>
      <c r="CI25" s="237"/>
      <c r="CJ25" s="237"/>
      <c r="CK25" s="237"/>
      <c r="CL25" s="237"/>
      <c r="CM25" s="237"/>
      <c r="CN25" s="237"/>
      <c r="CO25" s="237"/>
      <c r="CP25" s="237"/>
      <c r="CQ25" s="237"/>
      <c r="CR25" s="237"/>
      <c r="CS25" s="237"/>
      <c r="CT25" s="237"/>
      <c r="CU25" s="237"/>
      <c r="CV25" s="237"/>
      <c r="CW25" s="237"/>
      <c r="CX25" s="237"/>
      <c r="CY25" s="237"/>
      <c r="CZ25" s="237"/>
      <c r="DA25" s="237"/>
      <c r="DB25" s="237"/>
      <c r="DC25" s="237"/>
      <c r="DD25" s="237"/>
      <c r="DE25" s="237"/>
      <c r="DF25" s="237"/>
      <c r="DG25" s="237"/>
      <c r="DH25" s="237"/>
      <c r="DI25" s="237"/>
      <c r="DJ25" s="237"/>
      <c r="DK25" s="237"/>
      <c r="DL25" s="237"/>
      <c r="DM25" s="237"/>
      <c r="DN25" s="237"/>
      <c r="DO25" s="237"/>
      <c r="DP25" s="237"/>
      <c r="DQ25" s="237"/>
      <c r="DR25" s="237"/>
      <c r="DS25" s="237"/>
      <c r="DT25" s="237"/>
      <c r="DU25" s="237"/>
      <c r="DV25" s="237"/>
      <c r="DW25" s="237"/>
      <c r="DX25" s="237"/>
      <c r="DY25" s="237"/>
      <c r="DZ25" s="237"/>
      <c r="EA25" s="237"/>
      <c r="EB25" s="237"/>
      <c r="EC25" s="237"/>
      <c r="ED25" s="237"/>
      <c r="EE25" s="237"/>
      <c r="EF25" s="237"/>
      <c r="EG25" s="237"/>
      <c r="EH25" s="237"/>
      <c r="EI25" s="237"/>
      <c r="EJ25" s="237"/>
      <c r="EK25" s="237"/>
      <c r="EL25" s="237"/>
      <c r="EM25" s="237"/>
      <c r="EN25" s="237"/>
      <c r="EO25" s="237"/>
      <c r="EP25" s="237"/>
      <c r="EQ25" s="237"/>
      <c r="ER25" s="237"/>
      <c r="ES25" s="237"/>
      <c r="ET25" s="237"/>
      <c r="EU25" s="237"/>
      <c r="EV25" s="237"/>
      <c r="EW25" s="237"/>
      <c r="EX25" s="237"/>
      <c r="EY25" s="237"/>
      <c r="EZ25" s="237"/>
      <c r="FA25" s="237"/>
      <c r="FB25" s="237"/>
      <c r="FC25" s="237"/>
      <c r="FD25" s="237"/>
      <c r="FE25" s="237"/>
      <c r="FF25" s="237"/>
      <c r="FG25" s="237"/>
      <c r="FH25" s="237"/>
      <c r="FI25" s="237"/>
      <c r="FJ25" s="237"/>
      <c r="FK25" s="237"/>
      <c r="FL25" s="237"/>
      <c r="FM25" s="237"/>
      <c r="FN25" s="237"/>
      <c r="FO25" s="237"/>
      <c r="FP25" s="237"/>
      <c r="FQ25" s="237"/>
      <c r="FR25" s="237"/>
      <c r="FS25" s="237"/>
      <c r="FT25" s="237"/>
      <c r="FU25" s="237"/>
      <c r="FV25" s="237"/>
      <c r="FW25" s="237"/>
      <c r="FX25" s="237"/>
      <c r="FY25" s="237"/>
      <c r="FZ25" s="237"/>
      <c r="GA25" s="237"/>
      <c r="GB25" s="237"/>
      <c r="GC25" s="237"/>
      <c r="GD25" s="237"/>
      <c r="GE25" s="237"/>
      <c r="GF25" s="237"/>
      <c r="GG25" s="237"/>
      <c r="GH25" s="237"/>
      <c r="GI25" s="237"/>
      <c r="GJ25" s="237"/>
      <c r="GK25" s="237"/>
      <c r="GL25" s="237"/>
      <c r="GM25" s="237"/>
      <c r="GN25" s="237"/>
      <c r="GO25" s="237"/>
      <c r="GP25" s="237"/>
      <c r="GQ25" s="237"/>
      <c r="GR25" s="237"/>
      <c r="GS25" s="237"/>
      <c r="GT25" s="237"/>
      <c r="GU25" s="237"/>
      <c r="GV25" s="237"/>
      <c r="GW25" s="237"/>
      <c r="GX25" s="237"/>
      <c r="GY25" s="237"/>
      <c r="GZ25" s="237"/>
      <c r="HA25" s="237"/>
      <c r="HB25" s="237"/>
      <c r="HC25" s="237"/>
      <c r="HD25" s="237"/>
      <c r="HE25" s="237"/>
      <c r="HF25" s="237"/>
      <c r="HG25" s="237"/>
      <c r="HH25" s="237"/>
      <c r="HI25" s="237"/>
      <c r="HJ25" s="237"/>
      <c r="HK25" s="237"/>
      <c r="HL25" s="237"/>
      <c r="HM25" s="237"/>
      <c r="HN25" s="237"/>
      <c r="HO25" s="237"/>
      <c r="HP25" s="237"/>
      <c r="HQ25" s="237"/>
      <c r="HR25" s="237"/>
      <c r="HS25" s="237"/>
      <c r="HT25" s="237"/>
      <c r="HU25" s="237"/>
      <c r="HV25" s="237"/>
      <c r="HW25" s="237"/>
      <c r="HX25" s="237"/>
      <c r="HY25" s="237"/>
      <c r="HZ25" s="237"/>
      <c r="IA25" s="237"/>
      <c r="IB25" s="237"/>
      <c r="IC25" s="237"/>
      <c r="ID25" s="237"/>
      <c r="IE25" s="237"/>
      <c r="IF25" s="237"/>
      <c r="IG25" s="237"/>
      <c r="IH25" s="237"/>
      <c r="II25" s="237"/>
      <c r="IJ25" s="237"/>
      <c r="IK25" s="237"/>
      <c r="IL25" s="237"/>
      <c r="IM25" s="237"/>
    </row>
    <row r="26" spans="1:247" s="237" customFormat="1" ht="16.5" customHeight="1">
      <c r="A26" s="218" t="s">
        <v>344</v>
      </c>
      <c r="B26" s="281">
        <v>0</v>
      </c>
      <c r="C26" s="194">
        <v>40000</v>
      </c>
      <c r="D26" s="194">
        <v>70000</v>
      </c>
      <c r="E26" s="194">
        <v>90000</v>
      </c>
      <c r="F26" s="22"/>
      <c r="G26" s="252"/>
      <c r="H26" s="253"/>
      <c r="I26" s="253"/>
      <c r="J26" s="254"/>
      <c r="K26" s="255"/>
      <c r="L26" s="236"/>
      <c r="M26" s="236"/>
      <c r="N26" s="236"/>
      <c r="O26" s="236"/>
      <c r="P26" s="236"/>
    </row>
    <row r="27" spans="1:247" s="235" customFormat="1" ht="16.5" customHeight="1">
      <c r="A27" s="238" t="s">
        <v>221</v>
      </c>
      <c r="B27" s="285">
        <f>SUM(B28:B54)</f>
        <v>307217.99221</v>
      </c>
      <c r="C27" s="285">
        <f>SUM(C28:C54)</f>
        <v>279841.23362000001</v>
      </c>
      <c r="D27" s="285">
        <f>SUM(D28:D54)</f>
        <v>275137.152</v>
      </c>
      <c r="E27" s="285">
        <f>SUM(E28:E54)</f>
        <v>271228.62900000002</v>
      </c>
      <c r="F27" s="22"/>
      <c r="G27" s="233"/>
      <c r="H27" s="233"/>
      <c r="I27" s="233"/>
      <c r="J27" s="233"/>
      <c r="K27" s="233"/>
      <c r="L27" s="236"/>
      <c r="M27" s="236"/>
      <c r="N27" s="236"/>
      <c r="O27" s="236"/>
      <c r="P27" s="236"/>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7"/>
      <c r="BJ27" s="237"/>
      <c r="BK27" s="237"/>
      <c r="BL27" s="237"/>
      <c r="BM27" s="237"/>
      <c r="BN27" s="237"/>
      <c r="BO27" s="237"/>
      <c r="BP27" s="237"/>
      <c r="BQ27" s="237"/>
      <c r="BR27" s="237"/>
      <c r="BS27" s="237"/>
      <c r="BT27" s="237"/>
      <c r="BU27" s="237"/>
      <c r="BV27" s="237"/>
      <c r="BW27" s="237"/>
      <c r="BX27" s="237"/>
      <c r="BY27" s="237"/>
      <c r="BZ27" s="237"/>
      <c r="CA27" s="237"/>
      <c r="CB27" s="237"/>
      <c r="CC27" s="237"/>
      <c r="CD27" s="237"/>
      <c r="CE27" s="237"/>
      <c r="CF27" s="237"/>
      <c r="CG27" s="237"/>
      <c r="CH27" s="237"/>
      <c r="CI27" s="237"/>
      <c r="CJ27" s="237"/>
      <c r="CK27" s="237"/>
      <c r="CL27" s="237"/>
      <c r="CM27" s="237"/>
      <c r="CN27" s="237"/>
      <c r="CO27" s="237"/>
      <c r="CP27" s="237"/>
      <c r="CQ27" s="237"/>
      <c r="CR27" s="237"/>
      <c r="CS27" s="237"/>
      <c r="CT27" s="237"/>
      <c r="CU27" s="237"/>
      <c r="CV27" s="237"/>
      <c r="CW27" s="237"/>
      <c r="CX27" s="237"/>
      <c r="CY27" s="237"/>
      <c r="CZ27" s="237"/>
      <c r="DA27" s="237"/>
      <c r="DB27" s="237"/>
      <c r="DC27" s="237"/>
      <c r="DD27" s="237"/>
      <c r="DE27" s="237"/>
      <c r="DF27" s="237"/>
      <c r="DG27" s="237"/>
      <c r="DH27" s="237"/>
      <c r="DI27" s="237"/>
      <c r="DJ27" s="237"/>
      <c r="DK27" s="237"/>
      <c r="DL27" s="237"/>
      <c r="DM27" s="237"/>
      <c r="DN27" s="237"/>
      <c r="DO27" s="237"/>
      <c r="DP27" s="237"/>
      <c r="DQ27" s="237"/>
      <c r="DR27" s="237"/>
      <c r="DS27" s="237"/>
      <c r="DT27" s="237"/>
      <c r="DU27" s="237"/>
      <c r="DV27" s="237"/>
      <c r="DW27" s="237"/>
      <c r="DX27" s="237"/>
      <c r="DY27" s="237"/>
      <c r="DZ27" s="237"/>
      <c r="EA27" s="237"/>
      <c r="EB27" s="237"/>
      <c r="EC27" s="237"/>
      <c r="ED27" s="237"/>
      <c r="EE27" s="237"/>
      <c r="EF27" s="237"/>
      <c r="EG27" s="237"/>
      <c r="EH27" s="237"/>
      <c r="EI27" s="237"/>
      <c r="EJ27" s="237"/>
      <c r="EK27" s="237"/>
      <c r="EL27" s="237"/>
      <c r="EM27" s="237"/>
      <c r="EN27" s="237"/>
      <c r="EO27" s="237"/>
      <c r="EP27" s="237"/>
      <c r="EQ27" s="237"/>
      <c r="ER27" s="237"/>
      <c r="ES27" s="237"/>
      <c r="ET27" s="237"/>
      <c r="EU27" s="237"/>
      <c r="EV27" s="237"/>
      <c r="EW27" s="237"/>
      <c r="EX27" s="237"/>
      <c r="EY27" s="237"/>
      <c r="EZ27" s="237"/>
      <c r="FA27" s="237"/>
      <c r="FB27" s="237"/>
      <c r="FC27" s="237"/>
      <c r="FD27" s="237"/>
      <c r="FE27" s="237"/>
      <c r="FF27" s="237"/>
      <c r="FG27" s="237"/>
      <c r="FH27" s="237"/>
      <c r="FI27" s="237"/>
      <c r="FJ27" s="237"/>
      <c r="FK27" s="237"/>
      <c r="FL27" s="237"/>
      <c r="FM27" s="237"/>
      <c r="FN27" s="237"/>
      <c r="FO27" s="237"/>
      <c r="FP27" s="237"/>
      <c r="FQ27" s="237"/>
      <c r="FR27" s="237"/>
      <c r="FS27" s="237"/>
      <c r="FT27" s="237"/>
      <c r="FU27" s="237"/>
      <c r="FV27" s="237"/>
      <c r="FW27" s="237"/>
      <c r="FX27" s="237"/>
      <c r="FY27" s="237"/>
      <c r="FZ27" s="237"/>
      <c r="GA27" s="237"/>
      <c r="GB27" s="237"/>
      <c r="GC27" s="237"/>
      <c r="GD27" s="237"/>
      <c r="GE27" s="237"/>
      <c r="GF27" s="237"/>
      <c r="GG27" s="237"/>
      <c r="GH27" s="237"/>
      <c r="GI27" s="237"/>
      <c r="GJ27" s="237"/>
      <c r="GK27" s="237"/>
      <c r="GL27" s="237"/>
      <c r="GM27" s="237"/>
      <c r="GN27" s="237"/>
      <c r="GO27" s="237"/>
      <c r="GP27" s="237"/>
      <c r="GQ27" s="237"/>
      <c r="GR27" s="237"/>
      <c r="GS27" s="237"/>
      <c r="GT27" s="237"/>
      <c r="GU27" s="237"/>
      <c r="GV27" s="237"/>
      <c r="GW27" s="237"/>
      <c r="GX27" s="237"/>
      <c r="GY27" s="237"/>
      <c r="GZ27" s="237"/>
      <c r="HA27" s="237"/>
      <c r="HB27" s="237"/>
      <c r="HC27" s="237"/>
      <c r="HD27" s="237"/>
      <c r="HE27" s="237"/>
      <c r="HF27" s="237"/>
      <c r="HG27" s="237"/>
      <c r="HH27" s="237"/>
      <c r="HI27" s="237"/>
      <c r="HJ27" s="237"/>
      <c r="HK27" s="237"/>
      <c r="HL27" s="237"/>
      <c r="HM27" s="237"/>
      <c r="HN27" s="237"/>
      <c r="HO27" s="237"/>
      <c r="HP27" s="237"/>
      <c r="HQ27" s="237"/>
      <c r="HR27" s="237"/>
      <c r="HS27" s="237"/>
      <c r="HT27" s="237"/>
      <c r="HU27" s="237"/>
      <c r="HV27" s="237"/>
      <c r="HW27" s="237"/>
      <c r="HX27" s="237"/>
      <c r="HY27" s="237"/>
      <c r="HZ27" s="237"/>
      <c r="IA27" s="237"/>
      <c r="IB27" s="237"/>
      <c r="IC27" s="237"/>
      <c r="ID27" s="237"/>
      <c r="IE27" s="237"/>
      <c r="IF27" s="237"/>
      <c r="IG27" s="237"/>
      <c r="IH27" s="237"/>
      <c r="II27" s="237"/>
      <c r="IJ27" s="237"/>
      <c r="IK27" s="237"/>
      <c r="IL27" s="237"/>
      <c r="IM27" s="237"/>
    </row>
    <row r="28" spans="1:247" s="235" customFormat="1" ht="16.5" customHeight="1">
      <c r="A28" s="133" t="s">
        <v>109</v>
      </c>
      <c r="B28" s="281">
        <v>166763</v>
      </c>
      <c r="C28" s="281">
        <v>166763</v>
      </c>
      <c r="D28" s="281">
        <v>166763</v>
      </c>
      <c r="E28" s="281">
        <v>166763</v>
      </c>
      <c r="F28" s="22"/>
      <c r="G28" s="233"/>
      <c r="H28" s="233"/>
      <c r="I28" s="233"/>
      <c r="J28" s="233"/>
      <c r="K28" s="233"/>
      <c r="L28" s="236"/>
      <c r="M28" s="236"/>
      <c r="N28" s="236"/>
      <c r="O28" s="236"/>
      <c r="P28" s="236"/>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c r="BU28" s="237"/>
      <c r="BV28" s="237"/>
      <c r="BW28" s="237"/>
      <c r="BX28" s="237"/>
      <c r="BY28" s="237"/>
      <c r="BZ28" s="237"/>
      <c r="CA28" s="237"/>
      <c r="CB28" s="237"/>
      <c r="CC28" s="237"/>
      <c r="CD28" s="237"/>
      <c r="CE28" s="237"/>
      <c r="CF28" s="237"/>
      <c r="CG28" s="237"/>
      <c r="CH28" s="237"/>
      <c r="CI28" s="237"/>
      <c r="CJ28" s="237"/>
      <c r="CK28" s="237"/>
      <c r="CL28" s="237"/>
      <c r="CM28" s="237"/>
      <c r="CN28" s="237"/>
      <c r="CO28" s="237"/>
      <c r="CP28" s="237"/>
      <c r="CQ28" s="237"/>
      <c r="CR28" s="237"/>
      <c r="CS28" s="237"/>
      <c r="CT28" s="237"/>
      <c r="CU28" s="237"/>
      <c r="CV28" s="237"/>
      <c r="CW28" s="237"/>
      <c r="CX28" s="237"/>
      <c r="CY28" s="237"/>
      <c r="CZ28" s="237"/>
      <c r="DA28" s="237"/>
      <c r="DB28" s="237"/>
      <c r="DC28" s="237"/>
      <c r="DD28" s="237"/>
      <c r="DE28" s="237"/>
      <c r="DF28" s="237"/>
      <c r="DG28" s="237"/>
      <c r="DH28" s="237"/>
      <c r="DI28" s="237"/>
      <c r="DJ28" s="237"/>
      <c r="DK28" s="237"/>
      <c r="DL28" s="237"/>
      <c r="DM28" s="237"/>
      <c r="DN28" s="237"/>
      <c r="DO28" s="237"/>
      <c r="DP28" s="237"/>
      <c r="DQ28" s="237"/>
      <c r="DR28" s="237"/>
      <c r="DS28" s="237"/>
      <c r="DT28" s="237"/>
      <c r="DU28" s="237"/>
      <c r="DV28" s="237"/>
      <c r="DW28" s="237"/>
      <c r="DX28" s="237"/>
      <c r="DY28" s="237"/>
      <c r="DZ28" s="237"/>
      <c r="EA28" s="237"/>
      <c r="EB28" s="237"/>
      <c r="EC28" s="237"/>
      <c r="ED28" s="237"/>
      <c r="EE28" s="237"/>
      <c r="EF28" s="237"/>
      <c r="EG28" s="237"/>
      <c r="EH28" s="237"/>
      <c r="EI28" s="237"/>
      <c r="EJ28" s="237"/>
      <c r="EK28" s="237"/>
      <c r="EL28" s="237"/>
      <c r="EM28" s="237"/>
      <c r="EN28" s="237"/>
      <c r="EO28" s="237"/>
      <c r="EP28" s="237"/>
      <c r="EQ28" s="237"/>
      <c r="ER28" s="237"/>
      <c r="ES28" s="237"/>
      <c r="ET28" s="237"/>
      <c r="EU28" s="237"/>
      <c r="EV28" s="237"/>
      <c r="EW28" s="237"/>
      <c r="EX28" s="237"/>
      <c r="EY28" s="237"/>
      <c r="EZ28" s="237"/>
      <c r="FA28" s="237"/>
      <c r="FB28" s="237"/>
      <c r="FC28" s="237"/>
      <c r="FD28" s="237"/>
      <c r="FE28" s="237"/>
      <c r="FF28" s="237"/>
      <c r="FG28" s="237"/>
      <c r="FH28" s="237"/>
      <c r="FI28" s="237"/>
      <c r="FJ28" s="237"/>
      <c r="FK28" s="237"/>
      <c r="FL28" s="237"/>
      <c r="FM28" s="237"/>
      <c r="FN28" s="237"/>
      <c r="FO28" s="237"/>
      <c r="FP28" s="237"/>
      <c r="FQ28" s="237"/>
      <c r="FR28" s="237"/>
      <c r="FS28" s="237"/>
      <c r="FT28" s="237"/>
      <c r="FU28" s="237"/>
      <c r="FV28" s="237"/>
      <c r="FW28" s="237"/>
      <c r="FX28" s="237"/>
      <c r="FY28" s="237"/>
      <c r="FZ28" s="237"/>
      <c r="GA28" s="237"/>
      <c r="GB28" s="237"/>
      <c r="GC28" s="237"/>
      <c r="GD28" s="237"/>
      <c r="GE28" s="237"/>
      <c r="GF28" s="237"/>
      <c r="GG28" s="237"/>
      <c r="GH28" s="237"/>
      <c r="GI28" s="237"/>
      <c r="GJ28" s="237"/>
      <c r="GK28" s="237"/>
      <c r="GL28" s="237"/>
      <c r="GM28" s="237"/>
      <c r="GN28" s="237"/>
      <c r="GO28" s="237"/>
      <c r="GP28" s="237"/>
      <c r="GQ28" s="237"/>
      <c r="GR28" s="237"/>
      <c r="GS28" s="237"/>
      <c r="GT28" s="237"/>
      <c r="GU28" s="237"/>
      <c r="GV28" s="237"/>
      <c r="GW28" s="237"/>
      <c r="GX28" s="237"/>
      <c r="GY28" s="237"/>
      <c r="GZ28" s="237"/>
      <c r="HA28" s="237"/>
      <c r="HB28" s="237"/>
      <c r="HC28" s="237"/>
      <c r="HD28" s="237"/>
      <c r="HE28" s="237"/>
      <c r="HF28" s="237"/>
      <c r="HG28" s="237"/>
      <c r="HH28" s="237"/>
      <c r="HI28" s="237"/>
      <c r="HJ28" s="237"/>
      <c r="HK28" s="237"/>
      <c r="HL28" s="237"/>
      <c r="HM28" s="237"/>
      <c r="HN28" s="237"/>
      <c r="HO28" s="237"/>
      <c r="HP28" s="237"/>
      <c r="HQ28" s="237"/>
      <c r="HR28" s="237"/>
      <c r="HS28" s="237"/>
      <c r="HT28" s="237"/>
      <c r="HU28" s="237"/>
      <c r="HV28" s="237"/>
      <c r="HW28" s="237"/>
      <c r="HX28" s="237"/>
      <c r="HY28" s="237"/>
      <c r="HZ28" s="237"/>
      <c r="IA28" s="237"/>
      <c r="IB28" s="237"/>
      <c r="IC28" s="237"/>
      <c r="ID28" s="237"/>
      <c r="IE28" s="237"/>
      <c r="IF28" s="237"/>
      <c r="IG28" s="237"/>
      <c r="IH28" s="237"/>
      <c r="II28" s="237"/>
      <c r="IJ28" s="237"/>
      <c r="IK28" s="237"/>
      <c r="IL28" s="237"/>
      <c r="IM28" s="237"/>
    </row>
    <row r="29" spans="1:247" s="235" customFormat="1" ht="16.5" customHeight="1">
      <c r="A29" s="195" t="s">
        <v>252</v>
      </c>
      <c r="B29" s="280">
        <v>60482</v>
      </c>
      <c r="C29" s="194">
        <v>62595</v>
      </c>
      <c r="D29" s="194">
        <v>62595</v>
      </c>
      <c r="E29" s="194">
        <v>62595</v>
      </c>
      <c r="F29" s="22"/>
      <c r="G29" s="233"/>
      <c r="H29" s="233"/>
      <c r="I29" s="233"/>
      <c r="J29" s="233"/>
      <c r="K29" s="233"/>
      <c r="L29" s="236"/>
      <c r="M29" s="236"/>
      <c r="N29" s="236"/>
      <c r="O29" s="236"/>
      <c r="P29" s="236"/>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237"/>
      <c r="BJ29" s="237"/>
      <c r="BK29" s="237"/>
      <c r="BL29" s="237"/>
      <c r="BM29" s="237"/>
      <c r="BN29" s="237"/>
      <c r="BO29" s="237"/>
      <c r="BP29" s="237"/>
      <c r="BQ29" s="237"/>
      <c r="BR29" s="237"/>
      <c r="BS29" s="237"/>
      <c r="BT29" s="237"/>
      <c r="BU29" s="237"/>
      <c r="BV29" s="237"/>
      <c r="BW29" s="237"/>
      <c r="BX29" s="237"/>
      <c r="BY29" s="237"/>
      <c r="BZ29" s="237"/>
      <c r="CA29" s="237"/>
      <c r="CB29" s="237"/>
      <c r="CC29" s="237"/>
      <c r="CD29" s="237"/>
      <c r="CE29" s="237"/>
      <c r="CF29" s="237"/>
      <c r="CG29" s="237"/>
      <c r="CH29" s="237"/>
      <c r="CI29" s="237"/>
      <c r="CJ29" s="237"/>
      <c r="CK29" s="237"/>
      <c r="CL29" s="237"/>
      <c r="CM29" s="237"/>
      <c r="CN29" s="237"/>
      <c r="CO29" s="237"/>
      <c r="CP29" s="237"/>
      <c r="CQ29" s="237"/>
      <c r="CR29" s="237"/>
      <c r="CS29" s="237"/>
      <c r="CT29" s="237"/>
      <c r="CU29" s="237"/>
      <c r="CV29" s="237"/>
      <c r="CW29" s="237"/>
      <c r="CX29" s="237"/>
      <c r="CY29" s="237"/>
      <c r="CZ29" s="237"/>
      <c r="DA29" s="237"/>
      <c r="DB29" s="237"/>
      <c r="DC29" s="237"/>
      <c r="DD29" s="237"/>
      <c r="DE29" s="237"/>
      <c r="DF29" s="237"/>
      <c r="DG29" s="237"/>
      <c r="DH29" s="237"/>
      <c r="DI29" s="237"/>
      <c r="DJ29" s="237"/>
      <c r="DK29" s="237"/>
      <c r="DL29" s="237"/>
      <c r="DM29" s="237"/>
      <c r="DN29" s="237"/>
      <c r="DO29" s="237"/>
      <c r="DP29" s="237"/>
      <c r="DQ29" s="237"/>
      <c r="DR29" s="237"/>
      <c r="DS29" s="237"/>
      <c r="DT29" s="237"/>
      <c r="DU29" s="237"/>
      <c r="DV29" s="237"/>
      <c r="DW29" s="237"/>
      <c r="DX29" s="237"/>
      <c r="DY29" s="237"/>
      <c r="DZ29" s="237"/>
      <c r="EA29" s="237"/>
      <c r="EB29" s="237"/>
      <c r="EC29" s="237"/>
      <c r="ED29" s="237"/>
      <c r="EE29" s="237"/>
      <c r="EF29" s="237"/>
      <c r="EG29" s="237"/>
      <c r="EH29" s="237"/>
      <c r="EI29" s="237"/>
      <c r="EJ29" s="237"/>
      <c r="EK29" s="237"/>
      <c r="EL29" s="237"/>
      <c r="EM29" s="237"/>
      <c r="EN29" s="237"/>
      <c r="EO29" s="237"/>
      <c r="EP29" s="237"/>
      <c r="EQ29" s="237"/>
      <c r="ER29" s="237"/>
      <c r="ES29" s="237"/>
      <c r="ET29" s="237"/>
      <c r="EU29" s="237"/>
      <c r="EV29" s="237"/>
      <c r="EW29" s="237"/>
      <c r="EX29" s="237"/>
      <c r="EY29" s="237"/>
      <c r="EZ29" s="237"/>
      <c r="FA29" s="237"/>
      <c r="FB29" s="237"/>
      <c r="FC29" s="237"/>
      <c r="FD29" s="237"/>
      <c r="FE29" s="237"/>
      <c r="FF29" s="237"/>
      <c r="FG29" s="237"/>
      <c r="FH29" s="237"/>
      <c r="FI29" s="237"/>
      <c r="FJ29" s="237"/>
      <c r="FK29" s="237"/>
      <c r="FL29" s="237"/>
      <c r="FM29" s="237"/>
      <c r="FN29" s="237"/>
      <c r="FO29" s="237"/>
      <c r="FP29" s="237"/>
      <c r="FQ29" s="237"/>
      <c r="FR29" s="237"/>
      <c r="FS29" s="237"/>
      <c r="FT29" s="237"/>
      <c r="FU29" s="237"/>
      <c r="FV29" s="237"/>
      <c r="FW29" s="237"/>
      <c r="FX29" s="237"/>
      <c r="FY29" s="237"/>
      <c r="FZ29" s="237"/>
      <c r="GA29" s="237"/>
      <c r="GB29" s="237"/>
      <c r="GC29" s="237"/>
      <c r="GD29" s="237"/>
      <c r="GE29" s="237"/>
      <c r="GF29" s="237"/>
      <c r="GG29" s="237"/>
      <c r="GH29" s="237"/>
      <c r="GI29" s="237"/>
      <c r="GJ29" s="237"/>
      <c r="GK29" s="237"/>
      <c r="GL29" s="237"/>
      <c r="GM29" s="237"/>
      <c r="GN29" s="237"/>
      <c r="GO29" s="237"/>
      <c r="GP29" s="237"/>
      <c r="GQ29" s="237"/>
      <c r="GR29" s="237"/>
      <c r="GS29" s="237"/>
      <c r="GT29" s="237"/>
      <c r="GU29" s="237"/>
      <c r="GV29" s="237"/>
      <c r="GW29" s="237"/>
      <c r="GX29" s="237"/>
      <c r="GY29" s="237"/>
      <c r="GZ29" s="237"/>
      <c r="HA29" s="237"/>
      <c r="HB29" s="237"/>
      <c r="HC29" s="237"/>
      <c r="HD29" s="237"/>
      <c r="HE29" s="237"/>
      <c r="HF29" s="237"/>
      <c r="HG29" s="237"/>
      <c r="HH29" s="237"/>
      <c r="HI29" s="237"/>
      <c r="HJ29" s="237"/>
      <c r="HK29" s="237"/>
      <c r="HL29" s="237"/>
      <c r="HM29" s="237"/>
      <c r="HN29" s="237"/>
      <c r="HO29" s="237"/>
      <c r="HP29" s="237"/>
      <c r="HQ29" s="237"/>
      <c r="HR29" s="237"/>
      <c r="HS29" s="237"/>
      <c r="HT29" s="237"/>
      <c r="HU29" s="237"/>
      <c r="HV29" s="237"/>
      <c r="HW29" s="237"/>
      <c r="HX29" s="237"/>
      <c r="HY29" s="237"/>
      <c r="HZ29" s="237"/>
      <c r="IA29" s="237"/>
      <c r="IB29" s="237"/>
      <c r="IC29" s="237"/>
      <c r="ID29" s="237"/>
      <c r="IE29" s="237"/>
      <c r="IF29" s="237"/>
      <c r="IG29" s="237"/>
      <c r="IH29" s="237"/>
      <c r="II29" s="237"/>
      <c r="IJ29" s="237"/>
      <c r="IK29" s="237"/>
      <c r="IL29" s="237"/>
      <c r="IM29" s="237"/>
    </row>
    <row r="30" spans="1:247" s="235" customFormat="1" ht="16.5" customHeight="1">
      <c r="A30" s="132" t="s">
        <v>197</v>
      </c>
      <c r="B30" s="280">
        <v>24900</v>
      </c>
      <c r="C30" s="280">
        <v>24900</v>
      </c>
      <c r="D30" s="280">
        <v>24900</v>
      </c>
      <c r="E30" s="280">
        <v>24900</v>
      </c>
      <c r="F30" s="22"/>
      <c r="G30" s="233"/>
      <c r="H30" s="233"/>
      <c r="I30" s="233"/>
      <c r="J30" s="233"/>
      <c r="K30" s="233"/>
      <c r="L30" s="236"/>
      <c r="M30" s="236"/>
      <c r="N30" s="236"/>
      <c r="O30" s="236"/>
      <c r="P30" s="236"/>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7"/>
      <c r="AZ30" s="237"/>
      <c r="BA30" s="237"/>
      <c r="BB30" s="237"/>
      <c r="BC30" s="237"/>
      <c r="BD30" s="237"/>
      <c r="BE30" s="237"/>
      <c r="BF30" s="237"/>
      <c r="BG30" s="237"/>
      <c r="BH30" s="237"/>
      <c r="BI30" s="237"/>
      <c r="BJ30" s="237"/>
      <c r="BK30" s="237"/>
      <c r="BL30" s="237"/>
      <c r="BM30" s="237"/>
      <c r="BN30" s="237"/>
      <c r="BO30" s="237"/>
      <c r="BP30" s="237"/>
      <c r="BQ30" s="237"/>
      <c r="BR30" s="237"/>
      <c r="BS30" s="237"/>
      <c r="BT30" s="237"/>
      <c r="BU30" s="237"/>
      <c r="BV30" s="237"/>
      <c r="BW30" s="237"/>
      <c r="BX30" s="237"/>
      <c r="BY30" s="237"/>
      <c r="BZ30" s="237"/>
      <c r="CA30" s="237"/>
      <c r="CB30" s="237"/>
      <c r="CC30" s="237"/>
      <c r="CD30" s="237"/>
      <c r="CE30" s="237"/>
      <c r="CF30" s="237"/>
      <c r="CG30" s="237"/>
      <c r="CH30" s="237"/>
      <c r="CI30" s="237"/>
      <c r="CJ30" s="237"/>
      <c r="CK30" s="237"/>
      <c r="CL30" s="237"/>
      <c r="CM30" s="237"/>
      <c r="CN30" s="237"/>
      <c r="CO30" s="237"/>
      <c r="CP30" s="237"/>
      <c r="CQ30" s="237"/>
      <c r="CR30" s="237"/>
      <c r="CS30" s="237"/>
      <c r="CT30" s="237"/>
      <c r="CU30" s="237"/>
      <c r="CV30" s="237"/>
      <c r="CW30" s="237"/>
      <c r="CX30" s="237"/>
      <c r="CY30" s="237"/>
      <c r="CZ30" s="237"/>
      <c r="DA30" s="237"/>
      <c r="DB30" s="237"/>
      <c r="DC30" s="237"/>
      <c r="DD30" s="237"/>
      <c r="DE30" s="237"/>
      <c r="DF30" s="237"/>
      <c r="DG30" s="237"/>
      <c r="DH30" s="237"/>
      <c r="DI30" s="237"/>
      <c r="DJ30" s="237"/>
      <c r="DK30" s="237"/>
      <c r="DL30" s="237"/>
      <c r="DM30" s="237"/>
      <c r="DN30" s="237"/>
      <c r="DO30" s="237"/>
      <c r="DP30" s="237"/>
      <c r="DQ30" s="237"/>
      <c r="DR30" s="237"/>
      <c r="DS30" s="237"/>
      <c r="DT30" s="237"/>
      <c r="DU30" s="237"/>
      <c r="DV30" s="237"/>
      <c r="DW30" s="237"/>
      <c r="DX30" s="237"/>
      <c r="DY30" s="237"/>
      <c r="DZ30" s="237"/>
      <c r="EA30" s="237"/>
      <c r="EB30" s="237"/>
      <c r="EC30" s="237"/>
      <c r="ED30" s="237"/>
      <c r="EE30" s="237"/>
      <c r="EF30" s="237"/>
      <c r="EG30" s="237"/>
      <c r="EH30" s="237"/>
      <c r="EI30" s="237"/>
      <c r="EJ30" s="237"/>
      <c r="EK30" s="237"/>
      <c r="EL30" s="237"/>
      <c r="EM30" s="237"/>
      <c r="EN30" s="237"/>
      <c r="EO30" s="237"/>
      <c r="EP30" s="237"/>
      <c r="EQ30" s="237"/>
      <c r="ER30" s="237"/>
      <c r="ES30" s="237"/>
      <c r="ET30" s="237"/>
      <c r="EU30" s="237"/>
      <c r="EV30" s="237"/>
      <c r="EW30" s="237"/>
      <c r="EX30" s="237"/>
      <c r="EY30" s="237"/>
      <c r="EZ30" s="237"/>
      <c r="FA30" s="237"/>
      <c r="FB30" s="237"/>
      <c r="FC30" s="237"/>
      <c r="FD30" s="237"/>
      <c r="FE30" s="237"/>
      <c r="FF30" s="237"/>
      <c r="FG30" s="237"/>
      <c r="FH30" s="237"/>
      <c r="FI30" s="237"/>
      <c r="FJ30" s="237"/>
      <c r="FK30" s="237"/>
      <c r="FL30" s="237"/>
      <c r="FM30" s="237"/>
      <c r="FN30" s="237"/>
      <c r="FO30" s="237"/>
      <c r="FP30" s="237"/>
      <c r="FQ30" s="237"/>
      <c r="FR30" s="237"/>
      <c r="FS30" s="237"/>
      <c r="FT30" s="237"/>
      <c r="FU30" s="237"/>
      <c r="FV30" s="237"/>
      <c r="FW30" s="237"/>
      <c r="FX30" s="237"/>
      <c r="FY30" s="237"/>
      <c r="FZ30" s="237"/>
      <c r="GA30" s="237"/>
      <c r="GB30" s="237"/>
      <c r="GC30" s="237"/>
      <c r="GD30" s="237"/>
      <c r="GE30" s="237"/>
      <c r="GF30" s="237"/>
      <c r="GG30" s="237"/>
      <c r="GH30" s="237"/>
      <c r="GI30" s="237"/>
      <c r="GJ30" s="237"/>
      <c r="GK30" s="237"/>
      <c r="GL30" s="237"/>
      <c r="GM30" s="237"/>
      <c r="GN30" s="237"/>
      <c r="GO30" s="237"/>
      <c r="GP30" s="237"/>
      <c r="GQ30" s="237"/>
      <c r="GR30" s="237"/>
      <c r="GS30" s="237"/>
      <c r="GT30" s="237"/>
      <c r="GU30" s="237"/>
      <c r="GV30" s="237"/>
      <c r="GW30" s="237"/>
      <c r="GX30" s="237"/>
      <c r="GY30" s="237"/>
      <c r="GZ30" s="237"/>
      <c r="HA30" s="237"/>
      <c r="HB30" s="237"/>
      <c r="HC30" s="237"/>
      <c r="HD30" s="237"/>
      <c r="HE30" s="237"/>
      <c r="HF30" s="237"/>
      <c r="HG30" s="237"/>
      <c r="HH30" s="237"/>
      <c r="HI30" s="237"/>
      <c r="HJ30" s="237"/>
      <c r="HK30" s="237"/>
      <c r="HL30" s="237"/>
      <c r="HM30" s="237"/>
      <c r="HN30" s="237"/>
      <c r="HO30" s="237"/>
      <c r="HP30" s="237"/>
      <c r="HQ30" s="237"/>
      <c r="HR30" s="237"/>
      <c r="HS30" s="237"/>
      <c r="HT30" s="237"/>
      <c r="HU30" s="237"/>
      <c r="HV30" s="237"/>
      <c r="HW30" s="237"/>
      <c r="HX30" s="237"/>
      <c r="HY30" s="237"/>
      <c r="HZ30" s="237"/>
      <c r="IA30" s="237"/>
      <c r="IB30" s="237"/>
      <c r="IC30" s="237"/>
      <c r="ID30" s="237"/>
      <c r="IE30" s="237"/>
      <c r="IF30" s="237"/>
      <c r="IG30" s="237"/>
      <c r="IH30" s="237"/>
      <c r="II30" s="237"/>
      <c r="IJ30" s="237"/>
      <c r="IK30" s="237"/>
      <c r="IL30" s="237"/>
      <c r="IM30" s="237"/>
    </row>
    <row r="31" spans="1:247" s="235" customFormat="1" ht="16.5" customHeight="1">
      <c r="A31" s="195" t="s">
        <v>121</v>
      </c>
      <c r="B31" s="194">
        <v>16400</v>
      </c>
      <c r="C31" s="194" t="s">
        <v>117</v>
      </c>
      <c r="D31" s="194" t="s">
        <v>117</v>
      </c>
      <c r="E31" s="194" t="s">
        <v>117</v>
      </c>
      <c r="F31" s="22"/>
      <c r="G31" s="252"/>
      <c r="H31" s="256"/>
      <c r="I31" s="257"/>
      <c r="J31" s="258"/>
      <c r="K31" s="259"/>
      <c r="L31" s="236"/>
      <c r="M31" s="236"/>
      <c r="N31" s="236"/>
      <c r="O31" s="236"/>
      <c r="P31" s="236"/>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R31" s="237"/>
      <c r="BS31" s="237"/>
      <c r="BT31" s="237"/>
      <c r="BU31" s="237"/>
      <c r="BV31" s="237"/>
      <c r="BW31" s="237"/>
      <c r="BX31" s="237"/>
      <c r="BY31" s="237"/>
      <c r="BZ31" s="237"/>
      <c r="CA31" s="237"/>
      <c r="CB31" s="237"/>
      <c r="CC31" s="237"/>
      <c r="CD31" s="237"/>
      <c r="CE31" s="237"/>
      <c r="CF31" s="237"/>
      <c r="CG31" s="237"/>
      <c r="CH31" s="237"/>
      <c r="CI31" s="237"/>
      <c r="CJ31" s="237"/>
      <c r="CK31" s="237"/>
      <c r="CL31" s="237"/>
      <c r="CM31" s="237"/>
      <c r="CN31" s="237"/>
      <c r="CO31" s="237"/>
      <c r="CP31" s="237"/>
      <c r="CQ31" s="237"/>
      <c r="CR31" s="237"/>
      <c r="CS31" s="237"/>
      <c r="CT31" s="237"/>
      <c r="CU31" s="237"/>
      <c r="CV31" s="237"/>
      <c r="CW31" s="237"/>
      <c r="CX31" s="237"/>
      <c r="CY31" s="237"/>
      <c r="CZ31" s="237"/>
      <c r="DA31" s="237"/>
      <c r="DB31" s="237"/>
      <c r="DC31" s="237"/>
      <c r="DD31" s="237"/>
      <c r="DE31" s="237"/>
      <c r="DF31" s="237"/>
      <c r="DG31" s="237"/>
      <c r="DH31" s="237"/>
      <c r="DI31" s="237"/>
      <c r="DJ31" s="237"/>
      <c r="DK31" s="237"/>
      <c r="DL31" s="237"/>
      <c r="DM31" s="237"/>
      <c r="DN31" s="237"/>
      <c r="DO31" s="237"/>
      <c r="DP31" s="237"/>
      <c r="DQ31" s="237"/>
      <c r="DR31" s="237"/>
      <c r="DS31" s="237"/>
      <c r="DT31" s="237"/>
      <c r="DU31" s="237"/>
      <c r="DV31" s="237"/>
      <c r="DW31" s="237"/>
      <c r="DX31" s="237"/>
      <c r="DY31" s="237"/>
      <c r="DZ31" s="237"/>
      <c r="EA31" s="237"/>
      <c r="EB31" s="237"/>
      <c r="EC31" s="237"/>
      <c r="ED31" s="237"/>
      <c r="EE31" s="237"/>
      <c r="EF31" s="237"/>
      <c r="EG31" s="237"/>
      <c r="EH31" s="237"/>
      <c r="EI31" s="237"/>
      <c r="EJ31" s="237"/>
      <c r="EK31" s="237"/>
      <c r="EL31" s="237"/>
      <c r="EM31" s="237"/>
      <c r="EN31" s="237"/>
      <c r="EO31" s="237"/>
      <c r="EP31" s="237"/>
      <c r="EQ31" s="237"/>
      <c r="ER31" s="237"/>
      <c r="ES31" s="237"/>
      <c r="ET31" s="237"/>
      <c r="EU31" s="237"/>
      <c r="EV31" s="237"/>
      <c r="EW31" s="237"/>
      <c r="EX31" s="237"/>
      <c r="EY31" s="237"/>
      <c r="EZ31" s="237"/>
      <c r="FA31" s="237"/>
      <c r="FB31" s="237"/>
      <c r="FC31" s="237"/>
      <c r="FD31" s="237"/>
      <c r="FE31" s="237"/>
      <c r="FF31" s="237"/>
      <c r="FG31" s="237"/>
      <c r="FH31" s="237"/>
      <c r="FI31" s="237"/>
      <c r="FJ31" s="237"/>
      <c r="FK31" s="237"/>
      <c r="FL31" s="237"/>
      <c r="FM31" s="237"/>
      <c r="FN31" s="237"/>
      <c r="FO31" s="237"/>
      <c r="FP31" s="237"/>
      <c r="FQ31" s="237"/>
      <c r="FR31" s="237"/>
      <c r="FS31" s="237"/>
      <c r="FT31" s="237"/>
      <c r="FU31" s="237"/>
      <c r="FV31" s="237"/>
      <c r="FW31" s="237"/>
      <c r="FX31" s="237"/>
      <c r="FY31" s="237"/>
      <c r="FZ31" s="237"/>
      <c r="GA31" s="237"/>
      <c r="GB31" s="237"/>
      <c r="GC31" s="237"/>
      <c r="GD31" s="237"/>
      <c r="GE31" s="237"/>
      <c r="GF31" s="237"/>
      <c r="GG31" s="237"/>
      <c r="GH31" s="237"/>
      <c r="GI31" s="237"/>
      <c r="GJ31" s="237"/>
      <c r="GK31" s="237"/>
      <c r="GL31" s="237"/>
      <c r="GM31" s="237"/>
      <c r="GN31" s="237"/>
      <c r="GO31" s="237"/>
      <c r="GP31" s="237"/>
      <c r="GQ31" s="237"/>
      <c r="GR31" s="237"/>
      <c r="GS31" s="237"/>
      <c r="GT31" s="237"/>
      <c r="GU31" s="237"/>
      <c r="GV31" s="237"/>
      <c r="GW31" s="237"/>
      <c r="GX31" s="237"/>
      <c r="GY31" s="237"/>
      <c r="GZ31" s="237"/>
      <c r="HA31" s="237"/>
      <c r="HB31" s="237"/>
      <c r="HC31" s="237"/>
      <c r="HD31" s="237"/>
      <c r="HE31" s="237"/>
      <c r="HF31" s="237"/>
      <c r="HG31" s="237"/>
      <c r="HH31" s="237"/>
      <c r="HI31" s="237"/>
      <c r="HJ31" s="237"/>
      <c r="HK31" s="237"/>
      <c r="HL31" s="237"/>
      <c r="HM31" s="237"/>
      <c r="HN31" s="237"/>
      <c r="HO31" s="237"/>
      <c r="HP31" s="237"/>
      <c r="HQ31" s="237"/>
      <c r="HR31" s="237"/>
      <c r="HS31" s="237"/>
      <c r="HT31" s="237"/>
      <c r="HU31" s="237"/>
      <c r="HV31" s="237"/>
      <c r="HW31" s="237"/>
      <c r="HX31" s="237"/>
      <c r="HY31" s="237"/>
      <c r="HZ31" s="237"/>
      <c r="IA31" s="237"/>
      <c r="IB31" s="237"/>
      <c r="IC31" s="237"/>
      <c r="ID31" s="237"/>
      <c r="IE31" s="237"/>
      <c r="IF31" s="237"/>
      <c r="IG31" s="237"/>
      <c r="IH31" s="237"/>
      <c r="II31" s="237"/>
      <c r="IJ31" s="237"/>
      <c r="IK31" s="237"/>
      <c r="IL31" s="237"/>
      <c r="IM31" s="237"/>
    </row>
    <row r="32" spans="1:247" s="235" customFormat="1" ht="16.5" customHeight="1">
      <c r="A32" s="195" t="s">
        <v>122</v>
      </c>
      <c r="B32" s="198">
        <v>13300.486999999999</v>
      </c>
      <c r="C32" s="286" t="s">
        <v>90</v>
      </c>
      <c r="D32" s="286">
        <v>0</v>
      </c>
      <c r="E32" s="286">
        <v>0</v>
      </c>
      <c r="F32" s="22"/>
      <c r="G32" s="253"/>
      <c r="H32" s="253"/>
      <c r="I32" s="253"/>
      <c r="J32" s="260"/>
      <c r="K32" s="255"/>
      <c r="L32" s="236"/>
      <c r="M32" s="236"/>
      <c r="N32" s="236"/>
      <c r="O32" s="236"/>
      <c r="P32" s="236"/>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c r="BS32" s="237"/>
      <c r="BT32" s="237"/>
      <c r="BU32" s="237"/>
      <c r="BV32" s="237"/>
      <c r="BW32" s="237"/>
      <c r="BX32" s="237"/>
      <c r="BY32" s="237"/>
      <c r="BZ32" s="237"/>
      <c r="CA32" s="237"/>
      <c r="CB32" s="237"/>
      <c r="CC32" s="237"/>
      <c r="CD32" s="237"/>
      <c r="CE32" s="237"/>
      <c r="CF32" s="237"/>
      <c r="CG32" s="237"/>
      <c r="CH32" s="237"/>
      <c r="CI32" s="237"/>
      <c r="CJ32" s="237"/>
      <c r="CK32" s="237"/>
      <c r="CL32" s="237"/>
      <c r="CM32" s="237"/>
      <c r="CN32" s="237"/>
      <c r="CO32" s="237"/>
      <c r="CP32" s="237"/>
      <c r="CQ32" s="237"/>
      <c r="CR32" s="237"/>
      <c r="CS32" s="237"/>
      <c r="CT32" s="237"/>
      <c r="CU32" s="237"/>
      <c r="CV32" s="237"/>
      <c r="CW32" s="237"/>
      <c r="CX32" s="237"/>
      <c r="CY32" s="237"/>
      <c r="CZ32" s="237"/>
      <c r="DA32" s="237"/>
      <c r="DB32" s="237"/>
      <c r="DC32" s="237"/>
      <c r="DD32" s="237"/>
      <c r="DE32" s="237"/>
      <c r="DF32" s="237"/>
      <c r="DG32" s="237"/>
      <c r="DH32" s="237"/>
      <c r="DI32" s="237"/>
      <c r="DJ32" s="237"/>
      <c r="DK32" s="237"/>
      <c r="DL32" s="237"/>
      <c r="DM32" s="237"/>
      <c r="DN32" s="237"/>
      <c r="DO32" s="237"/>
      <c r="DP32" s="237"/>
      <c r="DQ32" s="237"/>
      <c r="DR32" s="237"/>
      <c r="DS32" s="237"/>
      <c r="DT32" s="237"/>
      <c r="DU32" s="237"/>
      <c r="DV32" s="237"/>
      <c r="DW32" s="237"/>
      <c r="DX32" s="237"/>
      <c r="DY32" s="237"/>
      <c r="DZ32" s="237"/>
      <c r="EA32" s="237"/>
      <c r="EB32" s="237"/>
      <c r="EC32" s="237"/>
      <c r="ED32" s="237"/>
      <c r="EE32" s="237"/>
      <c r="EF32" s="237"/>
      <c r="EG32" s="237"/>
      <c r="EH32" s="237"/>
      <c r="EI32" s="237"/>
      <c r="EJ32" s="237"/>
      <c r="EK32" s="237"/>
      <c r="EL32" s="237"/>
      <c r="EM32" s="237"/>
      <c r="EN32" s="237"/>
      <c r="EO32" s="237"/>
      <c r="EP32" s="237"/>
      <c r="EQ32" s="237"/>
      <c r="ER32" s="237"/>
      <c r="ES32" s="237"/>
      <c r="ET32" s="237"/>
      <c r="EU32" s="237"/>
      <c r="EV32" s="237"/>
      <c r="EW32" s="237"/>
      <c r="EX32" s="237"/>
      <c r="EY32" s="237"/>
      <c r="EZ32" s="237"/>
      <c r="FA32" s="237"/>
      <c r="FB32" s="237"/>
      <c r="FC32" s="237"/>
      <c r="FD32" s="237"/>
      <c r="FE32" s="237"/>
      <c r="FF32" s="237"/>
      <c r="FG32" s="237"/>
      <c r="FH32" s="237"/>
      <c r="FI32" s="237"/>
      <c r="FJ32" s="237"/>
      <c r="FK32" s="237"/>
      <c r="FL32" s="237"/>
      <c r="FM32" s="237"/>
      <c r="FN32" s="237"/>
      <c r="FO32" s="237"/>
      <c r="FP32" s="237"/>
      <c r="FQ32" s="237"/>
      <c r="FR32" s="237"/>
      <c r="FS32" s="237"/>
      <c r="FT32" s="237"/>
      <c r="FU32" s="237"/>
      <c r="FV32" s="237"/>
      <c r="FW32" s="237"/>
      <c r="FX32" s="237"/>
      <c r="FY32" s="237"/>
      <c r="FZ32" s="237"/>
      <c r="GA32" s="237"/>
      <c r="GB32" s="237"/>
      <c r="GC32" s="237"/>
      <c r="GD32" s="237"/>
      <c r="GE32" s="237"/>
      <c r="GF32" s="237"/>
      <c r="GG32" s="237"/>
      <c r="GH32" s="237"/>
      <c r="GI32" s="237"/>
      <c r="GJ32" s="237"/>
      <c r="GK32" s="237"/>
      <c r="GL32" s="237"/>
      <c r="GM32" s="237"/>
      <c r="GN32" s="237"/>
      <c r="GO32" s="237"/>
      <c r="GP32" s="237"/>
      <c r="GQ32" s="237"/>
      <c r="GR32" s="237"/>
      <c r="GS32" s="237"/>
      <c r="GT32" s="237"/>
      <c r="GU32" s="237"/>
      <c r="GV32" s="237"/>
      <c r="GW32" s="237"/>
      <c r="GX32" s="237"/>
      <c r="GY32" s="237"/>
      <c r="GZ32" s="237"/>
      <c r="HA32" s="237"/>
      <c r="HB32" s="237"/>
      <c r="HC32" s="237"/>
      <c r="HD32" s="237"/>
      <c r="HE32" s="237"/>
      <c r="HF32" s="237"/>
      <c r="HG32" s="237"/>
      <c r="HH32" s="237"/>
      <c r="HI32" s="237"/>
      <c r="HJ32" s="237"/>
      <c r="HK32" s="237"/>
      <c r="HL32" s="237"/>
      <c r="HM32" s="237"/>
      <c r="HN32" s="237"/>
      <c r="HO32" s="237"/>
      <c r="HP32" s="237"/>
      <c r="HQ32" s="237"/>
      <c r="HR32" s="237"/>
      <c r="HS32" s="237"/>
      <c r="HT32" s="237"/>
      <c r="HU32" s="237"/>
      <c r="HV32" s="237"/>
      <c r="HW32" s="237"/>
      <c r="HX32" s="237"/>
      <c r="HY32" s="237"/>
      <c r="HZ32" s="237"/>
      <c r="IA32" s="237"/>
      <c r="IB32" s="237"/>
      <c r="IC32" s="237"/>
      <c r="ID32" s="237"/>
      <c r="IE32" s="237"/>
      <c r="IF32" s="237"/>
      <c r="IG32" s="237"/>
      <c r="IH32" s="237"/>
      <c r="II32" s="237"/>
      <c r="IJ32" s="237"/>
      <c r="IK32" s="237"/>
      <c r="IL32" s="237"/>
      <c r="IM32" s="237"/>
    </row>
    <row r="33" spans="1:247" s="235" customFormat="1" ht="16.5" customHeight="1">
      <c r="A33" s="132" t="s">
        <v>253</v>
      </c>
      <c r="B33" s="280">
        <v>5610</v>
      </c>
      <c r="C33" s="194">
        <v>5400</v>
      </c>
      <c r="D33" s="194">
        <v>5400</v>
      </c>
      <c r="E33" s="194">
        <v>5400</v>
      </c>
      <c r="F33" s="249"/>
      <c r="G33" s="253"/>
      <c r="H33" s="253"/>
      <c r="I33" s="253"/>
      <c r="J33" s="260"/>
      <c r="K33" s="255"/>
      <c r="L33" s="236"/>
      <c r="M33" s="236"/>
      <c r="N33" s="236"/>
      <c r="O33" s="236"/>
      <c r="P33" s="236"/>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c r="BS33" s="237"/>
      <c r="BT33" s="237"/>
      <c r="BU33" s="237"/>
      <c r="BV33" s="237"/>
      <c r="BW33" s="237"/>
      <c r="BX33" s="237"/>
      <c r="BY33" s="237"/>
      <c r="BZ33" s="237"/>
      <c r="CA33" s="237"/>
      <c r="CB33" s="237"/>
      <c r="CC33" s="237"/>
      <c r="CD33" s="237"/>
      <c r="CE33" s="237"/>
      <c r="CF33" s="237"/>
      <c r="CG33" s="237"/>
      <c r="CH33" s="237"/>
      <c r="CI33" s="237"/>
      <c r="CJ33" s="237"/>
      <c r="CK33" s="237"/>
      <c r="CL33" s="237"/>
      <c r="CM33" s="237"/>
      <c r="CN33" s="237"/>
      <c r="CO33" s="237"/>
      <c r="CP33" s="237"/>
      <c r="CQ33" s="237"/>
      <c r="CR33" s="237"/>
      <c r="CS33" s="237"/>
      <c r="CT33" s="237"/>
      <c r="CU33" s="237"/>
      <c r="CV33" s="237"/>
      <c r="CW33" s="237"/>
      <c r="CX33" s="237"/>
      <c r="CY33" s="237"/>
      <c r="CZ33" s="237"/>
      <c r="DA33" s="237"/>
      <c r="DB33" s="237"/>
      <c r="DC33" s="237"/>
      <c r="DD33" s="237"/>
      <c r="DE33" s="237"/>
      <c r="DF33" s="237"/>
      <c r="DG33" s="237"/>
      <c r="DH33" s="237"/>
      <c r="DI33" s="237"/>
      <c r="DJ33" s="237"/>
      <c r="DK33" s="237"/>
      <c r="DL33" s="237"/>
      <c r="DM33" s="237"/>
      <c r="DN33" s="237"/>
      <c r="DO33" s="237"/>
      <c r="DP33" s="237"/>
      <c r="DQ33" s="237"/>
      <c r="DR33" s="237"/>
      <c r="DS33" s="237"/>
      <c r="DT33" s="237"/>
      <c r="DU33" s="237"/>
      <c r="DV33" s="237"/>
      <c r="DW33" s="237"/>
      <c r="DX33" s="237"/>
      <c r="DY33" s="237"/>
      <c r="DZ33" s="237"/>
      <c r="EA33" s="237"/>
      <c r="EB33" s="237"/>
      <c r="EC33" s="237"/>
      <c r="ED33" s="237"/>
      <c r="EE33" s="237"/>
      <c r="EF33" s="237"/>
      <c r="EG33" s="237"/>
      <c r="EH33" s="237"/>
      <c r="EI33" s="237"/>
      <c r="EJ33" s="237"/>
      <c r="EK33" s="237"/>
      <c r="EL33" s="237"/>
      <c r="EM33" s="237"/>
      <c r="EN33" s="237"/>
      <c r="EO33" s="237"/>
      <c r="EP33" s="237"/>
      <c r="EQ33" s="237"/>
      <c r="ER33" s="237"/>
      <c r="ES33" s="237"/>
      <c r="ET33" s="237"/>
      <c r="EU33" s="237"/>
      <c r="EV33" s="237"/>
      <c r="EW33" s="237"/>
      <c r="EX33" s="237"/>
      <c r="EY33" s="237"/>
      <c r="EZ33" s="237"/>
      <c r="FA33" s="237"/>
      <c r="FB33" s="237"/>
      <c r="FC33" s="237"/>
      <c r="FD33" s="237"/>
      <c r="FE33" s="237"/>
      <c r="FF33" s="237"/>
      <c r="FG33" s="237"/>
      <c r="FH33" s="237"/>
      <c r="FI33" s="237"/>
      <c r="FJ33" s="237"/>
      <c r="FK33" s="237"/>
      <c r="FL33" s="237"/>
      <c r="FM33" s="237"/>
      <c r="FN33" s="237"/>
      <c r="FO33" s="237"/>
      <c r="FP33" s="237"/>
      <c r="FQ33" s="237"/>
      <c r="FR33" s="237"/>
      <c r="FS33" s="237"/>
      <c r="FT33" s="237"/>
      <c r="FU33" s="237"/>
      <c r="FV33" s="237"/>
      <c r="FW33" s="237"/>
      <c r="FX33" s="237"/>
      <c r="FY33" s="237"/>
      <c r="FZ33" s="237"/>
      <c r="GA33" s="237"/>
      <c r="GB33" s="237"/>
      <c r="GC33" s="237"/>
      <c r="GD33" s="237"/>
      <c r="GE33" s="237"/>
      <c r="GF33" s="237"/>
      <c r="GG33" s="237"/>
      <c r="GH33" s="237"/>
      <c r="GI33" s="237"/>
      <c r="GJ33" s="237"/>
      <c r="GK33" s="237"/>
      <c r="GL33" s="237"/>
      <c r="GM33" s="237"/>
      <c r="GN33" s="237"/>
      <c r="GO33" s="237"/>
      <c r="GP33" s="237"/>
      <c r="GQ33" s="237"/>
      <c r="GR33" s="237"/>
      <c r="GS33" s="237"/>
      <c r="GT33" s="237"/>
      <c r="GU33" s="237"/>
      <c r="GV33" s="237"/>
      <c r="GW33" s="237"/>
      <c r="GX33" s="237"/>
      <c r="GY33" s="237"/>
      <c r="GZ33" s="237"/>
      <c r="HA33" s="237"/>
      <c r="HB33" s="237"/>
      <c r="HC33" s="237"/>
      <c r="HD33" s="237"/>
      <c r="HE33" s="237"/>
      <c r="HF33" s="237"/>
      <c r="HG33" s="237"/>
      <c r="HH33" s="237"/>
      <c r="HI33" s="237"/>
      <c r="HJ33" s="237"/>
      <c r="HK33" s="237"/>
      <c r="HL33" s="237"/>
      <c r="HM33" s="237"/>
      <c r="HN33" s="237"/>
      <c r="HO33" s="237"/>
      <c r="HP33" s="237"/>
      <c r="HQ33" s="237"/>
      <c r="HR33" s="237"/>
      <c r="HS33" s="237"/>
      <c r="HT33" s="237"/>
      <c r="HU33" s="237"/>
      <c r="HV33" s="237"/>
      <c r="HW33" s="237"/>
      <c r="HX33" s="237"/>
      <c r="HY33" s="237"/>
      <c r="HZ33" s="237"/>
      <c r="IA33" s="237"/>
      <c r="IB33" s="237"/>
      <c r="IC33" s="237"/>
      <c r="ID33" s="237"/>
      <c r="IE33" s="237"/>
      <c r="IF33" s="237"/>
      <c r="IG33" s="237"/>
      <c r="IH33" s="237"/>
      <c r="II33" s="237"/>
      <c r="IJ33" s="237"/>
      <c r="IK33" s="237"/>
      <c r="IL33" s="237"/>
      <c r="IM33" s="237"/>
    </row>
    <row r="34" spans="1:247" s="235" customFormat="1" ht="16.5" customHeight="1">
      <c r="A34" s="196" t="s">
        <v>73</v>
      </c>
      <c r="B34" s="287">
        <v>4700</v>
      </c>
      <c r="C34" s="287">
        <v>4700</v>
      </c>
      <c r="D34" s="287">
        <v>4700</v>
      </c>
      <c r="E34" s="287">
        <v>4700</v>
      </c>
      <c r="F34" s="22"/>
      <c r="G34" s="252"/>
      <c r="H34" s="253"/>
      <c r="I34" s="261"/>
      <c r="J34" s="260"/>
      <c r="K34" s="255"/>
      <c r="L34" s="236"/>
      <c r="M34" s="236"/>
      <c r="N34" s="236"/>
      <c r="O34" s="236"/>
      <c r="P34" s="236"/>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7"/>
      <c r="BQ34" s="237"/>
      <c r="BR34" s="237"/>
      <c r="BS34" s="237"/>
      <c r="BT34" s="237"/>
      <c r="BU34" s="237"/>
      <c r="BV34" s="237"/>
      <c r="BW34" s="237"/>
      <c r="BX34" s="237"/>
      <c r="BY34" s="237"/>
      <c r="BZ34" s="237"/>
      <c r="CA34" s="237"/>
      <c r="CB34" s="237"/>
      <c r="CC34" s="237"/>
      <c r="CD34" s="237"/>
      <c r="CE34" s="237"/>
      <c r="CF34" s="237"/>
      <c r="CG34" s="237"/>
      <c r="CH34" s="237"/>
      <c r="CI34" s="237"/>
      <c r="CJ34" s="237"/>
      <c r="CK34" s="237"/>
      <c r="CL34" s="237"/>
      <c r="CM34" s="237"/>
      <c r="CN34" s="237"/>
      <c r="CO34" s="237"/>
      <c r="CP34" s="237"/>
      <c r="CQ34" s="237"/>
      <c r="CR34" s="237"/>
      <c r="CS34" s="237"/>
      <c r="CT34" s="237"/>
      <c r="CU34" s="237"/>
      <c r="CV34" s="237"/>
      <c r="CW34" s="237"/>
      <c r="CX34" s="237"/>
      <c r="CY34" s="237"/>
      <c r="CZ34" s="237"/>
      <c r="DA34" s="237"/>
      <c r="DB34" s="237"/>
      <c r="DC34" s="237"/>
      <c r="DD34" s="237"/>
      <c r="DE34" s="237"/>
      <c r="DF34" s="237"/>
      <c r="DG34" s="237"/>
      <c r="DH34" s="237"/>
      <c r="DI34" s="237"/>
      <c r="DJ34" s="237"/>
      <c r="DK34" s="237"/>
      <c r="DL34" s="237"/>
      <c r="DM34" s="237"/>
      <c r="DN34" s="237"/>
      <c r="DO34" s="237"/>
      <c r="DP34" s="237"/>
      <c r="DQ34" s="237"/>
      <c r="DR34" s="237"/>
      <c r="DS34" s="237"/>
      <c r="DT34" s="237"/>
      <c r="DU34" s="237"/>
      <c r="DV34" s="237"/>
      <c r="DW34" s="237"/>
      <c r="DX34" s="237"/>
      <c r="DY34" s="237"/>
      <c r="DZ34" s="237"/>
      <c r="EA34" s="237"/>
      <c r="EB34" s="237"/>
      <c r="EC34" s="237"/>
      <c r="ED34" s="237"/>
      <c r="EE34" s="237"/>
      <c r="EF34" s="237"/>
      <c r="EG34" s="237"/>
      <c r="EH34" s="237"/>
      <c r="EI34" s="237"/>
      <c r="EJ34" s="237"/>
      <c r="EK34" s="237"/>
      <c r="EL34" s="237"/>
      <c r="EM34" s="237"/>
      <c r="EN34" s="237"/>
      <c r="EO34" s="237"/>
      <c r="EP34" s="237"/>
      <c r="EQ34" s="237"/>
      <c r="ER34" s="237"/>
      <c r="ES34" s="237"/>
      <c r="ET34" s="237"/>
      <c r="EU34" s="237"/>
      <c r="EV34" s="237"/>
      <c r="EW34" s="237"/>
      <c r="EX34" s="237"/>
      <c r="EY34" s="237"/>
      <c r="EZ34" s="237"/>
      <c r="FA34" s="237"/>
      <c r="FB34" s="237"/>
      <c r="FC34" s="237"/>
      <c r="FD34" s="237"/>
      <c r="FE34" s="237"/>
      <c r="FF34" s="237"/>
      <c r="FG34" s="237"/>
      <c r="FH34" s="237"/>
      <c r="FI34" s="237"/>
      <c r="FJ34" s="237"/>
      <c r="FK34" s="237"/>
      <c r="FL34" s="237"/>
      <c r="FM34" s="237"/>
      <c r="FN34" s="237"/>
      <c r="FO34" s="237"/>
      <c r="FP34" s="237"/>
      <c r="FQ34" s="237"/>
      <c r="FR34" s="237"/>
      <c r="FS34" s="237"/>
      <c r="FT34" s="237"/>
      <c r="FU34" s="237"/>
      <c r="FV34" s="237"/>
      <c r="FW34" s="237"/>
      <c r="FX34" s="237"/>
      <c r="FY34" s="237"/>
      <c r="FZ34" s="237"/>
      <c r="GA34" s="237"/>
      <c r="GB34" s="237"/>
      <c r="GC34" s="237"/>
      <c r="GD34" s="237"/>
      <c r="GE34" s="237"/>
      <c r="GF34" s="237"/>
      <c r="GG34" s="237"/>
      <c r="GH34" s="237"/>
      <c r="GI34" s="237"/>
      <c r="GJ34" s="237"/>
      <c r="GK34" s="237"/>
      <c r="GL34" s="237"/>
      <c r="GM34" s="237"/>
      <c r="GN34" s="237"/>
      <c r="GO34" s="237"/>
      <c r="GP34" s="237"/>
      <c r="GQ34" s="237"/>
      <c r="GR34" s="237"/>
      <c r="GS34" s="237"/>
      <c r="GT34" s="237"/>
      <c r="GU34" s="237"/>
      <c r="GV34" s="237"/>
      <c r="GW34" s="237"/>
      <c r="GX34" s="237"/>
      <c r="GY34" s="237"/>
      <c r="GZ34" s="237"/>
      <c r="HA34" s="237"/>
      <c r="HB34" s="237"/>
      <c r="HC34" s="237"/>
      <c r="HD34" s="237"/>
      <c r="HE34" s="237"/>
      <c r="HF34" s="237"/>
      <c r="HG34" s="237"/>
      <c r="HH34" s="237"/>
      <c r="HI34" s="237"/>
      <c r="HJ34" s="237"/>
      <c r="HK34" s="237"/>
      <c r="HL34" s="237"/>
      <c r="HM34" s="237"/>
      <c r="HN34" s="237"/>
      <c r="HO34" s="237"/>
      <c r="HP34" s="237"/>
      <c r="HQ34" s="237"/>
      <c r="HR34" s="237"/>
      <c r="HS34" s="237"/>
      <c r="HT34" s="237"/>
      <c r="HU34" s="237"/>
      <c r="HV34" s="237"/>
      <c r="HW34" s="237"/>
      <c r="HX34" s="237"/>
      <c r="HY34" s="237"/>
      <c r="HZ34" s="237"/>
      <c r="IA34" s="237"/>
      <c r="IB34" s="237"/>
      <c r="IC34" s="237"/>
      <c r="ID34" s="237"/>
      <c r="IE34" s="237"/>
      <c r="IF34" s="237"/>
      <c r="IG34" s="237"/>
      <c r="IH34" s="237"/>
      <c r="II34" s="237"/>
      <c r="IJ34" s="237"/>
      <c r="IK34" s="237"/>
      <c r="IL34" s="237"/>
      <c r="IM34" s="237"/>
    </row>
    <row r="35" spans="1:247" s="235" customFormat="1" ht="16.5" customHeight="1">
      <c r="A35" s="195" t="s">
        <v>72</v>
      </c>
      <c r="B35" s="280">
        <v>3649.78</v>
      </c>
      <c r="C35" s="280">
        <v>7558.3029999999999</v>
      </c>
      <c r="D35" s="280">
        <v>3908.5230000000001</v>
      </c>
      <c r="E35" s="194">
        <v>0</v>
      </c>
      <c r="F35" s="22"/>
      <c r="G35" s="252"/>
      <c r="H35" s="262"/>
      <c r="I35" s="262"/>
      <c r="J35" s="263"/>
      <c r="K35" s="255"/>
      <c r="L35" s="236"/>
      <c r="M35" s="236"/>
      <c r="N35" s="236"/>
      <c r="O35" s="236"/>
      <c r="P35" s="236"/>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7"/>
      <c r="BQ35" s="237"/>
      <c r="BR35" s="237"/>
      <c r="BS35" s="237"/>
      <c r="BT35" s="237"/>
      <c r="BU35" s="237"/>
      <c r="BV35" s="237"/>
      <c r="BW35" s="237"/>
      <c r="BX35" s="237"/>
      <c r="BY35" s="237"/>
      <c r="BZ35" s="237"/>
      <c r="CA35" s="237"/>
      <c r="CB35" s="237"/>
      <c r="CC35" s="237"/>
      <c r="CD35" s="237"/>
      <c r="CE35" s="237"/>
      <c r="CF35" s="237"/>
      <c r="CG35" s="237"/>
      <c r="CH35" s="237"/>
      <c r="CI35" s="237"/>
      <c r="CJ35" s="237"/>
      <c r="CK35" s="237"/>
      <c r="CL35" s="237"/>
      <c r="CM35" s="237"/>
      <c r="CN35" s="237"/>
      <c r="CO35" s="237"/>
      <c r="CP35" s="237"/>
      <c r="CQ35" s="237"/>
      <c r="CR35" s="237"/>
      <c r="CS35" s="237"/>
      <c r="CT35" s="237"/>
      <c r="CU35" s="237"/>
      <c r="CV35" s="237"/>
      <c r="CW35" s="237"/>
      <c r="CX35" s="237"/>
      <c r="CY35" s="237"/>
      <c r="CZ35" s="237"/>
      <c r="DA35" s="237"/>
      <c r="DB35" s="237"/>
      <c r="DC35" s="237"/>
      <c r="DD35" s="237"/>
      <c r="DE35" s="237"/>
      <c r="DF35" s="237"/>
      <c r="DG35" s="237"/>
      <c r="DH35" s="237"/>
      <c r="DI35" s="237"/>
      <c r="DJ35" s="237"/>
      <c r="DK35" s="237"/>
      <c r="DL35" s="237"/>
      <c r="DM35" s="237"/>
      <c r="DN35" s="237"/>
      <c r="DO35" s="237"/>
      <c r="DP35" s="237"/>
      <c r="DQ35" s="237"/>
      <c r="DR35" s="237"/>
      <c r="DS35" s="237"/>
      <c r="DT35" s="237"/>
      <c r="DU35" s="237"/>
      <c r="DV35" s="237"/>
      <c r="DW35" s="237"/>
      <c r="DX35" s="237"/>
      <c r="DY35" s="237"/>
      <c r="DZ35" s="237"/>
      <c r="EA35" s="237"/>
      <c r="EB35" s="237"/>
      <c r="EC35" s="237"/>
      <c r="ED35" s="237"/>
      <c r="EE35" s="237"/>
      <c r="EF35" s="237"/>
      <c r="EG35" s="237"/>
      <c r="EH35" s="237"/>
      <c r="EI35" s="237"/>
      <c r="EJ35" s="237"/>
      <c r="EK35" s="237"/>
      <c r="EL35" s="237"/>
      <c r="EM35" s="237"/>
      <c r="EN35" s="237"/>
      <c r="EO35" s="237"/>
      <c r="EP35" s="237"/>
      <c r="EQ35" s="237"/>
      <c r="ER35" s="237"/>
      <c r="ES35" s="237"/>
      <c r="ET35" s="237"/>
      <c r="EU35" s="237"/>
      <c r="EV35" s="237"/>
      <c r="EW35" s="237"/>
      <c r="EX35" s="237"/>
      <c r="EY35" s="237"/>
      <c r="EZ35" s="237"/>
      <c r="FA35" s="237"/>
      <c r="FB35" s="237"/>
      <c r="FC35" s="237"/>
      <c r="FD35" s="237"/>
      <c r="FE35" s="237"/>
      <c r="FF35" s="237"/>
      <c r="FG35" s="237"/>
      <c r="FH35" s="237"/>
      <c r="FI35" s="237"/>
      <c r="FJ35" s="237"/>
      <c r="FK35" s="237"/>
      <c r="FL35" s="237"/>
      <c r="FM35" s="237"/>
      <c r="FN35" s="237"/>
      <c r="FO35" s="237"/>
      <c r="FP35" s="237"/>
      <c r="FQ35" s="237"/>
      <c r="FR35" s="237"/>
      <c r="FS35" s="237"/>
      <c r="FT35" s="237"/>
      <c r="FU35" s="237"/>
      <c r="FV35" s="237"/>
      <c r="FW35" s="237"/>
      <c r="FX35" s="237"/>
      <c r="FY35" s="237"/>
      <c r="FZ35" s="237"/>
      <c r="GA35" s="237"/>
      <c r="GB35" s="237"/>
      <c r="GC35" s="237"/>
      <c r="GD35" s="237"/>
      <c r="GE35" s="237"/>
      <c r="GF35" s="237"/>
      <c r="GG35" s="237"/>
      <c r="GH35" s="237"/>
      <c r="GI35" s="237"/>
      <c r="GJ35" s="237"/>
      <c r="GK35" s="237"/>
      <c r="GL35" s="237"/>
      <c r="GM35" s="237"/>
      <c r="GN35" s="237"/>
      <c r="GO35" s="237"/>
      <c r="GP35" s="237"/>
      <c r="GQ35" s="237"/>
      <c r="GR35" s="237"/>
      <c r="GS35" s="237"/>
      <c r="GT35" s="237"/>
      <c r="GU35" s="237"/>
      <c r="GV35" s="237"/>
      <c r="GW35" s="237"/>
      <c r="GX35" s="237"/>
      <c r="GY35" s="237"/>
      <c r="GZ35" s="237"/>
      <c r="HA35" s="237"/>
      <c r="HB35" s="237"/>
      <c r="HC35" s="237"/>
      <c r="HD35" s="237"/>
      <c r="HE35" s="237"/>
      <c r="HF35" s="237"/>
      <c r="HG35" s="237"/>
      <c r="HH35" s="237"/>
      <c r="HI35" s="237"/>
      <c r="HJ35" s="237"/>
      <c r="HK35" s="237"/>
      <c r="HL35" s="237"/>
      <c r="HM35" s="237"/>
      <c r="HN35" s="237"/>
      <c r="HO35" s="237"/>
      <c r="HP35" s="237"/>
      <c r="HQ35" s="237"/>
      <c r="HR35" s="237"/>
      <c r="HS35" s="237"/>
      <c r="HT35" s="237"/>
      <c r="HU35" s="237"/>
      <c r="HV35" s="237"/>
      <c r="HW35" s="237"/>
      <c r="HX35" s="237"/>
      <c r="HY35" s="237"/>
      <c r="HZ35" s="237"/>
      <c r="IA35" s="237"/>
      <c r="IB35" s="237"/>
      <c r="IC35" s="237"/>
      <c r="ID35" s="237"/>
      <c r="IE35" s="237"/>
      <c r="IF35" s="237"/>
      <c r="IG35" s="237"/>
      <c r="IH35" s="237"/>
      <c r="II35" s="237"/>
      <c r="IJ35" s="237"/>
      <c r="IK35" s="237"/>
      <c r="IL35" s="237"/>
      <c r="IM35" s="237"/>
    </row>
    <row r="36" spans="1:247" s="235" customFormat="1" ht="16.5" customHeight="1">
      <c r="A36" s="195" t="s">
        <v>71</v>
      </c>
      <c r="B36" s="287">
        <v>2899.5929999999998</v>
      </c>
      <c r="C36" s="194">
        <v>1900</v>
      </c>
      <c r="D36" s="194">
        <v>1900</v>
      </c>
      <c r="E36" s="194">
        <v>1900</v>
      </c>
      <c r="F36" s="22"/>
      <c r="G36" s="252"/>
      <c r="H36" s="262"/>
      <c r="I36" s="262"/>
      <c r="J36" s="263"/>
      <c r="K36" s="255"/>
      <c r="L36" s="236"/>
      <c r="M36" s="236"/>
      <c r="N36" s="236"/>
      <c r="O36" s="236"/>
      <c r="P36" s="236"/>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7"/>
      <c r="BR36" s="237"/>
      <c r="BS36" s="237"/>
      <c r="BT36" s="237"/>
      <c r="BU36" s="237"/>
      <c r="BV36" s="237"/>
      <c r="BW36" s="237"/>
      <c r="BX36" s="237"/>
      <c r="BY36" s="237"/>
      <c r="BZ36" s="237"/>
      <c r="CA36" s="237"/>
      <c r="CB36" s="237"/>
      <c r="CC36" s="237"/>
      <c r="CD36" s="237"/>
      <c r="CE36" s="237"/>
      <c r="CF36" s="237"/>
      <c r="CG36" s="237"/>
      <c r="CH36" s="237"/>
      <c r="CI36" s="237"/>
      <c r="CJ36" s="237"/>
      <c r="CK36" s="237"/>
      <c r="CL36" s="237"/>
      <c r="CM36" s="237"/>
      <c r="CN36" s="237"/>
      <c r="CO36" s="237"/>
      <c r="CP36" s="237"/>
      <c r="CQ36" s="237"/>
      <c r="CR36" s="237"/>
      <c r="CS36" s="237"/>
      <c r="CT36" s="237"/>
      <c r="CU36" s="237"/>
      <c r="CV36" s="237"/>
      <c r="CW36" s="237"/>
      <c r="CX36" s="237"/>
      <c r="CY36" s="237"/>
      <c r="CZ36" s="237"/>
      <c r="DA36" s="237"/>
      <c r="DB36" s="237"/>
      <c r="DC36" s="237"/>
      <c r="DD36" s="237"/>
      <c r="DE36" s="237"/>
      <c r="DF36" s="237"/>
      <c r="DG36" s="237"/>
      <c r="DH36" s="237"/>
      <c r="DI36" s="237"/>
      <c r="DJ36" s="237"/>
      <c r="DK36" s="237"/>
      <c r="DL36" s="237"/>
      <c r="DM36" s="237"/>
      <c r="DN36" s="237"/>
      <c r="DO36" s="237"/>
      <c r="DP36" s="237"/>
      <c r="DQ36" s="237"/>
      <c r="DR36" s="237"/>
      <c r="DS36" s="237"/>
      <c r="DT36" s="237"/>
      <c r="DU36" s="237"/>
      <c r="DV36" s="237"/>
      <c r="DW36" s="237"/>
      <c r="DX36" s="237"/>
      <c r="DY36" s="237"/>
      <c r="DZ36" s="237"/>
      <c r="EA36" s="237"/>
      <c r="EB36" s="237"/>
      <c r="EC36" s="237"/>
      <c r="ED36" s="237"/>
      <c r="EE36" s="237"/>
      <c r="EF36" s="237"/>
      <c r="EG36" s="237"/>
      <c r="EH36" s="237"/>
      <c r="EI36" s="237"/>
      <c r="EJ36" s="237"/>
      <c r="EK36" s="237"/>
      <c r="EL36" s="237"/>
      <c r="EM36" s="237"/>
      <c r="EN36" s="237"/>
      <c r="EO36" s="237"/>
      <c r="EP36" s="237"/>
      <c r="EQ36" s="237"/>
      <c r="ER36" s="237"/>
      <c r="ES36" s="237"/>
      <c r="ET36" s="237"/>
      <c r="EU36" s="237"/>
      <c r="EV36" s="237"/>
      <c r="EW36" s="237"/>
      <c r="EX36" s="237"/>
      <c r="EY36" s="237"/>
      <c r="EZ36" s="237"/>
      <c r="FA36" s="237"/>
      <c r="FB36" s="237"/>
      <c r="FC36" s="237"/>
      <c r="FD36" s="237"/>
      <c r="FE36" s="237"/>
      <c r="FF36" s="237"/>
      <c r="FG36" s="237"/>
      <c r="FH36" s="237"/>
      <c r="FI36" s="237"/>
      <c r="FJ36" s="237"/>
      <c r="FK36" s="237"/>
      <c r="FL36" s="237"/>
      <c r="FM36" s="237"/>
      <c r="FN36" s="237"/>
      <c r="FO36" s="237"/>
      <c r="FP36" s="237"/>
      <c r="FQ36" s="237"/>
      <c r="FR36" s="237"/>
      <c r="FS36" s="237"/>
      <c r="FT36" s="237"/>
      <c r="FU36" s="237"/>
      <c r="FV36" s="237"/>
      <c r="FW36" s="237"/>
      <c r="FX36" s="237"/>
      <c r="FY36" s="237"/>
      <c r="FZ36" s="237"/>
      <c r="GA36" s="237"/>
      <c r="GB36" s="237"/>
      <c r="GC36" s="237"/>
      <c r="GD36" s="237"/>
      <c r="GE36" s="237"/>
      <c r="GF36" s="237"/>
      <c r="GG36" s="237"/>
      <c r="GH36" s="237"/>
      <c r="GI36" s="237"/>
      <c r="GJ36" s="237"/>
      <c r="GK36" s="237"/>
      <c r="GL36" s="237"/>
      <c r="GM36" s="237"/>
      <c r="GN36" s="237"/>
      <c r="GO36" s="237"/>
      <c r="GP36" s="237"/>
      <c r="GQ36" s="237"/>
      <c r="GR36" s="237"/>
      <c r="GS36" s="237"/>
      <c r="GT36" s="237"/>
      <c r="GU36" s="237"/>
      <c r="GV36" s="237"/>
      <c r="GW36" s="237"/>
      <c r="GX36" s="237"/>
      <c r="GY36" s="237"/>
      <c r="GZ36" s="237"/>
      <c r="HA36" s="237"/>
      <c r="HB36" s="237"/>
      <c r="HC36" s="237"/>
      <c r="HD36" s="237"/>
      <c r="HE36" s="237"/>
      <c r="HF36" s="237"/>
      <c r="HG36" s="237"/>
      <c r="HH36" s="237"/>
      <c r="HI36" s="237"/>
      <c r="HJ36" s="237"/>
      <c r="HK36" s="237"/>
      <c r="HL36" s="237"/>
      <c r="HM36" s="237"/>
      <c r="HN36" s="237"/>
      <c r="HO36" s="237"/>
      <c r="HP36" s="237"/>
      <c r="HQ36" s="237"/>
      <c r="HR36" s="237"/>
      <c r="HS36" s="237"/>
      <c r="HT36" s="237"/>
      <c r="HU36" s="237"/>
      <c r="HV36" s="237"/>
      <c r="HW36" s="237"/>
      <c r="HX36" s="237"/>
      <c r="HY36" s="237"/>
      <c r="HZ36" s="237"/>
      <c r="IA36" s="237"/>
      <c r="IB36" s="237"/>
      <c r="IC36" s="237"/>
      <c r="ID36" s="237"/>
      <c r="IE36" s="237"/>
      <c r="IF36" s="237"/>
      <c r="IG36" s="237"/>
      <c r="IH36" s="237"/>
      <c r="II36" s="237"/>
      <c r="IJ36" s="237"/>
      <c r="IK36" s="237"/>
      <c r="IL36" s="237"/>
      <c r="IM36" s="237"/>
    </row>
    <row r="37" spans="1:247" s="235" customFormat="1" ht="16.5" customHeight="1">
      <c r="A37" s="195" t="s">
        <v>254</v>
      </c>
      <c r="B37" s="194">
        <v>2514.9850000000001</v>
      </c>
      <c r="C37" s="194">
        <v>2514.9850000000001</v>
      </c>
      <c r="D37" s="194">
        <v>2514.9850000000001</v>
      </c>
      <c r="E37" s="194">
        <v>2514.9850000000001</v>
      </c>
      <c r="F37" s="22"/>
      <c r="G37" s="264"/>
      <c r="H37" s="239"/>
      <c r="I37" s="239"/>
      <c r="J37" s="239"/>
      <c r="K37" s="239"/>
      <c r="L37" s="236"/>
      <c r="M37" s="236"/>
      <c r="N37" s="236"/>
      <c r="O37" s="236"/>
      <c r="P37" s="236"/>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7"/>
      <c r="BR37" s="237"/>
      <c r="BS37" s="237"/>
      <c r="BT37" s="237"/>
      <c r="BU37" s="237"/>
      <c r="BV37" s="237"/>
      <c r="BW37" s="237"/>
      <c r="BX37" s="237"/>
      <c r="BY37" s="237"/>
      <c r="BZ37" s="237"/>
      <c r="CA37" s="237"/>
      <c r="CB37" s="237"/>
      <c r="CC37" s="237"/>
      <c r="CD37" s="237"/>
      <c r="CE37" s="237"/>
      <c r="CF37" s="237"/>
      <c r="CG37" s="237"/>
      <c r="CH37" s="237"/>
      <c r="CI37" s="237"/>
      <c r="CJ37" s="237"/>
      <c r="CK37" s="237"/>
      <c r="CL37" s="237"/>
      <c r="CM37" s="237"/>
      <c r="CN37" s="237"/>
      <c r="CO37" s="237"/>
      <c r="CP37" s="237"/>
      <c r="CQ37" s="237"/>
      <c r="CR37" s="237"/>
      <c r="CS37" s="237"/>
      <c r="CT37" s="237"/>
      <c r="CU37" s="237"/>
      <c r="CV37" s="237"/>
      <c r="CW37" s="237"/>
      <c r="CX37" s="237"/>
      <c r="CY37" s="237"/>
      <c r="CZ37" s="237"/>
      <c r="DA37" s="237"/>
      <c r="DB37" s="237"/>
      <c r="DC37" s="237"/>
      <c r="DD37" s="237"/>
      <c r="DE37" s="237"/>
      <c r="DF37" s="237"/>
      <c r="DG37" s="237"/>
      <c r="DH37" s="237"/>
      <c r="DI37" s="237"/>
      <c r="DJ37" s="237"/>
      <c r="DK37" s="237"/>
      <c r="DL37" s="237"/>
      <c r="DM37" s="237"/>
      <c r="DN37" s="237"/>
      <c r="DO37" s="237"/>
      <c r="DP37" s="237"/>
      <c r="DQ37" s="237"/>
      <c r="DR37" s="237"/>
      <c r="DS37" s="237"/>
      <c r="DT37" s="237"/>
      <c r="DU37" s="237"/>
      <c r="DV37" s="237"/>
      <c r="DW37" s="237"/>
      <c r="DX37" s="237"/>
      <c r="DY37" s="237"/>
      <c r="DZ37" s="237"/>
      <c r="EA37" s="237"/>
      <c r="EB37" s="237"/>
      <c r="EC37" s="237"/>
      <c r="ED37" s="237"/>
      <c r="EE37" s="237"/>
      <c r="EF37" s="237"/>
      <c r="EG37" s="237"/>
      <c r="EH37" s="237"/>
      <c r="EI37" s="237"/>
      <c r="EJ37" s="237"/>
      <c r="EK37" s="237"/>
      <c r="EL37" s="237"/>
      <c r="EM37" s="237"/>
      <c r="EN37" s="237"/>
      <c r="EO37" s="237"/>
      <c r="EP37" s="237"/>
      <c r="EQ37" s="237"/>
      <c r="ER37" s="237"/>
      <c r="ES37" s="237"/>
      <c r="ET37" s="237"/>
      <c r="EU37" s="237"/>
      <c r="EV37" s="237"/>
      <c r="EW37" s="237"/>
      <c r="EX37" s="237"/>
      <c r="EY37" s="237"/>
      <c r="EZ37" s="237"/>
      <c r="FA37" s="237"/>
      <c r="FB37" s="237"/>
      <c r="FC37" s="237"/>
      <c r="FD37" s="237"/>
      <c r="FE37" s="237"/>
      <c r="FF37" s="237"/>
      <c r="FG37" s="237"/>
      <c r="FH37" s="237"/>
      <c r="FI37" s="237"/>
      <c r="FJ37" s="237"/>
      <c r="FK37" s="237"/>
      <c r="FL37" s="237"/>
      <c r="FM37" s="237"/>
      <c r="FN37" s="237"/>
      <c r="FO37" s="237"/>
      <c r="FP37" s="237"/>
      <c r="FQ37" s="237"/>
      <c r="FR37" s="237"/>
      <c r="FS37" s="237"/>
      <c r="FT37" s="237"/>
      <c r="FU37" s="237"/>
      <c r="FV37" s="237"/>
      <c r="FW37" s="237"/>
      <c r="FX37" s="237"/>
      <c r="FY37" s="237"/>
      <c r="FZ37" s="237"/>
      <c r="GA37" s="237"/>
      <c r="GB37" s="237"/>
      <c r="GC37" s="237"/>
      <c r="GD37" s="237"/>
      <c r="GE37" s="237"/>
      <c r="GF37" s="237"/>
      <c r="GG37" s="237"/>
      <c r="GH37" s="237"/>
      <c r="GI37" s="237"/>
      <c r="GJ37" s="237"/>
      <c r="GK37" s="237"/>
      <c r="GL37" s="237"/>
      <c r="GM37" s="237"/>
      <c r="GN37" s="237"/>
      <c r="GO37" s="237"/>
      <c r="GP37" s="237"/>
      <c r="GQ37" s="237"/>
      <c r="GR37" s="237"/>
      <c r="GS37" s="237"/>
      <c r="GT37" s="237"/>
      <c r="GU37" s="237"/>
      <c r="GV37" s="237"/>
      <c r="GW37" s="237"/>
      <c r="GX37" s="237"/>
      <c r="GY37" s="237"/>
      <c r="GZ37" s="237"/>
      <c r="HA37" s="237"/>
      <c r="HB37" s="237"/>
      <c r="HC37" s="237"/>
      <c r="HD37" s="237"/>
      <c r="HE37" s="237"/>
      <c r="HF37" s="237"/>
      <c r="HG37" s="237"/>
      <c r="HH37" s="237"/>
      <c r="HI37" s="237"/>
      <c r="HJ37" s="237"/>
      <c r="HK37" s="237"/>
      <c r="HL37" s="237"/>
      <c r="HM37" s="237"/>
      <c r="HN37" s="237"/>
      <c r="HO37" s="237"/>
      <c r="HP37" s="237"/>
      <c r="HQ37" s="237"/>
      <c r="HR37" s="237"/>
      <c r="HS37" s="237"/>
      <c r="HT37" s="237"/>
      <c r="HU37" s="237"/>
      <c r="HV37" s="237"/>
      <c r="HW37" s="237"/>
      <c r="HX37" s="237"/>
      <c r="HY37" s="237"/>
      <c r="HZ37" s="237"/>
      <c r="IA37" s="237"/>
      <c r="IB37" s="237"/>
      <c r="IC37" s="237"/>
      <c r="ID37" s="237"/>
      <c r="IE37" s="237"/>
      <c r="IF37" s="237"/>
      <c r="IG37" s="237"/>
      <c r="IH37" s="237"/>
      <c r="II37" s="237"/>
      <c r="IJ37" s="237"/>
      <c r="IK37" s="237"/>
      <c r="IL37" s="237"/>
      <c r="IM37" s="237"/>
    </row>
    <row r="38" spans="1:247" s="237" customFormat="1" ht="16.5" customHeight="1">
      <c r="A38" s="196" t="s">
        <v>255</v>
      </c>
      <c r="B38" s="287">
        <v>1780</v>
      </c>
      <c r="C38" s="287">
        <v>2000</v>
      </c>
      <c r="D38" s="287">
        <v>2000</v>
      </c>
      <c r="E38" s="287">
        <v>2000</v>
      </c>
      <c r="F38" s="249"/>
      <c r="G38" s="265"/>
      <c r="H38" s="266"/>
      <c r="I38" s="239"/>
      <c r="J38" s="267"/>
      <c r="K38" s="268"/>
      <c r="L38" s="236"/>
      <c r="M38" s="236"/>
      <c r="N38" s="236"/>
      <c r="O38" s="236"/>
      <c r="P38" s="236"/>
    </row>
    <row r="39" spans="1:247" s="235" customFormat="1" ht="16.5" customHeight="1">
      <c r="A39" s="132" t="s">
        <v>256</v>
      </c>
      <c r="B39" s="288">
        <v>800</v>
      </c>
      <c r="C39" s="288">
        <v>800</v>
      </c>
      <c r="D39" s="194" t="s">
        <v>117</v>
      </c>
      <c r="E39" s="194" t="s">
        <v>117</v>
      </c>
      <c r="F39" s="22"/>
      <c r="G39" s="269"/>
      <c r="H39" s="239"/>
      <c r="I39" s="239"/>
      <c r="J39" s="267"/>
      <c r="K39" s="268"/>
      <c r="L39" s="236"/>
      <c r="M39" s="236"/>
      <c r="N39" s="236"/>
      <c r="O39" s="236"/>
      <c r="P39" s="236"/>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7"/>
      <c r="BQ39" s="237"/>
      <c r="BR39" s="237"/>
      <c r="BS39" s="237"/>
      <c r="BT39" s="237"/>
      <c r="BU39" s="237"/>
      <c r="BV39" s="237"/>
      <c r="BW39" s="237"/>
      <c r="BX39" s="237"/>
      <c r="BY39" s="237"/>
      <c r="BZ39" s="237"/>
      <c r="CA39" s="237"/>
      <c r="CB39" s="237"/>
      <c r="CC39" s="237"/>
      <c r="CD39" s="237"/>
      <c r="CE39" s="237"/>
      <c r="CF39" s="237"/>
      <c r="CG39" s="237"/>
      <c r="CH39" s="237"/>
      <c r="CI39" s="237"/>
      <c r="CJ39" s="237"/>
      <c r="CK39" s="237"/>
      <c r="CL39" s="237"/>
      <c r="CM39" s="237"/>
      <c r="CN39" s="237"/>
      <c r="CO39" s="237"/>
      <c r="CP39" s="237"/>
      <c r="CQ39" s="237"/>
      <c r="CR39" s="237"/>
      <c r="CS39" s="237"/>
      <c r="CT39" s="237"/>
      <c r="CU39" s="237"/>
      <c r="CV39" s="237"/>
      <c r="CW39" s="237"/>
      <c r="CX39" s="237"/>
      <c r="CY39" s="237"/>
      <c r="CZ39" s="237"/>
      <c r="DA39" s="237"/>
      <c r="DB39" s="237"/>
      <c r="DC39" s="237"/>
      <c r="DD39" s="237"/>
      <c r="DE39" s="237"/>
      <c r="DF39" s="237"/>
      <c r="DG39" s="237"/>
      <c r="DH39" s="237"/>
      <c r="DI39" s="237"/>
      <c r="DJ39" s="237"/>
      <c r="DK39" s="237"/>
      <c r="DL39" s="237"/>
      <c r="DM39" s="237"/>
      <c r="DN39" s="237"/>
      <c r="DO39" s="237"/>
      <c r="DP39" s="237"/>
      <c r="DQ39" s="237"/>
      <c r="DR39" s="237"/>
      <c r="DS39" s="237"/>
      <c r="DT39" s="237"/>
      <c r="DU39" s="237"/>
      <c r="DV39" s="237"/>
      <c r="DW39" s="237"/>
      <c r="DX39" s="237"/>
      <c r="DY39" s="237"/>
      <c r="DZ39" s="237"/>
      <c r="EA39" s="237"/>
      <c r="EB39" s="237"/>
      <c r="EC39" s="237"/>
      <c r="ED39" s="237"/>
      <c r="EE39" s="237"/>
      <c r="EF39" s="237"/>
      <c r="EG39" s="237"/>
      <c r="EH39" s="237"/>
      <c r="EI39" s="237"/>
      <c r="EJ39" s="237"/>
      <c r="EK39" s="237"/>
      <c r="EL39" s="237"/>
      <c r="EM39" s="237"/>
      <c r="EN39" s="237"/>
      <c r="EO39" s="237"/>
      <c r="EP39" s="237"/>
      <c r="EQ39" s="237"/>
      <c r="ER39" s="237"/>
      <c r="ES39" s="237"/>
      <c r="ET39" s="237"/>
      <c r="EU39" s="237"/>
      <c r="EV39" s="237"/>
      <c r="EW39" s="237"/>
      <c r="EX39" s="237"/>
      <c r="EY39" s="237"/>
      <c r="EZ39" s="237"/>
      <c r="FA39" s="237"/>
      <c r="FB39" s="237"/>
      <c r="FC39" s="237"/>
      <c r="FD39" s="237"/>
      <c r="FE39" s="237"/>
      <c r="FF39" s="237"/>
      <c r="FG39" s="237"/>
      <c r="FH39" s="237"/>
      <c r="FI39" s="237"/>
      <c r="FJ39" s="237"/>
      <c r="FK39" s="237"/>
      <c r="FL39" s="237"/>
      <c r="FM39" s="237"/>
      <c r="FN39" s="237"/>
      <c r="FO39" s="237"/>
      <c r="FP39" s="237"/>
      <c r="FQ39" s="237"/>
      <c r="FR39" s="237"/>
      <c r="FS39" s="237"/>
      <c r="FT39" s="237"/>
      <c r="FU39" s="237"/>
      <c r="FV39" s="237"/>
      <c r="FW39" s="237"/>
      <c r="FX39" s="237"/>
      <c r="FY39" s="237"/>
      <c r="FZ39" s="237"/>
      <c r="GA39" s="237"/>
      <c r="GB39" s="237"/>
      <c r="GC39" s="237"/>
      <c r="GD39" s="237"/>
      <c r="GE39" s="237"/>
      <c r="GF39" s="237"/>
      <c r="GG39" s="237"/>
      <c r="GH39" s="237"/>
      <c r="GI39" s="237"/>
      <c r="GJ39" s="237"/>
      <c r="GK39" s="237"/>
      <c r="GL39" s="237"/>
      <c r="GM39" s="237"/>
      <c r="GN39" s="237"/>
      <c r="GO39" s="237"/>
      <c r="GP39" s="237"/>
      <c r="GQ39" s="237"/>
      <c r="GR39" s="237"/>
      <c r="GS39" s="237"/>
      <c r="GT39" s="237"/>
      <c r="GU39" s="237"/>
      <c r="GV39" s="237"/>
      <c r="GW39" s="237"/>
      <c r="GX39" s="237"/>
      <c r="GY39" s="237"/>
      <c r="GZ39" s="237"/>
      <c r="HA39" s="237"/>
      <c r="HB39" s="237"/>
      <c r="HC39" s="237"/>
      <c r="HD39" s="237"/>
      <c r="HE39" s="237"/>
      <c r="HF39" s="237"/>
      <c r="HG39" s="237"/>
      <c r="HH39" s="237"/>
      <c r="HI39" s="237"/>
      <c r="HJ39" s="237"/>
      <c r="HK39" s="237"/>
      <c r="HL39" s="237"/>
      <c r="HM39" s="237"/>
      <c r="HN39" s="237"/>
      <c r="HO39" s="237"/>
      <c r="HP39" s="237"/>
      <c r="HQ39" s="237"/>
      <c r="HR39" s="237"/>
      <c r="HS39" s="237"/>
      <c r="HT39" s="237"/>
      <c r="HU39" s="237"/>
      <c r="HV39" s="237"/>
      <c r="HW39" s="237"/>
      <c r="HX39" s="237"/>
      <c r="HY39" s="237"/>
      <c r="HZ39" s="237"/>
      <c r="IA39" s="237"/>
      <c r="IB39" s="237"/>
      <c r="IC39" s="237"/>
      <c r="ID39" s="237"/>
      <c r="IE39" s="237"/>
      <c r="IF39" s="237"/>
      <c r="IG39" s="237"/>
      <c r="IH39" s="237"/>
      <c r="II39" s="237"/>
      <c r="IJ39" s="237"/>
      <c r="IK39" s="237"/>
      <c r="IL39" s="237"/>
      <c r="IM39" s="237"/>
    </row>
    <row r="40" spans="1:247" s="235" customFormat="1" ht="16.5" customHeight="1">
      <c r="A40" s="133" t="s">
        <v>257</v>
      </c>
      <c r="B40" s="287">
        <v>680</v>
      </c>
      <c r="C40" s="287">
        <v>0</v>
      </c>
      <c r="D40" s="287">
        <v>0</v>
      </c>
      <c r="E40" s="287">
        <v>0</v>
      </c>
      <c r="F40" s="22"/>
      <c r="G40" s="270"/>
      <c r="H40" s="262"/>
      <c r="I40" s="262"/>
      <c r="J40" s="254"/>
      <c r="K40" s="255"/>
      <c r="L40" s="236"/>
      <c r="M40" s="236"/>
      <c r="N40" s="236"/>
      <c r="O40" s="236"/>
      <c r="P40" s="236"/>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37"/>
      <c r="BR40" s="237"/>
      <c r="BS40" s="237"/>
      <c r="BT40" s="237"/>
      <c r="BU40" s="237"/>
      <c r="BV40" s="237"/>
      <c r="BW40" s="237"/>
      <c r="BX40" s="237"/>
      <c r="BY40" s="237"/>
      <c r="BZ40" s="237"/>
      <c r="CA40" s="237"/>
      <c r="CB40" s="237"/>
      <c r="CC40" s="237"/>
      <c r="CD40" s="237"/>
      <c r="CE40" s="237"/>
      <c r="CF40" s="237"/>
      <c r="CG40" s="237"/>
      <c r="CH40" s="237"/>
      <c r="CI40" s="237"/>
      <c r="CJ40" s="237"/>
      <c r="CK40" s="237"/>
      <c r="CL40" s="237"/>
      <c r="CM40" s="237"/>
      <c r="CN40" s="237"/>
      <c r="CO40" s="237"/>
      <c r="CP40" s="237"/>
      <c r="CQ40" s="237"/>
      <c r="CR40" s="237"/>
      <c r="CS40" s="237"/>
      <c r="CT40" s="237"/>
      <c r="CU40" s="237"/>
      <c r="CV40" s="237"/>
      <c r="CW40" s="237"/>
      <c r="CX40" s="237"/>
      <c r="CY40" s="237"/>
      <c r="CZ40" s="237"/>
      <c r="DA40" s="237"/>
      <c r="DB40" s="237"/>
      <c r="DC40" s="237"/>
      <c r="DD40" s="237"/>
      <c r="DE40" s="237"/>
      <c r="DF40" s="237"/>
      <c r="DG40" s="237"/>
      <c r="DH40" s="237"/>
      <c r="DI40" s="237"/>
      <c r="DJ40" s="237"/>
      <c r="DK40" s="237"/>
      <c r="DL40" s="237"/>
      <c r="DM40" s="237"/>
      <c r="DN40" s="237"/>
      <c r="DO40" s="237"/>
      <c r="DP40" s="237"/>
      <c r="DQ40" s="237"/>
      <c r="DR40" s="237"/>
      <c r="DS40" s="237"/>
      <c r="DT40" s="237"/>
      <c r="DU40" s="237"/>
      <c r="DV40" s="237"/>
      <c r="DW40" s="237"/>
      <c r="DX40" s="237"/>
      <c r="DY40" s="237"/>
      <c r="DZ40" s="237"/>
      <c r="EA40" s="237"/>
      <c r="EB40" s="237"/>
      <c r="EC40" s="237"/>
      <c r="ED40" s="237"/>
      <c r="EE40" s="237"/>
      <c r="EF40" s="237"/>
      <c r="EG40" s="237"/>
      <c r="EH40" s="237"/>
      <c r="EI40" s="237"/>
      <c r="EJ40" s="237"/>
      <c r="EK40" s="237"/>
      <c r="EL40" s="237"/>
      <c r="EM40" s="237"/>
      <c r="EN40" s="237"/>
      <c r="EO40" s="237"/>
      <c r="EP40" s="237"/>
      <c r="EQ40" s="237"/>
      <c r="ER40" s="237"/>
      <c r="ES40" s="237"/>
      <c r="ET40" s="237"/>
      <c r="EU40" s="237"/>
      <c r="EV40" s="237"/>
      <c r="EW40" s="237"/>
      <c r="EX40" s="237"/>
      <c r="EY40" s="237"/>
      <c r="EZ40" s="237"/>
      <c r="FA40" s="237"/>
      <c r="FB40" s="237"/>
      <c r="FC40" s="237"/>
      <c r="FD40" s="237"/>
      <c r="FE40" s="237"/>
      <c r="FF40" s="237"/>
      <c r="FG40" s="237"/>
      <c r="FH40" s="237"/>
      <c r="FI40" s="237"/>
      <c r="FJ40" s="237"/>
      <c r="FK40" s="237"/>
      <c r="FL40" s="237"/>
      <c r="FM40" s="237"/>
      <c r="FN40" s="237"/>
      <c r="FO40" s="237"/>
      <c r="FP40" s="237"/>
      <c r="FQ40" s="237"/>
      <c r="FR40" s="237"/>
      <c r="FS40" s="237"/>
      <c r="FT40" s="237"/>
      <c r="FU40" s="237"/>
      <c r="FV40" s="237"/>
      <c r="FW40" s="237"/>
      <c r="FX40" s="237"/>
      <c r="FY40" s="237"/>
      <c r="FZ40" s="237"/>
      <c r="GA40" s="237"/>
      <c r="GB40" s="237"/>
      <c r="GC40" s="237"/>
      <c r="GD40" s="237"/>
      <c r="GE40" s="237"/>
      <c r="GF40" s="237"/>
      <c r="GG40" s="237"/>
      <c r="GH40" s="237"/>
      <c r="GI40" s="237"/>
      <c r="GJ40" s="237"/>
      <c r="GK40" s="237"/>
      <c r="GL40" s="237"/>
      <c r="GM40" s="237"/>
      <c r="GN40" s="237"/>
      <c r="GO40" s="237"/>
      <c r="GP40" s="237"/>
      <c r="GQ40" s="237"/>
      <c r="GR40" s="237"/>
      <c r="GS40" s="237"/>
      <c r="GT40" s="237"/>
      <c r="GU40" s="237"/>
      <c r="GV40" s="237"/>
      <c r="GW40" s="237"/>
      <c r="GX40" s="237"/>
      <c r="GY40" s="237"/>
      <c r="GZ40" s="237"/>
      <c r="HA40" s="237"/>
      <c r="HB40" s="237"/>
      <c r="HC40" s="237"/>
      <c r="HD40" s="237"/>
      <c r="HE40" s="237"/>
      <c r="HF40" s="237"/>
      <c r="HG40" s="237"/>
      <c r="HH40" s="237"/>
      <c r="HI40" s="237"/>
      <c r="HJ40" s="237"/>
      <c r="HK40" s="237"/>
      <c r="HL40" s="237"/>
      <c r="HM40" s="237"/>
      <c r="HN40" s="237"/>
      <c r="HO40" s="237"/>
      <c r="HP40" s="237"/>
      <c r="HQ40" s="237"/>
      <c r="HR40" s="237"/>
      <c r="HS40" s="237"/>
      <c r="HT40" s="237"/>
      <c r="HU40" s="237"/>
      <c r="HV40" s="237"/>
      <c r="HW40" s="237"/>
      <c r="HX40" s="237"/>
      <c r="HY40" s="237"/>
      <c r="HZ40" s="237"/>
      <c r="IA40" s="237"/>
      <c r="IB40" s="237"/>
      <c r="IC40" s="237"/>
      <c r="ID40" s="237"/>
      <c r="IE40" s="237"/>
      <c r="IF40" s="237"/>
      <c r="IG40" s="237"/>
      <c r="IH40" s="237"/>
      <c r="II40" s="237"/>
      <c r="IJ40" s="237"/>
      <c r="IK40" s="237"/>
      <c r="IL40" s="237"/>
      <c r="IM40" s="237"/>
    </row>
    <row r="41" spans="1:247" s="235" customFormat="1" ht="16.5" customHeight="1">
      <c r="A41" s="196" t="s">
        <v>133</v>
      </c>
      <c r="B41" s="287">
        <v>549.27</v>
      </c>
      <c r="C41" s="287">
        <v>0</v>
      </c>
      <c r="D41" s="287">
        <v>0</v>
      </c>
      <c r="E41" s="287">
        <v>0</v>
      </c>
      <c r="F41" s="22"/>
      <c r="G41" s="271"/>
      <c r="H41" s="253"/>
      <c r="I41" s="253"/>
      <c r="J41" s="272"/>
      <c r="K41" s="255"/>
      <c r="L41" s="236"/>
      <c r="M41" s="236"/>
      <c r="N41" s="236"/>
      <c r="O41" s="236"/>
      <c r="P41" s="236"/>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37"/>
      <c r="BR41" s="237"/>
      <c r="BS41" s="237"/>
      <c r="BT41" s="237"/>
      <c r="BU41" s="237"/>
      <c r="BV41" s="237"/>
      <c r="BW41" s="237"/>
      <c r="BX41" s="237"/>
      <c r="BY41" s="237"/>
      <c r="BZ41" s="237"/>
      <c r="CA41" s="237"/>
      <c r="CB41" s="237"/>
      <c r="CC41" s="237"/>
      <c r="CD41" s="237"/>
      <c r="CE41" s="237"/>
      <c r="CF41" s="237"/>
      <c r="CG41" s="237"/>
      <c r="CH41" s="237"/>
      <c r="CI41" s="237"/>
      <c r="CJ41" s="237"/>
      <c r="CK41" s="237"/>
      <c r="CL41" s="237"/>
      <c r="CM41" s="237"/>
      <c r="CN41" s="237"/>
      <c r="CO41" s="237"/>
      <c r="CP41" s="237"/>
      <c r="CQ41" s="237"/>
      <c r="CR41" s="237"/>
      <c r="CS41" s="237"/>
      <c r="CT41" s="237"/>
      <c r="CU41" s="237"/>
      <c r="CV41" s="237"/>
      <c r="CW41" s="237"/>
      <c r="CX41" s="237"/>
      <c r="CY41" s="237"/>
      <c r="CZ41" s="237"/>
      <c r="DA41" s="237"/>
      <c r="DB41" s="237"/>
      <c r="DC41" s="237"/>
      <c r="DD41" s="237"/>
      <c r="DE41" s="237"/>
      <c r="DF41" s="237"/>
      <c r="DG41" s="237"/>
      <c r="DH41" s="237"/>
      <c r="DI41" s="237"/>
      <c r="DJ41" s="237"/>
      <c r="DK41" s="237"/>
      <c r="DL41" s="237"/>
      <c r="DM41" s="237"/>
      <c r="DN41" s="237"/>
      <c r="DO41" s="237"/>
      <c r="DP41" s="237"/>
      <c r="DQ41" s="237"/>
      <c r="DR41" s="237"/>
      <c r="DS41" s="237"/>
      <c r="DT41" s="237"/>
      <c r="DU41" s="237"/>
      <c r="DV41" s="237"/>
      <c r="DW41" s="237"/>
      <c r="DX41" s="237"/>
      <c r="DY41" s="237"/>
      <c r="DZ41" s="237"/>
      <c r="EA41" s="237"/>
      <c r="EB41" s="237"/>
      <c r="EC41" s="237"/>
      <c r="ED41" s="237"/>
      <c r="EE41" s="237"/>
      <c r="EF41" s="237"/>
      <c r="EG41" s="237"/>
      <c r="EH41" s="237"/>
      <c r="EI41" s="237"/>
      <c r="EJ41" s="237"/>
      <c r="EK41" s="237"/>
      <c r="EL41" s="237"/>
      <c r="EM41" s="237"/>
      <c r="EN41" s="237"/>
      <c r="EO41" s="237"/>
      <c r="EP41" s="237"/>
      <c r="EQ41" s="237"/>
      <c r="ER41" s="237"/>
      <c r="ES41" s="237"/>
      <c r="ET41" s="237"/>
      <c r="EU41" s="237"/>
      <c r="EV41" s="237"/>
      <c r="EW41" s="237"/>
      <c r="EX41" s="237"/>
      <c r="EY41" s="237"/>
      <c r="EZ41" s="237"/>
      <c r="FA41" s="237"/>
      <c r="FB41" s="237"/>
      <c r="FC41" s="237"/>
      <c r="FD41" s="237"/>
      <c r="FE41" s="237"/>
      <c r="FF41" s="237"/>
      <c r="FG41" s="237"/>
      <c r="FH41" s="237"/>
      <c r="FI41" s="237"/>
      <c r="FJ41" s="237"/>
      <c r="FK41" s="237"/>
      <c r="FL41" s="237"/>
      <c r="FM41" s="237"/>
      <c r="FN41" s="237"/>
      <c r="FO41" s="237"/>
      <c r="FP41" s="237"/>
      <c r="FQ41" s="237"/>
      <c r="FR41" s="237"/>
      <c r="FS41" s="237"/>
      <c r="FT41" s="237"/>
      <c r="FU41" s="237"/>
      <c r="FV41" s="237"/>
      <c r="FW41" s="237"/>
      <c r="FX41" s="237"/>
      <c r="FY41" s="237"/>
      <c r="FZ41" s="237"/>
      <c r="GA41" s="237"/>
      <c r="GB41" s="237"/>
      <c r="GC41" s="237"/>
      <c r="GD41" s="237"/>
      <c r="GE41" s="237"/>
      <c r="GF41" s="237"/>
      <c r="GG41" s="237"/>
      <c r="GH41" s="237"/>
      <c r="GI41" s="237"/>
      <c r="GJ41" s="237"/>
      <c r="GK41" s="237"/>
      <c r="GL41" s="237"/>
      <c r="GM41" s="237"/>
      <c r="GN41" s="237"/>
      <c r="GO41" s="237"/>
      <c r="GP41" s="237"/>
      <c r="GQ41" s="237"/>
      <c r="GR41" s="237"/>
      <c r="GS41" s="237"/>
      <c r="GT41" s="237"/>
      <c r="GU41" s="237"/>
      <c r="GV41" s="237"/>
      <c r="GW41" s="237"/>
      <c r="GX41" s="237"/>
      <c r="GY41" s="237"/>
      <c r="GZ41" s="237"/>
      <c r="HA41" s="237"/>
      <c r="HB41" s="237"/>
      <c r="HC41" s="237"/>
      <c r="HD41" s="237"/>
      <c r="HE41" s="237"/>
      <c r="HF41" s="237"/>
      <c r="HG41" s="237"/>
      <c r="HH41" s="237"/>
      <c r="HI41" s="237"/>
      <c r="HJ41" s="237"/>
      <c r="HK41" s="237"/>
      <c r="HL41" s="237"/>
      <c r="HM41" s="237"/>
      <c r="HN41" s="237"/>
      <c r="HO41" s="237"/>
      <c r="HP41" s="237"/>
      <c r="HQ41" s="237"/>
      <c r="HR41" s="237"/>
      <c r="HS41" s="237"/>
      <c r="HT41" s="237"/>
      <c r="HU41" s="237"/>
      <c r="HV41" s="237"/>
      <c r="HW41" s="237"/>
      <c r="HX41" s="237"/>
      <c r="HY41" s="237"/>
      <c r="HZ41" s="237"/>
      <c r="IA41" s="237"/>
      <c r="IB41" s="237"/>
      <c r="IC41" s="237"/>
      <c r="ID41" s="237"/>
      <c r="IE41" s="237"/>
      <c r="IF41" s="237"/>
      <c r="IG41" s="237"/>
      <c r="IH41" s="237"/>
      <c r="II41" s="237"/>
      <c r="IJ41" s="237"/>
      <c r="IK41" s="237"/>
      <c r="IL41" s="237"/>
      <c r="IM41" s="237"/>
    </row>
    <row r="42" spans="1:247" s="235" customFormat="1" ht="16.5" customHeight="1">
      <c r="A42" s="132" t="s">
        <v>258</v>
      </c>
      <c r="B42" s="287">
        <v>485</v>
      </c>
      <c r="C42" s="287">
        <v>0</v>
      </c>
      <c r="D42" s="287">
        <v>0</v>
      </c>
      <c r="E42" s="287">
        <v>0</v>
      </c>
      <c r="F42" s="22"/>
      <c r="G42" s="264"/>
      <c r="H42" s="239"/>
      <c r="I42" s="239"/>
      <c r="J42" s="239"/>
      <c r="K42" s="239"/>
      <c r="L42" s="236"/>
      <c r="M42" s="236"/>
      <c r="N42" s="236"/>
      <c r="O42" s="236"/>
      <c r="P42" s="236"/>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7"/>
      <c r="BQ42" s="237"/>
      <c r="BR42" s="237"/>
      <c r="BS42" s="237"/>
      <c r="BT42" s="237"/>
      <c r="BU42" s="237"/>
      <c r="BV42" s="237"/>
      <c r="BW42" s="237"/>
      <c r="BX42" s="237"/>
      <c r="BY42" s="237"/>
      <c r="BZ42" s="237"/>
      <c r="CA42" s="237"/>
      <c r="CB42" s="237"/>
      <c r="CC42" s="237"/>
      <c r="CD42" s="237"/>
      <c r="CE42" s="237"/>
      <c r="CF42" s="237"/>
      <c r="CG42" s="237"/>
      <c r="CH42" s="237"/>
      <c r="CI42" s="237"/>
      <c r="CJ42" s="237"/>
      <c r="CK42" s="237"/>
      <c r="CL42" s="237"/>
      <c r="CM42" s="237"/>
      <c r="CN42" s="237"/>
      <c r="CO42" s="237"/>
      <c r="CP42" s="237"/>
      <c r="CQ42" s="237"/>
      <c r="CR42" s="237"/>
      <c r="CS42" s="237"/>
      <c r="CT42" s="237"/>
      <c r="CU42" s="237"/>
      <c r="CV42" s="237"/>
      <c r="CW42" s="237"/>
      <c r="CX42" s="237"/>
      <c r="CY42" s="237"/>
      <c r="CZ42" s="237"/>
      <c r="DA42" s="237"/>
      <c r="DB42" s="237"/>
      <c r="DC42" s="237"/>
      <c r="DD42" s="237"/>
      <c r="DE42" s="237"/>
      <c r="DF42" s="237"/>
      <c r="DG42" s="237"/>
      <c r="DH42" s="237"/>
      <c r="DI42" s="237"/>
      <c r="DJ42" s="237"/>
      <c r="DK42" s="237"/>
      <c r="DL42" s="237"/>
      <c r="DM42" s="237"/>
      <c r="DN42" s="237"/>
      <c r="DO42" s="237"/>
      <c r="DP42" s="237"/>
      <c r="DQ42" s="237"/>
      <c r="DR42" s="237"/>
      <c r="DS42" s="237"/>
      <c r="DT42" s="237"/>
      <c r="DU42" s="237"/>
      <c r="DV42" s="237"/>
      <c r="DW42" s="237"/>
      <c r="DX42" s="237"/>
      <c r="DY42" s="237"/>
      <c r="DZ42" s="237"/>
      <c r="EA42" s="237"/>
      <c r="EB42" s="237"/>
      <c r="EC42" s="237"/>
      <c r="ED42" s="237"/>
      <c r="EE42" s="237"/>
      <c r="EF42" s="237"/>
      <c r="EG42" s="237"/>
      <c r="EH42" s="237"/>
      <c r="EI42" s="237"/>
      <c r="EJ42" s="237"/>
      <c r="EK42" s="237"/>
      <c r="EL42" s="237"/>
      <c r="EM42" s="237"/>
      <c r="EN42" s="237"/>
      <c r="EO42" s="237"/>
      <c r="EP42" s="237"/>
      <c r="EQ42" s="237"/>
      <c r="ER42" s="237"/>
      <c r="ES42" s="237"/>
      <c r="ET42" s="237"/>
      <c r="EU42" s="237"/>
      <c r="EV42" s="237"/>
      <c r="EW42" s="237"/>
      <c r="EX42" s="237"/>
      <c r="EY42" s="237"/>
      <c r="EZ42" s="237"/>
      <c r="FA42" s="237"/>
      <c r="FB42" s="237"/>
      <c r="FC42" s="237"/>
      <c r="FD42" s="237"/>
      <c r="FE42" s="237"/>
      <c r="FF42" s="237"/>
      <c r="FG42" s="237"/>
      <c r="FH42" s="237"/>
      <c r="FI42" s="237"/>
      <c r="FJ42" s="237"/>
      <c r="FK42" s="237"/>
      <c r="FL42" s="237"/>
      <c r="FM42" s="237"/>
      <c r="FN42" s="237"/>
      <c r="FO42" s="237"/>
      <c r="FP42" s="237"/>
      <c r="FQ42" s="237"/>
      <c r="FR42" s="237"/>
      <c r="FS42" s="237"/>
      <c r="FT42" s="237"/>
      <c r="FU42" s="237"/>
      <c r="FV42" s="237"/>
      <c r="FW42" s="237"/>
      <c r="FX42" s="237"/>
      <c r="FY42" s="237"/>
      <c r="FZ42" s="237"/>
      <c r="GA42" s="237"/>
      <c r="GB42" s="237"/>
      <c r="GC42" s="237"/>
      <c r="GD42" s="237"/>
      <c r="GE42" s="237"/>
      <c r="GF42" s="237"/>
      <c r="GG42" s="237"/>
      <c r="GH42" s="237"/>
      <c r="GI42" s="237"/>
      <c r="GJ42" s="237"/>
      <c r="GK42" s="237"/>
      <c r="GL42" s="237"/>
      <c r="GM42" s="237"/>
      <c r="GN42" s="237"/>
      <c r="GO42" s="237"/>
      <c r="GP42" s="237"/>
      <c r="GQ42" s="237"/>
      <c r="GR42" s="237"/>
      <c r="GS42" s="237"/>
      <c r="GT42" s="237"/>
      <c r="GU42" s="237"/>
      <c r="GV42" s="237"/>
      <c r="GW42" s="237"/>
      <c r="GX42" s="237"/>
      <c r="GY42" s="237"/>
      <c r="GZ42" s="237"/>
      <c r="HA42" s="237"/>
      <c r="HB42" s="237"/>
      <c r="HC42" s="237"/>
      <c r="HD42" s="237"/>
      <c r="HE42" s="237"/>
      <c r="HF42" s="237"/>
      <c r="HG42" s="237"/>
      <c r="HH42" s="237"/>
      <c r="HI42" s="237"/>
      <c r="HJ42" s="237"/>
      <c r="HK42" s="237"/>
      <c r="HL42" s="237"/>
      <c r="HM42" s="237"/>
      <c r="HN42" s="237"/>
      <c r="HO42" s="237"/>
      <c r="HP42" s="237"/>
      <c r="HQ42" s="237"/>
      <c r="HR42" s="237"/>
      <c r="HS42" s="237"/>
      <c r="HT42" s="237"/>
      <c r="HU42" s="237"/>
      <c r="HV42" s="237"/>
      <c r="HW42" s="237"/>
      <c r="HX42" s="237"/>
      <c r="HY42" s="237"/>
      <c r="HZ42" s="237"/>
      <c r="IA42" s="237"/>
      <c r="IB42" s="237"/>
      <c r="IC42" s="237"/>
      <c r="ID42" s="237"/>
      <c r="IE42" s="237"/>
      <c r="IF42" s="237"/>
      <c r="IG42" s="237"/>
      <c r="IH42" s="237"/>
      <c r="II42" s="237"/>
      <c r="IJ42" s="237"/>
      <c r="IK42" s="237"/>
      <c r="IL42" s="237"/>
      <c r="IM42" s="237"/>
    </row>
    <row r="43" spans="1:247" s="235" customFormat="1" ht="16.5" customHeight="1">
      <c r="A43" s="195" t="s">
        <v>123</v>
      </c>
      <c r="B43" s="280">
        <v>398.85820999999999</v>
      </c>
      <c r="C43" s="280">
        <v>98.30162</v>
      </c>
      <c r="D43" s="194" t="s">
        <v>117</v>
      </c>
      <c r="E43" s="194" t="s">
        <v>117</v>
      </c>
      <c r="F43" s="22"/>
      <c r="G43" s="273"/>
      <c r="H43" s="253"/>
      <c r="I43" s="253"/>
      <c r="J43" s="272"/>
      <c r="K43" s="255"/>
      <c r="L43" s="236"/>
      <c r="M43" s="236"/>
      <c r="N43" s="236"/>
      <c r="O43" s="236"/>
      <c r="P43" s="236"/>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c r="BK43" s="237"/>
      <c r="BL43" s="237"/>
      <c r="BM43" s="237"/>
      <c r="BN43" s="237"/>
      <c r="BO43" s="237"/>
      <c r="BP43" s="237"/>
      <c r="BQ43" s="237"/>
      <c r="BR43" s="237"/>
      <c r="BS43" s="237"/>
      <c r="BT43" s="237"/>
      <c r="BU43" s="237"/>
      <c r="BV43" s="237"/>
      <c r="BW43" s="237"/>
      <c r="BX43" s="237"/>
      <c r="BY43" s="237"/>
      <c r="BZ43" s="237"/>
      <c r="CA43" s="237"/>
      <c r="CB43" s="237"/>
      <c r="CC43" s="237"/>
      <c r="CD43" s="237"/>
      <c r="CE43" s="237"/>
      <c r="CF43" s="237"/>
      <c r="CG43" s="237"/>
      <c r="CH43" s="237"/>
      <c r="CI43" s="237"/>
      <c r="CJ43" s="237"/>
      <c r="CK43" s="237"/>
      <c r="CL43" s="237"/>
      <c r="CM43" s="237"/>
      <c r="CN43" s="237"/>
      <c r="CO43" s="237"/>
      <c r="CP43" s="237"/>
      <c r="CQ43" s="237"/>
      <c r="CR43" s="237"/>
      <c r="CS43" s="237"/>
      <c r="CT43" s="237"/>
      <c r="CU43" s="237"/>
      <c r="CV43" s="237"/>
      <c r="CW43" s="237"/>
      <c r="CX43" s="237"/>
      <c r="CY43" s="237"/>
      <c r="CZ43" s="237"/>
      <c r="DA43" s="237"/>
      <c r="DB43" s="237"/>
      <c r="DC43" s="237"/>
      <c r="DD43" s="237"/>
      <c r="DE43" s="237"/>
      <c r="DF43" s="237"/>
      <c r="DG43" s="237"/>
      <c r="DH43" s="237"/>
      <c r="DI43" s="237"/>
      <c r="DJ43" s="237"/>
      <c r="DK43" s="237"/>
      <c r="DL43" s="237"/>
      <c r="DM43" s="237"/>
      <c r="DN43" s="237"/>
      <c r="DO43" s="237"/>
      <c r="DP43" s="237"/>
      <c r="DQ43" s="237"/>
      <c r="DR43" s="237"/>
      <c r="DS43" s="237"/>
      <c r="DT43" s="237"/>
      <c r="DU43" s="237"/>
      <c r="DV43" s="237"/>
      <c r="DW43" s="237"/>
      <c r="DX43" s="237"/>
      <c r="DY43" s="237"/>
      <c r="DZ43" s="237"/>
      <c r="EA43" s="237"/>
      <c r="EB43" s="237"/>
      <c r="EC43" s="237"/>
      <c r="ED43" s="237"/>
      <c r="EE43" s="237"/>
      <c r="EF43" s="237"/>
      <c r="EG43" s="237"/>
      <c r="EH43" s="237"/>
      <c r="EI43" s="237"/>
      <c r="EJ43" s="237"/>
      <c r="EK43" s="237"/>
      <c r="EL43" s="237"/>
      <c r="EM43" s="237"/>
      <c r="EN43" s="237"/>
      <c r="EO43" s="237"/>
      <c r="EP43" s="237"/>
      <c r="EQ43" s="237"/>
      <c r="ER43" s="237"/>
      <c r="ES43" s="237"/>
      <c r="ET43" s="237"/>
      <c r="EU43" s="237"/>
      <c r="EV43" s="237"/>
      <c r="EW43" s="237"/>
      <c r="EX43" s="237"/>
      <c r="EY43" s="237"/>
      <c r="EZ43" s="237"/>
      <c r="FA43" s="237"/>
      <c r="FB43" s="237"/>
      <c r="FC43" s="237"/>
      <c r="FD43" s="237"/>
      <c r="FE43" s="237"/>
      <c r="FF43" s="237"/>
      <c r="FG43" s="237"/>
      <c r="FH43" s="237"/>
      <c r="FI43" s="237"/>
      <c r="FJ43" s="237"/>
      <c r="FK43" s="237"/>
      <c r="FL43" s="237"/>
      <c r="FM43" s="237"/>
      <c r="FN43" s="237"/>
      <c r="FO43" s="237"/>
      <c r="FP43" s="237"/>
      <c r="FQ43" s="237"/>
      <c r="FR43" s="237"/>
      <c r="FS43" s="237"/>
      <c r="FT43" s="237"/>
      <c r="FU43" s="237"/>
      <c r="FV43" s="237"/>
      <c r="FW43" s="237"/>
      <c r="FX43" s="237"/>
      <c r="FY43" s="237"/>
      <c r="FZ43" s="237"/>
      <c r="GA43" s="237"/>
      <c r="GB43" s="237"/>
      <c r="GC43" s="237"/>
      <c r="GD43" s="237"/>
      <c r="GE43" s="237"/>
      <c r="GF43" s="237"/>
      <c r="GG43" s="237"/>
      <c r="GH43" s="237"/>
      <c r="GI43" s="237"/>
      <c r="GJ43" s="237"/>
      <c r="GK43" s="237"/>
      <c r="GL43" s="237"/>
      <c r="GM43" s="237"/>
      <c r="GN43" s="237"/>
      <c r="GO43" s="237"/>
      <c r="GP43" s="237"/>
      <c r="GQ43" s="237"/>
      <c r="GR43" s="237"/>
      <c r="GS43" s="237"/>
      <c r="GT43" s="237"/>
      <c r="GU43" s="237"/>
      <c r="GV43" s="237"/>
      <c r="GW43" s="237"/>
      <c r="GX43" s="237"/>
      <c r="GY43" s="237"/>
      <c r="GZ43" s="237"/>
      <c r="HA43" s="237"/>
      <c r="HB43" s="237"/>
      <c r="HC43" s="237"/>
      <c r="HD43" s="237"/>
      <c r="HE43" s="237"/>
      <c r="HF43" s="237"/>
      <c r="HG43" s="237"/>
      <c r="HH43" s="237"/>
      <c r="HI43" s="237"/>
      <c r="HJ43" s="237"/>
      <c r="HK43" s="237"/>
      <c r="HL43" s="237"/>
      <c r="HM43" s="237"/>
      <c r="HN43" s="237"/>
      <c r="HO43" s="237"/>
      <c r="HP43" s="237"/>
      <c r="HQ43" s="237"/>
      <c r="HR43" s="237"/>
      <c r="HS43" s="237"/>
      <c r="HT43" s="237"/>
      <c r="HU43" s="237"/>
      <c r="HV43" s="237"/>
      <c r="HW43" s="237"/>
      <c r="HX43" s="237"/>
      <c r="HY43" s="237"/>
      <c r="HZ43" s="237"/>
      <c r="IA43" s="237"/>
      <c r="IB43" s="237"/>
      <c r="IC43" s="237"/>
      <c r="ID43" s="237"/>
      <c r="IE43" s="237"/>
      <c r="IF43" s="237"/>
      <c r="IG43" s="237"/>
      <c r="IH43" s="237"/>
      <c r="II43" s="237"/>
      <c r="IJ43" s="237"/>
      <c r="IK43" s="237"/>
      <c r="IL43" s="237"/>
      <c r="IM43" s="237"/>
    </row>
    <row r="44" spans="1:247" s="235" customFormat="1" ht="16.5" customHeight="1">
      <c r="A44" s="195" t="s">
        <v>259</v>
      </c>
      <c r="B44" s="280">
        <v>373</v>
      </c>
      <c r="C44" s="280">
        <v>156</v>
      </c>
      <c r="D44" s="194">
        <v>0</v>
      </c>
      <c r="E44" s="194">
        <v>0</v>
      </c>
      <c r="F44" s="22"/>
      <c r="G44" s="274"/>
      <c r="H44" s="253"/>
      <c r="I44" s="253"/>
      <c r="J44" s="272"/>
      <c r="K44" s="255"/>
      <c r="L44" s="236"/>
      <c r="M44" s="236"/>
      <c r="N44" s="236"/>
      <c r="O44" s="236"/>
      <c r="P44" s="236"/>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37"/>
      <c r="BH44" s="237"/>
      <c r="BI44" s="237"/>
      <c r="BJ44" s="237"/>
      <c r="BK44" s="237"/>
      <c r="BL44" s="237"/>
      <c r="BM44" s="237"/>
      <c r="BN44" s="237"/>
      <c r="BO44" s="237"/>
      <c r="BP44" s="237"/>
      <c r="BQ44" s="237"/>
      <c r="BR44" s="237"/>
      <c r="BS44" s="237"/>
      <c r="BT44" s="237"/>
      <c r="BU44" s="237"/>
      <c r="BV44" s="237"/>
      <c r="BW44" s="237"/>
      <c r="BX44" s="237"/>
      <c r="BY44" s="237"/>
      <c r="BZ44" s="237"/>
      <c r="CA44" s="237"/>
      <c r="CB44" s="237"/>
      <c r="CC44" s="237"/>
      <c r="CD44" s="237"/>
      <c r="CE44" s="237"/>
      <c r="CF44" s="237"/>
      <c r="CG44" s="237"/>
      <c r="CH44" s="237"/>
      <c r="CI44" s="237"/>
      <c r="CJ44" s="237"/>
      <c r="CK44" s="237"/>
      <c r="CL44" s="237"/>
      <c r="CM44" s="237"/>
      <c r="CN44" s="237"/>
      <c r="CO44" s="237"/>
      <c r="CP44" s="237"/>
      <c r="CQ44" s="237"/>
      <c r="CR44" s="237"/>
      <c r="CS44" s="237"/>
      <c r="CT44" s="237"/>
      <c r="CU44" s="237"/>
      <c r="CV44" s="237"/>
      <c r="CW44" s="237"/>
      <c r="CX44" s="237"/>
      <c r="CY44" s="237"/>
      <c r="CZ44" s="237"/>
      <c r="DA44" s="237"/>
      <c r="DB44" s="237"/>
      <c r="DC44" s="237"/>
      <c r="DD44" s="237"/>
      <c r="DE44" s="237"/>
      <c r="DF44" s="237"/>
      <c r="DG44" s="237"/>
      <c r="DH44" s="237"/>
      <c r="DI44" s="237"/>
      <c r="DJ44" s="237"/>
      <c r="DK44" s="237"/>
      <c r="DL44" s="237"/>
      <c r="DM44" s="237"/>
      <c r="DN44" s="237"/>
      <c r="DO44" s="237"/>
      <c r="DP44" s="237"/>
      <c r="DQ44" s="237"/>
      <c r="DR44" s="237"/>
      <c r="DS44" s="237"/>
      <c r="DT44" s="237"/>
      <c r="DU44" s="237"/>
      <c r="DV44" s="237"/>
      <c r="DW44" s="237"/>
      <c r="DX44" s="237"/>
      <c r="DY44" s="237"/>
      <c r="DZ44" s="237"/>
      <c r="EA44" s="237"/>
      <c r="EB44" s="237"/>
      <c r="EC44" s="237"/>
      <c r="ED44" s="237"/>
      <c r="EE44" s="237"/>
      <c r="EF44" s="237"/>
      <c r="EG44" s="237"/>
      <c r="EH44" s="237"/>
      <c r="EI44" s="237"/>
      <c r="EJ44" s="237"/>
      <c r="EK44" s="237"/>
      <c r="EL44" s="237"/>
      <c r="EM44" s="237"/>
      <c r="EN44" s="237"/>
      <c r="EO44" s="237"/>
      <c r="EP44" s="237"/>
      <c r="EQ44" s="237"/>
      <c r="ER44" s="237"/>
      <c r="ES44" s="237"/>
      <c r="ET44" s="237"/>
      <c r="EU44" s="237"/>
      <c r="EV44" s="237"/>
      <c r="EW44" s="237"/>
      <c r="EX44" s="237"/>
      <c r="EY44" s="237"/>
      <c r="EZ44" s="237"/>
      <c r="FA44" s="237"/>
      <c r="FB44" s="237"/>
      <c r="FC44" s="237"/>
      <c r="FD44" s="237"/>
      <c r="FE44" s="237"/>
      <c r="FF44" s="237"/>
      <c r="FG44" s="237"/>
      <c r="FH44" s="237"/>
      <c r="FI44" s="237"/>
      <c r="FJ44" s="237"/>
      <c r="FK44" s="237"/>
      <c r="FL44" s="237"/>
      <c r="FM44" s="237"/>
      <c r="FN44" s="237"/>
      <c r="FO44" s="237"/>
      <c r="FP44" s="237"/>
      <c r="FQ44" s="237"/>
      <c r="FR44" s="237"/>
      <c r="FS44" s="237"/>
      <c r="FT44" s="237"/>
      <c r="FU44" s="237"/>
      <c r="FV44" s="237"/>
      <c r="FW44" s="237"/>
      <c r="FX44" s="237"/>
      <c r="FY44" s="237"/>
      <c r="FZ44" s="237"/>
      <c r="GA44" s="237"/>
      <c r="GB44" s="237"/>
      <c r="GC44" s="237"/>
      <c r="GD44" s="237"/>
      <c r="GE44" s="237"/>
      <c r="GF44" s="237"/>
      <c r="GG44" s="237"/>
      <c r="GH44" s="237"/>
      <c r="GI44" s="237"/>
      <c r="GJ44" s="237"/>
      <c r="GK44" s="237"/>
      <c r="GL44" s="237"/>
      <c r="GM44" s="237"/>
      <c r="GN44" s="237"/>
      <c r="GO44" s="237"/>
      <c r="GP44" s="237"/>
      <c r="GQ44" s="237"/>
      <c r="GR44" s="237"/>
      <c r="GS44" s="237"/>
      <c r="GT44" s="237"/>
      <c r="GU44" s="237"/>
      <c r="GV44" s="237"/>
      <c r="GW44" s="237"/>
      <c r="GX44" s="237"/>
      <c r="GY44" s="237"/>
      <c r="GZ44" s="237"/>
      <c r="HA44" s="237"/>
      <c r="HB44" s="237"/>
      <c r="HC44" s="237"/>
      <c r="HD44" s="237"/>
      <c r="HE44" s="237"/>
      <c r="HF44" s="237"/>
      <c r="HG44" s="237"/>
      <c r="HH44" s="237"/>
      <c r="HI44" s="237"/>
      <c r="HJ44" s="237"/>
      <c r="HK44" s="237"/>
      <c r="HL44" s="237"/>
      <c r="HM44" s="237"/>
      <c r="HN44" s="237"/>
      <c r="HO44" s="237"/>
      <c r="HP44" s="237"/>
      <c r="HQ44" s="237"/>
      <c r="HR44" s="237"/>
      <c r="HS44" s="237"/>
      <c r="HT44" s="237"/>
      <c r="HU44" s="237"/>
      <c r="HV44" s="237"/>
      <c r="HW44" s="237"/>
      <c r="HX44" s="237"/>
      <c r="HY44" s="237"/>
      <c r="HZ44" s="237"/>
      <c r="IA44" s="237"/>
      <c r="IB44" s="237"/>
      <c r="IC44" s="237"/>
      <c r="ID44" s="237"/>
      <c r="IE44" s="237"/>
      <c r="IF44" s="237"/>
      <c r="IG44" s="237"/>
      <c r="IH44" s="237"/>
      <c r="II44" s="237"/>
      <c r="IJ44" s="237"/>
      <c r="IK44" s="237"/>
      <c r="IL44" s="237"/>
      <c r="IM44" s="237"/>
    </row>
    <row r="45" spans="1:247" s="235" customFormat="1" ht="16.5" customHeight="1">
      <c r="A45" s="132" t="s">
        <v>260</v>
      </c>
      <c r="B45" s="280">
        <v>272</v>
      </c>
      <c r="C45" s="280">
        <v>0</v>
      </c>
      <c r="D45" s="280">
        <v>0</v>
      </c>
      <c r="E45" s="280">
        <v>0</v>
      </c>
      <c r="F45" s="22"/>
      <c r="G45" s="273"/>
      <c r="H45" s="253"/>
      <c r="I45" s="253"/>
      <c r="J45" s="272"/>
      <c r="K45" s="255"/>
      <c r="L45" s="236"/>
      <c r="M45" s="236"/>
      <c r="N45" s="236"/>
      <c r="O45" s="236"/>
      <c r="P45" s="236"/>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37"/>
      <c r="BR45" s="237"/>
      <c r="BS45" s="237"/>
      <c r="BT45" s="237"/>
      <c r="BU45" s="237"/>
      <c r="BV45" s="237"/>
      <c r="BW45" s="237"/>
      <c r="BX45" s="237"/>
      <c r="BY45" s="237"/>
      <c r="BZ45" s="237"/>
      <c r="CA45" s="237"/>
      <c r="CB45" s="237"/>
      <c r="CC45" s="237"/>
      <c r="CD45" s="237"/>
      <c r="CE45" s="237"/>
      <c r="CF45" s="237"/>
      <c r="CG45" s="237"/>
      <c r="CH45" s="237"/>
      <c r="CI45" s="237"/>
      <c r="CJ45" s="237"/>
      <c r="CK45" s="237"/>
      <c r="CL45" s="237"/>
      <c r="CM45" s="237"/>
      <c r="CN45" s="237"/>
      <c r="CO45" s="237"/>
      <c r="CP45" s="237"/>
      <c r="CQ45" s="237"/>
      <c r="CR45" s="237"/>
      <c r="CS45" s="237"/>
      <c r="CT45" s="237"/>
      <c r="CU45" s="237"/>
      <c r="CV45" s="237"/>
      <c r="CW45" s="237"/>
      <c r="CX45" s="237"/>
      <c r="CY45" s="237"/>
      <c r="CZ45" s="237"/>
      <c r="DA45" s="237"/>
      <c r="DB45" s="237"/>
      <c r="DC45" s="237"/>
      <c r="DD45" s="237"/>
      <c r="DE45" s="237"/>
      <c r="DF45" s="237"/>
      <c r="DG45" s="237"/>
      <c r="DH45" s="237"/>
      <c r="DI45" s="237"/>
      <c r="DJ45" s="237"/>
      <c r="DK45" s="237"/>
      <c r="DL45" s="237"/>
      <c r="DM45" s="237"/>
      <c r="DN45" s="237"/>
      <c r="DO45" s="237"/>
      <c r="DP45" s="237"/>
      <c r="DQ45" s="237"/>
      <c r="DR45" s="237"/>
      <c r="DS45" s="237"/>
      <c r="DT45" s="237"/>
      <c r="DU45" s="237"/>
      <c r="DV45" s="237"/>
      <c r="DW45" s="237"/>
      <c r="DX45" s="237"/>
      <c r="DY45" s="237"/>
      <c r="DZ45" s="237"/>
      <c r="EA45" s="237"/>
      <c r="EB45" s="237"/>
      <c r="EC45" s="237"/>
      <c r="ED45" s="237"/>
      <c r="EE45" s="237"/>
      <c r="EF45" s="237"/>
      <c r="EG45" s="237"/>
      <c r="EH45" s="237"/>
      <c r="EI45" s="237"/>
      <c r="EJ45" s="237"/>
      <c r="EK45" s="237"/>
      <c r="EL45" s="237"/>
      <c r="EM45" s="237"/>
      <c r="EN45" s="237"/>
      <c r="EO45" s="237"/>
      <c r="EP45" s="237"/>
      <c r="EQ45" s="237"/>
      <c r="ER45" s="237"/>
      <c r="ES45" s="237"/>
      <c r="ET45" s="237"/>
      <c r="EU45" s="237"/>
      <c r="EV45" s="237"/>
      <c r="EW45" s="237"/>
      <c r="EX45" s="237"/>
      <c r="EY45" s="237"/>
      <c r="EZ45" s="237"/>
      <c r="FA45" s="237"/>
      <c r="FB45" s="237"/>
      <c r="FC45" s="237"/>
      <c r="FD45" s="237"/>
      <c r="FE45" s="237"/>
      <c r="FF45" s="237"/>
      <c r="FG45" s="237"/>
      <c r="FH45" s="237"/>
      <c r="FI45" s="237"/>
      <c r="FJ45" s="237"/>
      <c r="FK45" s="237"/>
      <c r="FL45" s="237"/>
      <c r="FM45" s="237"/>
      <c r="FN45" s="237"/>
      <c r="FO45" s="237"/>
      <c r="FP45" s="237"/>
      <c r="FQ45" s="237"/>
      <c r="FR45" s="237"/>
      <c r="FS45" s="237"/>
      <c r="FT45" s="237"/>
      <c r="FU45" s="237"/>
      <c r="FV45" s="237"/>
      <c r="FW45" s="237"/>
      <c r="FX45" s="237"/>
      <c r="FY45" s="237"/>
      <c r="FZ45" s="237"/>
      <c r="GA45" s="237"/>
      <c r="GB45" s="237"/>
      <c r="GC45" s="237"/>
      <c r="GD45" s="237"/>
      <c r="GE45" s="237"/>
      <c r="GF45" s="237"/>
      <c r="GG45" s="237"/>
      <c r="GH45" s="237"/>
      <c r="GI45" s="237"/>
      <c r="GJ45" s="237"/>
      <c r="GK45" s="237"/>
      <c r="GL45" s="237"/>
      <c r="GM45" s="237"/>
      <c r="GN45" s="237"/>
      <c r="GO45" s="237"/>
      <c r="GP45" s="237"/>
      <c r="GQ45" s="237"/>
      <c r="GR45" s="237"/>
      <c r="GS45" s="237"/>
      <c r="GT45" s="237"/>
      <c r="GU45" s="237"/>
      <c r="GV45" s="237"/>
      <c r="GW45" s="237"/>
      <c r="GX45" s="237"/>
      <c r="GY45" s="237"/>
      <c r="GZ45" s="237"/>
      <c r="HA45" s="237"/>
      <c r="HB45" s="237"/>
      <c r="HC45" s="237"/>
      <c r="HD45" s="237"/>
      <c r="HE45" s="237"/>
      <c r="HF45" s="237"/>
      <c r="HG45" s="237"/>
      <c r="HH45" s="237"/>
      <c r="HI45" s="237"/>
      <c r="HJ45" s="237"/>
      <c r="HK45" s="237"/>
      <c r="HL45" s="237"/>
      <c r="HM45" s="237"/>
      <c r="HN45" s="237"/>
      <c r="HO45" s="237"/>
      <c r="HP45" s="237"/>
      <c r="HQ45" s="237"/>
      <c r="HR45" s="237"/>
      <c r="HS45" s="237"/>
      <c r="HT45" s="237"/>
      <c r="HU45" s="237"/>
      <c r="HV45" s="237"/>
      <c r="HW45" s="237"/>
      <c r="HX45" s="237"/>
      <c r="HY45" s="237"/>
      <c r="HZ45" s="237"/>
      <c r="IA45" s="237"/>
      <c r="IB45" s="237"/>
      <c r="IC45" s="237"/>
      <c r="ID45" s="237"/>
      <c r="IE45" s="237"/>
      <c r="IF45" s="237"/>
      <c r="IG45" s="237"/>
      <c r="IH45" s="237"/>
      <c r="II45" s="237"/>
      <c r="IJ45" s="237"/>
      <c r="IK45" s="237"/>
      <c r="IL45" s="237"/>
      <c r="IM45" s="237"/>
    </row>
    <row r="46" spans="1:247" s="235" customFormat="1" ht="16.5" customHeight="1">
      <c r="A46" s="134" t="s">
        <v>346</v>
      </c>
      <c r="B46" s="289">
        <v>250</v>
      </c>
      <c r="C46" s="289">
        <v>250</v>
      </c>
      <c r="D46" s="289">
        <v>250</v>
      </c>
      <c r="E46" s="289">
        <v>250</v>
      </c>
      <c r="F46" s="22"/>
      <c r="G46" s="270"/>
      <c r="H46" s="253"/>
      <c r="I46" s="253"/>
      <c r="J46" s="272"/>
      <c r="K46" s="255"/>
      <c r="L46" s="236"/>
      <c r="M46" s="236"/>
      <c r="N46" s="236"/>
      <c r="O46" s="236"/>
      <c r="P46" s="236"/>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7"/>
      <c r="BQ46" s="237"/>
      <c r="BR46" s="237"/>
      <c r="BS46" s="237"/>
      <c r="BT46" s="237"/>
      <c r="BU46" s="237"/>
      <c r="BV46" s="237"/>
      <c r="BW46" s="237"/>
      <c r="BX46" s="237"/>
      <c r="BY46" s="237"/>
      <c r="BZ46" s="237"/>
      <c r="CA46" s="237"/>
      <c r="CB46" s="237"/>
      <c r="CC46" s="237"/>
      <c r="CD46" s="237"/>
      <c r="CE46" s="237"/>
      <c r="CF46" s="237"/>
      <c r="CG46" s="237"/>
      <c r="CH46" s="237"/>
      <c r="CI46" s="237"/>
      <c r="CJ46" s="237"/>
      <c r="CK46" s="237"/>
      <c r="CL46" s="237"/>
      <c r="CM46" s="237"/>
      <c r="CN46" s="237"/>
      <c r="CO46" s="237"/>
      <c r="CP46" s="237"/>
      <c r="CQ46" s="237"/>
      <c r="CR46" s="237"/>
      <c r="CS46" s="237"/>
      <c r="CT46" s="237"/>
      <c r="CU46" s="237"/>
      <c r="CV46" s="237"/>
      <c r="CW46" s="237"/>
      <c r="CX46" s="237"/>
      <c r="CY46" s="237"/>
      <c r="CZ46" s="237"/>
      <c r="DA46" s="237"/>
      <c r="DB46" s="237"/>
      <c r="DC46" s="237"/>
      <c r="DD46" s="237"/>
      <c r="DE46" s="237"/>
      <c r="DF46" s="237"/>
      <c r="DG46" s="237"/>
      <c r="DH46" s="237"/>
      <c r="DI46" s="237"/>
      <c r="DJ46" s="237"/>
      <c r="DK46" s="237"/>
      <c r="DL46" s="237"/>
      <c r="DM46" s="237"/>
      <c r="DN46" s="237"/>
      <c r="DO46" s="237"/>
      <c r="DP46" s="237"/>
      <c r="DQ46" s="237"/>
      <c r="DR46" s="237"/>
      <c r="DS46" s="237"/>
      <c r="DT46" s="237"/>
      <c r="DU46" s="237"/>
      <c r="DV46" s="237"/>
      <c r="DW46" s="237"/>
      <c r="DX46" s="237"/>
      <c r="DY46" s="237"/>
      <c r="DZ46" s="237"/>
      <c r="EA46" s="237"/>
      <c r="EB46" s="237"/>
      <c r="EC46" s="237"/>
      <c r="ED46" s="237"/>
      <c r="EE46" s="237"/>
      <c r="EF46" s="237"/>
      <c r="EG46" s="237"/>
      <c r="EH46" s="237"/>
      <c r="EI46" s="237"/>
      <c r="EJ46" s="237"/>
      <c r="EK46" s="237"/>
      <c r="EL46" s="237"/>
      <c r="EM46" s="237"/>
      <c r="EN46" s="237"/>
      <c r="EO46" s="237"/>
      <c r="EP46" s="237"/>
      <c r="EQ46" s="237"/>
      <c r="ER46" s="237"/>
      <c r="ES46" s="237"/>
      <c r="ET46" s="237"/>
      <c r="EU46" s="237"/>
      <c r="EV46" s="237"/>
      <c r="EW46" s="237"/>
      <c r="EX46" s="237"/>
      <c r="EY46" s="237"/>
      <c r="EZ46" s="237"/>
      <c r="FA46" s="237"/>
      <c r="FB46" s="237"/>
      <c r="FC46" s="237"/>
      <c r="FD46" s="237"/>
      <c r="FE46" s="237"/>
      <c r="FF46" s="237"/>
      <c r="FG46" s="237"/>
      <c r="FH46" s="237"/>
      <c r="FI46" s="237"/>
      <c r="FJ46" s="237"/>
      <c r="FK46" s="237"/>
      <c r="FL46" s="237"/>
      <c r="FM46" s="237"/>
      <c r="FN46" s="237"/>
      <c r="FO46" s="237"/>
      <c r="FP46" s="237"/>
      <c r="FQ46" s="237"/>
      <c r="FR46" s="237"/>
      <c r="FS46" s="237"/>
      <c r="FT46" s="237"/>
      <c r="FU46" s="237"/>
      <c r="FV46" s="237"/>
      <c r="FW46" s="237"/>
      <c r="FX46" s="237"/>
      <c r="FY46" s="237"/>
      <c r="FZ46" s="237"/>
      <c r="GA46" s="237"/>
      <c r="GB46" s="237"/>
      <c r="GC46" s="237"/>
      <c r="GD46" s="237"/>
      <c r="GE46" s="237"/>
      <c r="GF46" s="237"/>
      <c r="GG46" s="237"/>
      <c r="GH46" s="237"/>
      <c r="GI46" s="237"/>
      <c r="GJ46" s="237"/>
      <c r="GK46" s="237"/>
      <c r="GL46" s="237"/>
      <c r="GM46" s="237"/>
      <c r="GN46" s="237"/>
      <c r="GO46" s="237"/>
      <c r="GP46" s="237"/>
      <c r="GQ46" s="237"/>
      <c r="GR46" s="237"/>
      <c r="GS46" s="237"/>
      <c r="GT46" s="237"/>
      <c r="GU46" s="237"/>
      <c r="GV46" s="237"/>
      <c r="GW46" s="237"/>
      <c r="GX46" s="237"/>
      <c r="GY46" s="237"/>
      <c r="GZ46" s="237"/>
      <c r="HA46" s="237"/>
      <c r="HB46" s="237"/>
      <c r="HC46" s="237"/>
      <c r="HD46" s="237"/>
      <c r="HE46" s="237"/>
      <c r="HF46" s="237"/>
      <c r="HG46" s="237"/>
      <c r="HH46" s="237"/>
      <c r="HI46" s="237"/>
      <c r="HJ46" s="237"/>
      <c r="HK46" s="237"/>
      <c r="HL46" s="237"/>
      <c r="HM46" s="237"/>
      <c r="HN46" s="237"/>
      <c r="HO46" s="237"/>
      <c r="HP46" s="237"/>
      <c r="HQ46" s="237"/>
      <c r="HR46" s="237"/>
      <c r="HS46" s="237"/>
      <c r="HT46" s="237"/>
      <c r="HU46" s="237"/>
      <c r="HV46" s="237"/>
      <c r="HW46" s="237"/>
      <c r="HX46" s="237"/>
      <c r="HY46" s="237"/>
      <c r="HZ46" s="237"/>
      <c r="IA46" s="237"/>
      <c r="IB46" s="237"/>
      <c r="IC46" s="237"/>
      <c r="ID46" s="237"/>
      <c r="IE46" s="237"/>
      <c r="IF46" s="237"/>
      <c r="IG46" s="237"/>
      <c r="IH46" s="237"/>
      <c r="II46" s="237"/>
      <c r="IJ46" s="237"/>
      <c r="IK46" s="237"/>
      <c r="IL46" s="237"/>
      <c r="IM46" s="237"/>
    </row>
    <row r="47" spans="1:247" s="235" customFormat="1" ht="16.5" customHeight="1">
      <c r="A47" s="134" t="s">
        <v>261</v>
      </c>
      <c r="B47" s="289">
        <v>136</v>
      </c>
      <c r="C47" s="289">
        <v>0</v>
      </c>
      <c r="D47" s="289">
        <v>0</v>
      </c>
      <c r="E47" s="289">
        <v>0</v>
      </c>
      <c r="F47" s="22"/>
      <c r="G47" s="252"/>
      <c r="H47" s="262"/>
      <c r="I47" s="262"/>
      <c r="J47" s="263"/>
      <c r="K47" s="255"/>
      <c r="L47" s="236"/>
      <c r="M47" s="236"/>
      <c r="N47" s="236"/>
      <c r="O47" s="236"/>
      <c r="P47" s="236"/>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7"/>
      <c r="BR47" s="237"/>
      <c r="BS47" s="237"/>
      <c r="BT47" s="237"/>
      <c r="BU47" s="237"/>
      <c r="BV47" s="237"/>
      <c r="BW47" s="237"/>
      <c r="BX47" s="237"/>
      <c r="BY47" s="237"/>
      <c r="BZ47" s="237"/>
      <c r="CA47" s="237"/>
      <c r="CB47" s="237"/>
      <c r="CC47" s="237"/>
      <c r="CD47" s="237"/>
      <c r="CE47" s="237"/>
      <c r="CF47" s="237"/>
      <c r="CG47" s="237"/>
      <c r="CH47" s="237"/>
      <c r="CI47" s="237"/>
      <c r="CJ47" s="237"/>
      <c r="CK47" s="237"/>
      <c r="CL47" s="237"/>
      <c r="CM47" s="237"/>
      <c r="CN47" s="237"/>
      <c r="CO47" s="237"/>
      <c r="CP47" s="237"/>
      <c r="CQ47" s="237"/>
      <c r="CR47" s="237"/>
      <c r="CS47" s="237"/>
      <c r="CT47" s="237"/>
      <c r="CU47" s="237"/>
      <c r="CV47" s="237"/>
      <c r="CW47" s="237"/>
      <c r="CX47" s="237"/>
      <c r="CY47" s="237"/>
      <c r="CZ47" s="237"/>
      <c r="DA47" s="237"/>
      <c r="DB47" s="237"/>
      <c r="DC47" s="237"/>
      <c r="DD47" s="237"/>
      <c r="DE47" s="237"/>
      <c r="DF47" s="237"/>
      <c r="DG47" s="237"/>
      <c r="DH47" s="237"/>
      <c r="DI47" s="237"/>
      <c r="DJ47" s="237"/>
      <c r="DK47" s="237"/>
      <c r="DL47" s="237"/>
      <c r="DM47" s="237"/>
      <c r="DN47" s="237"/>
      <c r="DO47" s="237"/>
      <c r="DP47" s="237"/>
      <c r="DQ47" s="237"/>
      <c r="DR47" s="237"/>
      <c r="DS47" s="237"/>
      <c r="DT47" s="237"/>
      <c r="DU47" s="237"/>
      <c r="DV47" s="237"/>
      <c r="DW47" s="237"/>
      <c r="DX47" s="237"/>
      <c r="DY47" s="237"/>
      <c r="DZ47" s="237"/>
      <c r="EA47" s="237"/>
      <c r="EB47" s="237"/>
      <c r="EC47" s="237"/>
      <c r="ED47" s="237"/>
      <c r="EE47" s="237"/>
      <c r="EF47" s="237"/>
      <c r="EG47" s="237"/>
      <c r="EH47" s="237"/>
      <c r="EI47" s="237"/>
      <c r="EJ47" s="237"/>
      <c r="EK47" s="237"/>
      <c r="EL47" s="237"/>
      <c r="EM47" s="237"/>
      <c r="EN47" s="237"/>
      <c r="EO47" s="237"/>
      <c r="EP47" s="237"/>
      <c r="EQ47" s="237"/>
      <c r="ER47" s="237"/>
      <c r="ES47" s="237"/>
      <c r="ET47" s="237"/>
      <c r="EU47" s="237"/>
      <c r="EV47" s="237"/>
      <c r="EW47" s="237"/>
      <c r="EX47" s="237"/>
      <c r="EY47" s="237"/>
      <c r="EZ47" s="237"/>
      <c r="FA47" s="237"/>
      <c r="FB47" s="237"/>
      <c r="FC47" s="237"/>
      <c r="FD47" s="237"/>
      <c r="FE47" s="237"/>
      <c r="FF47" s="237"/>
      <c r="FG47" s="237"/>
      <c r="FH47" s="237"/>
      <c r="FI47" s="237"/>
      <c r="FJ47" s="237"/>
      <c r="FK47" s="237"/>
      <c r="FL47" s="237"/>
      <c r="FM47" s="237"/>
      <c r="FN47" s="237"/>
      <c r="FO47" s="237"/>
      <c r="FP47" s="237"/>
      <c r="FQ47" s="237"/>
      <c r="FR47" s="237"/>
      <c r="FS47" s="237"/>
      <c r="FT47" s="237"/>
      <c r="FU47" s="237"/>
      <c r="FV47" s="237"/>
      <c r="FW47" s="237"/>
      <c r="FX47" s="237"/>
      <c r="FY47" s="237"/>
      <c r="FZ47" s="237"/>
      <c r="GA47" s="237"/>
      <c r="GB47" s="237"/>
      <c r="GC47" s="237"/>
      <c r="GD47" s="237"/>
      <c r="GE47" s="237"/>
      <c r="GF47" s="237"/>
      <c r="GG47" s="237"/>
      <c r="GH47" s="237"/>
      <c r="GI47" s="237"/>
      <c r="GJ47" s="237"/>
      <c r="GK47" s="237"/>
      <c r="GL47" s="237"/>
      <c r="GM47" s="237"/>
      <c r="GN47" s="237"/>
      <c r="GO47" s="237"/>
      <c r="GP47" s="237"/>
      <c r="GQ47" s="237"/>
      <c r="GR47" s="237"/>
      <c r="GS47" s="237"/>
      <c r="GT47" s="237"/>
      <c r="GU47" s="237"/>
      <c r="GV47" s="237"/>
      <c r="GW47" s="237"/>
      <c r="GX47" s="237"/>
      <c r="GY47" s="237"/>
      <c r="GZ47" s="237"/>
      <c r="HA47" s="237"/>
      <c r="HB47" s="237"/>
      <c r="HC47" s="237"/>
      <c r="HD47" s="237"/>
      <c r="HE47" s="237"/>
      <c r="HF47" s="237"/>
      <c r="HG47" s="237"/>
      <c r="HH47" s="237"/>
      <c r="HI47" s="237"/>
      <c r="HJ47" s="237"/>
      <c r="HK47" s="237"/>
      <c r="HL47" s="237"/>
      <c r="HM47" s="237"/>
      <c r="HN47" s="237"/>
      <c r="HO47" s="237"/>
      <c r="HP47" s="237"/>
      <c r="HQ47" s="237"/>
      <c r="HR47" s="237"/>
      <c r="HS47" s="237"/>
      <c r="HT47" s="237"/>
      <c r="HU47" s="237"/>
      <c r="HV47" s="237"/>
      <c r="HW47" s="237"/>
      <c r="HX47" s="237"/>
      <c r="HY47" s="237"/>
      <c r="HZ47" s="237"/>
      <c r="IA47" s="237"/>
      <c r="IB47" s="237"/>
      <c r="IC47" s="237"/>
      <c r="ID47" s="237"/>
      <c r="IE47" s="237"/>
      <c r="IF47" s="237"/>
      <c r="IG47" s="237"/>
      <c r="IH47" s="237"/>
      <c r="II47" s="237"/>
      <c r="IJ47" s="237"/>
      <c r="IK47" s="237"/>
      <c r="IL47" s="237"/>
      <c r="IM47" s="237"/>
    </row>
    <row r="48" spans="1:247" s="237" customFormat="1" ht="16.5" customHeight="1">
      <c r="A48" s="196" t="s">
        <v>113</v>
      </c>
      <c r="B48" s="194">
        <v>59.918999999999997</v>
      </c>
      <c r="C48" s="194">
        <v>60</v>
      </c>
      <c r="D48" s="194">
        <v>60</v>
      </c>
      <c r="E48" s="194">
        <v>60</v>
      </c>
      <c r="F48" s="22"/>
      <c r="G48" s="252"/>
      <c r="H48" s="262"/>
      <c r="I48" s="262"/>
      <c r="J48" s="263"/>
      <c r="K48" s="255"/>
      <c r="L48" s="236"/>
      <c r="M48" s="236"/>
      <c r="N48" s="236"/>
      <c r="O48" s="236"/>
      <c r="P48" s="236"/>
    </row>
    <row r="49" spans="1:247" s="235" customFormat="1" ht="16.5" customHeight="1">
      <c r="A49" s="132" t="s">
        <v>262</v>
      </c>
      <c r="B49" s="194">
        <v>55</v>
      </c>
      <c r="C49" s="194">
        <v>0</v>
      </c>
      <c r="D49" s="194">
        <v>0</v>
      </c>
      <c r="E49" s="194">
        <v>0</v>
      </c>
      <c r="F49" s="22"/>
      <c r="G49" s="252"/>
      <c r="H49" s="262"/>
      <c r="I49" s="262"/>
      <c r="J49" s="263"/>
      <c r="K49" s="255"/>
      <c r="L49" s="236"/>
      <c r="M49" s="236"/>
      <c r="N49" s="236"/>
      <c r="O49" s="236"/>
      <c r="P49" s="236"/>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7"/>
      <c r="BQ49" s="237"/>
      <c r="BR49" s="237"/>
      <c r="BS49" s="237"/>
      <c r="BT49" s="237"/>
      <c r="BU49" s="237"/>
      <c r="BV49" s="237"/>
      <c r="BW49" s="237"/>
      <c r="BX49" s="237"/>
      <c r="BY49" s="237"/>
      <c r="BZ49" s="237"/>
      <c r="CA49" s="237"/>
      <c r="CB49" s="237"/>
      <c r="CC49" s="237"/>
      <c r="CD49" s="237"/>
      <c r="CE49" s="237"/>
      <c r="CF49" s="237"/>
      <c r="CG49" s="237"/>
      <c r="CH49" s="237"/>
      <c r="CI49" s="237"/>
      <c r="CJ49" s="237"/>
      <c r="CK49" s="237"/>
      <c r="CL49" s="237"/>
      <c r="CM49" s="237"/>
      <c r="CN49" s="237"/>
      <c r="CO49" s="237"/>
      <c r="CP49" s="237"/>
      <c r="CQ49" s="237"/>
      <c r="CR49" s="237"/>
      <c r="CS49" s="237"/>
      <c r="CT49" s="237"/>
      <c r="CU49" s="237"/>
      <c r="CV49" s="237"/>
      <c r="CW49" s="237"/>
      <c r="CX49" s="237"/>
      <c r="CY49" s="237"/>
      <c r="CZ49" s="237"/>
      <c r="DA49" s="237"/>
      <c r="DB49" s="237"/>
      <c r="DC49" s="237"/>
      <c r="DD49" s="237"/>
      <c r="DE49" s="237"/>
      <c r="DF49" s="237"/>
      <c r="DG49" s="237"/>
      <c r="DH49" s="237"/>
      <c r="DI49" s="237"/>
      <c r="DJ49" s="237"/>
      <c r="DK49" s="237"/>
      <c r="DL49" s="237"/>
      <c r="DM49" s="237"/>
      <c r="DN49" s="237"/>
      <c r="DO49" s="237"/>
      <c r="DP49" s="237"/>
      <c r="DQ49" s="237"/>
      <c r="DR49" s="237"/>
      <c r="DS49" s="237"/>
      <c r="DT49" s="237"/>
      <c r="DU49" s="237"/>
      <c r="DV49" s="237"/>
      <c r="DW49" s="237"/>
      <c r="DX49" s="237"/>
      <c r="DY49" s="237"/>
      <c r="DZ49" s="237"/>
      <c r="EA49" s="237"/>
      <c r="EB49" s="237"/>
      <c r="EC49" s="237"/>
      <c r="ED49" s="237"/>
      <c r="EE49" s="237"/>
      <c r="EF49" s="237"/>
      <c r="EG49" s="237"/>
      <c r="EH49" s="237"/>
      <c r="EI49" s="237"/>
      <c r="EJ49" s="237"/>
      <c r="EK49" s="237"/>
      <c r="EL49" s="237"/>
      <c r="EM49" s="237"/>
      <c r="EN49" s="237"/>
      <c r="EO49" s="237"/>
      <c r="EP49" s="237"/>
      <c r="EQ49" s="237"/>
      <c r="ER49" s="237"/>
      <c r="ES49" s="237"/>
      <c r="ET49" s="237"/>
      <c r="EU49" s="237"/>
      <c r="EV49" s="237"/>
      <c r="EW49" s="237"/>
      <c r="EX49" s="237"/>
      <c r="EY49" s="237"/>
      <c r="EZ49" s="237"/>
      <c r="FA49" s="237"/>
      <c r="FB49" s="237"/>
      <c r="FC49" s="237"/>
      <c r="FD49" s="237"/>
      <c r="FE49" s="237"/>
      <c r="FF49" s="237"/>
      <c r="FG49" s="237"/>
      <c r="FH49" s="237"/>
      <c r="FI49" s="237"/>
      <c r="FJ49" s="237"/>
      <c r="FK49" s="237"/>
      <c r="FL49" s="237"/>
      <c r="FM49" s="237"/>
      <c r="FN49" s="237"/>
      <c r="FO49" s="237"/>
      <c r="FP49" s="237"/>
      <c r="FQ49" s="237"/>
      <c r="FR49" s="237"/>
      <c r="FS49" s="237"/>
      <c r="FT49" s="237"/>
      <c r="FU49" s="237"/>
      <c r="FV49" s="237"/>
      <c r="FW49" s="237"/>
      <c r="FX49" s="237"/>
      <c r="FY49" s="237"/>
      <c r="FZ49" s="237"/>
      <c r="GA49" s="237"/>
      <c r="GB49" s="237"/>
      <c r="GC49" s="237"/>
      <c r="GD49" s="237"/>
      <c r="GE49" s="237"/>
      <c r="GF49" s="237"/>
      <c r="GG49" s="237"/>
      <c r="GH49" s="237"/>
      <c r="GI49" s="237"/>
      <c r="GJ49" s="237"/>
      <c r="GK49" s="237"/>
      <c r="GL49" s="237"/>
      <c r="GM49" s="237"/>
      <c r="GN49" s="237"/>
      <c r="GO49" s="237"/>
      <c r="GP49" s="237"/>
      <c r="GQ49" s="237"/>
      <c r="GR49" s="237"/>
      <c r="GS49" s="237"/>
      <c r="GT49" s="237"/>
      <c r="GU49" s="237"/>
      <c r="GV49" s="237"/>
      <c r="GW49" s="237"/>
      <c r="GX49" s="237"/>
      <c r="GY49" s="237"/>
      <c r="GZ49" s="237"/>
      <c r="HA49" s="237"/>
      <c r="HB49" s="237"/>
      <c r="HC49" s="237"/>
      <c r="HD49" s="237"/>
      <c r="HE49" s="237"/>
      <c r="HF49" s="237"/>
      <c r="HG49" s="237"/>
      <c r="HH49" s="237"/>
      <c r="HI49" s="237"/>
      <c r="HJ49" s="237"/>
      <c r="HK49" s="237"/>
      <c r="HL49" s="237"/>
      <c r="HM49" s="237"/>
      <c r="HN49" s="237"/>
      <c r="HO49" s="237"/>
      <c r="HP49" s="237"/>
      <c r="HQ49" s="237"/>
      <c r="HR49" s="237"/>
      <c r="HS49" s="237"/>
      <c r="HT49" s="237"/>
      <c r="HU49" s="237"/>
      <c r="HV49" s="237"/>
      <c r="HW49" s="237"/>
      <c r="HX49" s="237"/>
      <c r="HY49" s="237"/>
      <c r="HZ49" s="237"/>
      <c r="IA49" s="237"/>
      <c r="IB49" s="237"/>
      <c r="IC49" s="237"/>
      <c r="ID49" s="237"/>
      <c r="IE49" s="237"/>
      <c r="IF49" s="237"/>
      <c r="IG49" s="237"/>
      <c r="IH49" s="237"/>
      <c r="II49" s="237"/>
      <c r="IJ49" s="237"/>
      <c r="IK49" s="237"/>
      <c r="IL49" s="237"/>
      <c r="IM49" s="237"/>
    </row>
    <row r="50" spans="1:247" s="235" customFormat="1" ht="16.5" customHeight="1">
      <c r="A50" s="195" t="s">
        <v>111</v>
      </c>
      <c r="B50" s="194">
        <v>50</v>
      </c>
      <c r="C50" s="194">
        <v>50</v>
      </c>
      <c r="D50" s="194">
        <v>50</v>
      </c>
      <c r="E50" s="194">
        <v>50</v>
      </c>
      <c r="F50" s="22"/>
      <c r="G50" s="252"/>
      <c r="H50" s="253"/>
      <c r="I50" s="253"/>
      <c r="J50" s="254"/>
      <c r="K50" s="255"/>
      <c r="L50" s="236"/>
      <c r="M50" s="236"/>
      <c r="N50" s="236"/>
      <c r="O50" s="236"/>
      <c r="P50" s="236"/>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7"/>
      <c r="BQ50" s="237"/>
      <c r="BR50" s="237"/>
      <c r="BS50" s="237"/>
      <c r="BT50" s="237"/>
      <c r="BU50" s="237"/>
      <c r="BV50" s="237"/>
      <c r="BW50" s="237"/>
      <c r="BX50" s="237"/>
      <c r="BY50" s="237"/>
      <c r="BZ50" s="237"/>
      <c r="CA50" s="237"/>
      <c r="CB50" s="237"/>
      <c r="CC50" s="237"/>
      <c r="CD50" s="237"/>
      <c r="CE50" s="237"/>
      <c r="CF50" s="237"/>
      <c r="CG50" s="237"/>
      <c r="CH50" s="237"/>
      <c r="CI50" s="237"/>
      <c r="CJ50" s="237"/>
      <c r="CK50" s="237"/>
      <c r="CL50" s="237"/>
      <c r="CM50" s="237"/>
      <c r="CN50" s="237"/>
      <c r="CO50" s="237"/>
      <c r="CP50" s="237"/>
      <c r="CQ50" s="237"/>
      <c r="CR50" s="237"/>
      <c r="CS50" s="237"/>
      <c r="CT50" s="237"/>
      <c r="CU50" s="237"/>
      <c r="CV50" s="237"/>
      <c r="CW50" s="237"/>
      <c r="CX50" s="237"/>
      <c r="CY50" s="237"/>
      <c r="CZ50" s="237"/>
      <c r="DA50" s="237"/>
      <c r="DB50" s="237"/>
      <c r="DC50" s="237"/>
      <c r="DD50" s="237"/>
      <c r="DE50" s="237"/>
      <c r="DF50" s="237"/>
      <c r="DG50" s="237"/>
      <c r="DH50" s="237"/>
      <c r="DI50" s="237"/>
      <c r="DJ50" s="237"/>
      <c r="DK50" s="237"/>
      <c r="DL50" s="237"/>
      <c r="DM50" s="237"/>
      <c r="DN50" s="237"/>
      <c r="DO50" s="237"/>
      <c r="DP50" s="237"/>
      <c r="DQ50" s="237"/>
      <c r="DR50" s="237"/>
      <c r="DS50" s="237"/>
      <c r="DT50" s="237"/>
      <c r="DU50" s="237"/>
      <c r="DV50" s="237"/>
      <c r="DW50" s="237"/>
      <c r="DX50" s="237"/>
      <c r="DY50" s="237"/>
      <c r="DZ50" s="237"/>
      <c r="EA50" s="237"/>
      <c r="EB50" s="237"/>
      <c r="EC50" s="237"/>
      <c r="ED50" s="237"/>
      <c r="EE50" s="237"/>
      <c r="EF50" s="237"/>
      <c r="EG50" s="237"/>
      <c r="EH50" s="237"/>
      <c r="EI50" s="237"/>
      <c r="EJ50" s="237"/>
      <c r="EK50" s="237"/>
      <c r="EL50" s="237"/>
      <c r="EM50" s="237"/>
      <c r="EN50" s="237"/>
      <c r="EO50" s="237"/>
      <c r="EP50" s="237"/>
      <c r="EQ50" s="237"/>
      <c r="ER50" s="237"/>
      <c r="ES50" s="237"/>
      <c r="ET50" s="237"/>
      <c r="EU50" s="237"/>
      <c r="EV50" s="237"/>
      <c r="EW50" s="237"/>
      <c r="EX50" s="237"/>
      <c r="EY50" s="237"/>
      <c r="EZ50" s="237"/>
      <c r="FA50" s="237"/>
      <c r="FB50" s="237"/>
      <c r="FC50" s="237"/>
      <c r="FD50" s="237"/>
      <c r="FE50" s="237"/>
      <c r="FF50" s="237"/>
      <c r="FG50" s="237"/>
      <c r="FH50" s="237"/>
      <c r="FI50" s="237"/>
      <c r="FJ50" s="237"/>
      <c r="FK50" s="237"/>
      <c r="FL50" s="237"/>
      <c r="FM50" s="237"/>
      <c r="FN50" s="237"/>
      <c r="FO50" s="237"/>
      <c r="FP50" s="237"/>
      <c r="FQ50" s="237"/>
      <c r="FR50" s="237"/>
      <c r="FS50" s="237"/>
      <c r="FT50" s="237"/>
      <c r="FU50" s="237"/>
      <c r="FV50" s="237"/>
      <c r="FW50" s="237"/>
      <c r="FX50" s="237"/>
      <c r="FY50" s="237"/>
      <c r="FZ50" s="237"/>
      <c r="GA50" s="237"/>
      <c r="GB50" s="237"/>
      <c r="GC50" s="237"/>
      <c r="GD50" s="237"/>
      <c r="GE50" s="237"/>
      <c r="GF50" s="237"/>
      <c r="GG50" s="237"/>
      <c r="GH50" s="237"/>
      <c r="GI50" s="237"/>
      <c r="GJ50" s="237"/>
      <c r="GK50" s="237"/>
      <c r="GL50" s="237"/>
      <c r="GM50" s="237"/>
      <c r="GN50" s="237"/>
      <c r="GO50" s="237"/>
      <c r="GP50" s="237"/>
      <c r="GQ50" s="237"/>
      <c r="GR50" s="237"/>
      <c r="GS50" s="237"/>
      <c r="GT50" s="237"/>
      <c r="GU50" s="237"/>
      <c r="GV50" s="237"/>
      <c r="GW50" s="237"/>
      <c r="GX50" s="237"/>
      <c r="GY50" s="237"/>
      <c r="GZ50" s="237"/>
      <c r="HA50" s="237"/>
      <c r="HB50" s="237"/>
      <c r="HC50" s="237"/>
      <c r="HD50" s="237"/>
      <c r="HE50" s="237"/>
      <c r="HF50" s="237"/>
      <c r="HG50" s="237"/>
      <c r="HH50" s="237"/>
      <c r="HI50" s="237"/>
      <c r="HJ50" s="237"/>
      <c r="HK50" s="237"/>
      <c r="HL50" s="237"/>
      <c r="HM50" s="237"/>
      <c r="HN50" s="237"/>
      <c r="HO50" s="237"/>
      <c r="HP50" s="237"/>
      <c r="HQ50" s="237"/>
      <c r="HR50" s="237"/>
      <c r="HS50" s="237"/>
      <c r="HT50" s="237"/>
      <c r="HU50" s="237"/>
      <c r="HV50" s="237"/>
      <c r="HW50" s="237"/>
      <c r="HX50" s="237"/>
      <c r="HY50" s="237"/>
      <c r="HZ50" s="237"/>
      <c r="IA50" s="237"/>
      <c r="IB50" s="237"/>
      <c r="IC50" s="237"/>
      <c r="ID50" s="237"/>
      <c r="IE50" s="237"/>
      <c r="IF50" s="237"/>
      <c r="IG50" s="237"/>
      <c r="IH50" s="237"/>
      <c r="II50" s="237"/>
      <c r="IJ50" s="237"/>
      <c r="IK50" s="237"/>
      <c r="IL50" s="237"/>
      <c r="IM50" s="237"/>
    </row>
    <row r="51" spans="1:247" s="237" customFormat="1" ht="16.5" customHeight="1">
      <c r="A51" s="195" t="s">
        <v>112</v>
      </c>
      <c r="B51" s="194">
        <v>48</v>
      </c>
      <c r="C51" s="194">
        <v>49.08</v>
      </c>
      <c r="D51" s="194">
        <v>49.08</v>
      </c>
      <c r="E51" s="194">
        <v>49.08</v>
      </c>
      <c r="F51" s="22"/>
      <c r="G51" s="252"/>
      <c r="H51" s="253"/>
      <c r="I51" s="253"/>
      <c r="J51" s="254"/>
      <c r="K51" s="255"/>
      <c r="L51" s="236"/>
      <c r="M51" s="236"/>
      <c r="N51" s="236"/>
      <c r="O51" s="236"/>
      <c r="P51" s="236"/>
    </row>
    <row r="52" spans="1:247" s="235" customFormat="1" ht="16.5" customHeight="1">
      <c r="A52" s="195" t="s">
        <v>114</v>
      </c>
      <c r="B52" s="194">
        <v>25</v>
      </c>
      <c r="C52" s="194">
        <v>25</v>
      </c>
      <c r="D52" s="194">
        <v>25</v>
      </c>
      <c r="E52" s="194">
        <v>25</v>
      </c>
      <c r="F52" s="22"/>
      <c r="G52" s="252"/>
      <c r="H52" s="253"/>
      <c r="I52" s="253"/>
      <c r="J52" s="254"/>
      <c r="K52" s="255"/>
      <c r="L52" s="236"/>
      <c r="M52" s="236"/>
      <c r="N52" s="236"/>
      <c r="O52" s="236"/>
      <c r="P52" s="236"/>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7"/>
      <c r="BR52" s="237"/>
      <c r="BS52" s="237"/>
      <c r="BT52" s="237"/>
      <c r="BU52" s="237"/>
      <c r="BV52" s="237"/>
      <c r="BW52" s="237"/>
      <c r="BX52" s="237"/>
      <c r="BY52" s="237"/>
      <c r="BZ52" s="237"/>
      <c r="CA52" s="237"/>
      <c r="CB52" s="237"/>
      <c r="CC52" s="237"/>
      <c r="CD52" s="237"/>
      <c r="CE52" s="237"/>
      <c r="CF52" s="237"/>
      <c r="CG52" s="237"/>
      <c r="CH52" s="237"/>
      <c r="CI52" s="237"/>
      <c r="CJ52" s="237"/>
      <c r="CK52" s="237"/>
      <c r="CL52" s="237"/>
      <c r="CM52" s="237"/>
      <c r="CN52" s="237"/>
      <c r="CO52" s="237"/>
      <c r="CP52" s="237"/>
      <c r="CQ52" s="237"/>
      <c r="CR52" s="237"/>
      <c r="CS52" s="237"/>
      <c r="CT52" s="237"/>
      <c r="CU52" s="237"/>
      <c r="CV52" s="237"/>
      <c r="CW52" s="237"/>
      <c r="CX52" s="237"/>
      <c r="CY52" s="237"/>
      <c r="CZ52" s="237"/>
      <c r="DA52" s="237"/>
      <c r="DB52" s="237"/>
      <c r="DC52" s="237"/>
      <c r="DD52" s="237"/>
      <c r="DE52" s="237"/>
      <c r="DF52" s="237"/>
      <c r="DG52" s="237"/>
      <c r="DH52" s="237"/>
      <c r="DI52" s="237"/>
      <c r="DJ52" s="237"/>
      <c r="DK52" s="237"/>
      <c r="DL52" s="237"/>
      <c r="DM52" s="237"/>
      <c r="DN52" s="237"/>
      <c r="DO52" s="237"/>
      <c r="DP52" s="237"/>
      <c r="DQ52" s="237"/>
      <c r="DR52" s="237"/>
      <c r="DS52" s="237"/>
      <c r="DT52" s="237"/>
      <c r="DU52" s="237"/>
      <c r="DV52" s="237"/>
      <c r="DW52" s="237"/>
      <c r="DX52" s="237"/>
      <c r="DY52" s="237"/>
      <c r="DZ52" s="237"/>
      <c r="EA52" s="237"/>
      <c r="EB52" s="237"/>
      <c r="EC52" s="237"/>
      <c r="ED52" s="237"/>
      <c r="EE52" s="237"/>
      <c r="EF52" s="237"/>
      <c r="EG52" s="237"/>
      <c r="EH52" s="237"/>
      <c r="EI52" s="237"/>
      <c r="EJ52" s="237"/>
      <c r="EK52" s="237"/>
      <c r="EL52" s="237"/>
      <c r="EM52" s="237"/>
      <c r="EN52" s="237"/>
      <c r="EO52" s="237"/>
      <c r="EP52" s="237"/>
      <c r="EQ52" s="237"/>
      <c r="ER52" s="237"/>
      <c r="ES52" s="237"/>
      <c r="ET52" s="237"/>
      <c r="EU52" s="237"/>
      <c r="EV52" s="237"/>
      <c r="EW52" s="237"/>
      <c r="EX52" s="237"/>
      <c r="EY52" s="237"/>
      <c r="EZ52" s="237"/>
      <c r="FA52" s="237"/>
      <c r="FB52" s="237"/>
      <c r="FC52" s="237"/>
      <c r="FD52" s="237"/>
      <c r="FE52" s="237"/>
      <c r="FF52" s="237"/>
      <c r="FG52" s="237"/>
      <c r="FH52" s="237"/>
      <c r="FI52" s="237"/>
      <c r="FJ52" s="237"/>
      <c r="FK52" s="237"/>
      <c r="FL52" s="237"/>
      <c r="FM52" s="237"/>
      <c r="FN52" s="237"/>
      <c r="FO52" s="237"/>
      <c r="FP52" s="237"/>
      <c r="FQ52" s="237"/>
      <c r="FR52" s="237"/>
      <c r="FS52" s="237"/>
      <c r="FT52" s="237"/>
      <c r="FU52" s="237"/>
      <c r="FV52" s="237"/>
      <c r="FW52" s="237"/>
      <c r="FX52" s="237"/>
      <c r="FY52" s="237"/>
      <c r="FZ52" s="237"/>
      <c r="GA52" s="237"/>
      <c r="GB52" s="237"/>
      <c r="GC52" s="237"/>
      <c r="GD52" s="237"/>
      <c r="GE52" s="237"/>
      <c r="GF52" s="237"/>
      <c r="GG52" s="237"/>
      <c r="GH52" s="237"/>
      <c r="GI52" s="237"/>
      <c r="GJ52" s="237"/>
      <c r="GK52" s="237"/>
      <c r="GL52" s="237"/>
      <c r="GM52" s="237"/>
      <c r="GN52" s="237"/>
      <c r="GO52" s="237"/>
      <c r="GP52" s="237"/>
      <c r="GQ52" s="237"/>
      <c r="GR52" s="237"/>
      <c r="GS52" s="237"/>
      <c r="GT52" s="237"/>
      <c r="GU52" s="237"/>
      <c r="GV52" s="237"/>
      <c r="GW52" s="237"/>
      <c r="GX52" s="237"/>
      <c r="GY52" s="237"/>
      <c r="GZ52" s="237"/>
      <c r="HA52" s="237"/>
      <c r="HB52" s="237"/>
      <c r="HC52" s="237"/>
      <c r="HD52" s="237"/>
      <c r="HE52" s="237"/>
      <c r="HF52" s="237"/>
      <c r="HG52" s="237"/>
      <c r="HH52" s="237"/>
      <c r="HI52" s="237"/>
      <c r="HJ52" s="237"/>
      <c r="HK52" s="237"/>
      <c r="HL52" s="237"/>
      <c r="HM52" s="237"/>
      <c r="HN52" s="237"/>
      <c r="HO52" s="237"/>
      <c r="HP52" s="237"/>
      <c r="HQ52" s="237"/>
      <c r="HR52" s="237"/>
      <c r="HS52" s="237"/>
      <c r="HT52" s="237"/>
      <c r="HU52" s="237"/>
      <c r="HV52" s="237"/>
      <c r="HW52" s="237"/>
      <c r="HX52" s="237"/>
      <c r="HY52" s="237"/>
      <c r="HZ52" s="237"/>
      <c r="IA52" s="237"/>
      <c r="IB52" s="237"/>
      <c r="IC52" s="237"/>
      <c r="ID52" s="237"/>
      <c r="IE52" s="237"/>
      <c r="IF52" s="237"/>
      <c r="IG52" s="237"/>
      <c r="IH52" s="237"/>
      <c r="II52" s="237"/>
      <c r="IJ52" s="237"/>
      <c r="IK52" s="237"/>
      <c r="IL52" s="237"/>
      <c r="IM52" s="237"/>
    </row>
    <row r="53" spans="1:247" s="235" customFormat="1" ht="16.5" customHeight="1">
      <c r="A53" s="132" t="s">
        <v>263</v>
      </c>
      <c r="B53" s="194">
        <v>20</v>
      </c>
      <c r="C53" s="194">
        <v>0</v>
      </c>
      <c r="D53" s="194">
        <v>0</v>
      </c>
      <c r="E53" s="194">
        <v>0</v>
      </c>
      <c r="F53" s="22"/>
      <c r="G53" s="252"/>
      <c r="H53" s="253"/>
      <c r="I53" s="253"/>
      <c r="J53" s="254"/>
      <c r="K53" s="255"/>
      <c r="L53" s="236"/>
      <c r="M53" s="236"/>
      <c r="N53" s="236"/>
      <c r="O53" s="236"/>
      <c r="P53" s="236"/>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7"/>
      <c r="BR53" s="237"/>
      <c r="BS53" s="237"/>
      <c r="BT53" s="237"/>
      <c r="BU53" s="237"/>
      <c r="BV53" s="237"/>
      <c r="BW53" s="237"/>
      <c r="BX53" s="237"/>
      <c r="BY53" s="237"/>
      <c r="BZ53" s="237"/>
      <c r="CA53" s="237"/>
      <c r="CB53" s="237"/>
      <c r="CC53" s="237"/>
      <c r="CD53" s="237"/>
      <c r="CE53" s="237"/>
      <c r="CF53" s="237"/>
      <c r="CG53" s="237"/>
      <c r="CH53" s="237"/>
      <c r="CI53" s="237"/>
      <c r="CJ53" s="237"/>
      <c r="CK53" s="237"/>
      <c r="CL53" s="237"/>
      <c r="CM53" s="237"/>
      <c r="CN53" s="237"/>
      <c r="CO53" s="237"/>
      <c r="CP53" s="237"/>
      <c r="CQ53" s="237"/>
      <c r="CR53" s="237"/>
      <c r="CS53" s="237"/>
      <c r="CT53" s="237"/>
      <c r="CU53" s="237"/>
      <c r="CV53" s="237"/>
      <c r="CW53" s="237"/>
      <c r="CX53" s="237"/>
      <c r="CY53" s="237"/>
      <c r="CZ53" s="237"/>
      <c r="DA53" s="237"/>
      <c r="DB53" s="237"/>
      <c r="DC53" s="237"/>
      <c r="DD53" s="237"/>
      <c r="DE53" s="237"/>
      <c r="DF53" s="237"/>
      <c r="DG53" s="237"/>
      <c r="DH53" s="237"/>
      <c r="DI53" s="237"/>
      <c r="DJ53" s="237"/>
      <c r="DK53" s="237"/>
      <c r="DL53" s="237"/>
      <c r="DM53" s="237"/>
      <c r="DN53" s="237"/>
      <c r="DO53" s="237"/>
      <c r="DP53" s="237"/>
      <c r="DQ53" s="237"/>
      <c r="DR53" s="237"/>
      <c r="DS53" s="237"/>
      <c r="DT53" s="237"/>
      <c r="DU53" s="237"/>
      <c r="DV53" s="237"/>
      <c r="DW53" s="237"/>
      <c r="DX53" s="237"/>
      <c r="DY53" s="237"/>
      <c r="DZ53" s="237"/>
      <c r="EA53" s="237"/>
      <c r="EB53" s="237"/>
      <c r="EC53" s="237"/>
      <c r="ED53" s="237"/>
      <c r="EE53" s="237"/>
      <c r="EF53" s="237"/>
      <c r="EG53" s="237"/>
      <c r="EH53" s="237"/>
      <c r="EI53" s="237"/>
      <c r="EJ53" s="237"/>
      <c r="EK53" s="237"/>
      <c r="EL53" s="237"/>
      <c r="EM53" s="237"/>
      <c r="EN53" s="237"/>
      <c r="EO53" s="237"/>
      <c r="EP53" s="237"/>
      <c r="EQ53" s="237"/>
      <c r="ER53" s="237"/>
      <c r="ES53" s="237"/>
      <c r="ET53" s="237"/>
      <c r="EU53" s="237"/>
      <c r="EV53" s="237"/>
      <c r="EW53" s="237"/>
      <c r="EX53" s="237"/>
      <c r="EY53" s="237"/>
      <c r="EZ53" s="237"/>
      <c r="FA53" s="237"/>
      <c r="FB53" s="237"/>
      <c r="FC53" s="237"/>
      <c r="FD53" s="237"/>
      <c r="FE53" s="237"/>
      <c r="FF53" s="237"/>
      <c r="FG53" s="237"/>
      <c r="FH53" s="237"/>
      <c r="FI53" s="237"/>
      <c r="FJ53" s="237"/>
      <c r="FK53" s="237"/>
      <c r="FL53" s="237"/>
      <c r="FM53" s="237"/>
      <c r="FN53" s="237"/>
      <c r="FO53" s="237"/>
      <c r="FP53" s="237"/>
      <c r="FQ53" s="237"/>
      <c r="FR53" s="237"/>
      <c r="FS53" s="237"/>
      <c r="FT53" s="237"/>
      <c r="FU53" s="237"/>
      <c r="FV53" s="237"/>
      <c r="FW53" s="237"/>
      <c r="FX53" s="237"/>
      <c r="FY53" s="237"/>
      <c r="FZ53" s="237"/>
      <c r="GA53" s="237"/>
      <c r="GB53" s="237"/>
      <c r="GC53" s="237"/>
      <c r="GD53" s="237"/>
      <c r="GE53" s="237"/>
      <c r="GF53" s="237"/>
      <c r="GG53" s="237"/>
      <c r="GH53" s="237"/>
      <c r="GI53" s="237"/>
      <c r="GJ53" s="237"/>
      <c r="GK53" s="237"/>
      <c r="GL53" s="237"/>
      <c r="GM53" s="237"/>
      <c r="GN53" s="237"/>
      <c r="GO53" s="237"/>
      <c r="GP53" s="237"/>
      <c r="GQ53" s="237"/>
      <c r="GR53" s="237"/>
      <c r="GS53" s="237"/>
      <c r="GT53" s="237"/>
      <c r="GU53" s="237"/>
      <c r="GV53" s="237"/>
      <c r="GW53" s="237"/>
      <c r="GX53" s="237"/>
      <c r="GY53" s="237"/>
      <c r="GZ53" s="237"/>
      <c r="HA53" s="237"/>
      <c r="HB53" s="237"/>
      <c r="HC53" s="237"/>
      <c r="HD53" s="237"/>
      <c r="HE53" s="237"/>
      <c r="HF53" s="237"/>
      <c r="HG53" s="237"/>
      <c r="HH53" s="237"/>
      <c r="HI53" s="237"/>
      <c r="HJ53" s="237"/>
      <c r="HK53" s="237"/>
      <c r="HL53" s="237"/>
      <c r="HM53" s="237"/>
      <c r="HN53" s="237"/>
      <c r="HO53" s="237"/>
      <c r="HP53" s="237"/>
      <c r="HQ53" s="237"/>
      <c r="HR53" s="237"/>
      <c r="HS53" s="237"/>
      <c r="HT53" s="237"/>
      <c r="HU53" s="237"/>
      <c r="HV53" s="237"/>
      <c r="HW53" s="237"/>
      <c r="HX53" s="237"/>
      <c r="HY53" s="237"/>
      <c r="HZ53" s="237"/>
      <c r="IA53" s="237"/>
      <c r="IB53" s="237"/>
      <c r="IC53" s="237"/>
      <c r="ID53" s="237"/>
      <c r="IE53" s="237"/>
      <c r="IF53" s="237"/>
      <c r="IG53" s="237"/>
      <c r="IH53" s="237"/>
      <c r="II53" s="237"/>
      <c r="IJ53" s="237"/>
      <c r="IK53" s="237"/>
      <c r="IL53" s="237"/>
      <c r="IM53" s="237"/>
    </row>
    <row r="54" spans="1:247" s="237" customFormat="1" ht="16.5" customHeight="1">
      <c r="A54" s="133" t="s">
        <v>115</v>
      </c>
      <c r="B54" s="290">
        <v>16.100000000000001</v>
      </c>
      <c r="C54" s="290">
        <v>21.564</v>
      </c>
      <c r="D54" s="290">
        <v>21.564</v>
      </c>
      <c r="E54" s="290">
        <v>21.564</v>
      </c>
      <c r="F54" s="22"/>
      <c r="G54" s="252"/>
      <c r="H54" s="253"/>
      <c r="I54" s="253"/>
      <c r="J54" s="254"/>
      <c r="K54" s="255"/>
      <c r="L54" s="236"/>
      <c r="M54" s="236"/>
      <c r="N54" s="236"/>
      <c r="O54" s="236"/>
      <c r="P54" s="236"/>
    </row>
    <row r="55" spans="1:247" s="235" customFormat="1" ht="16.5" customHeight="1">
      <c r="A55" s="238" t="s">
        <v>222</v>
      </c>
      <c r="B55" s="279">
        <f>SUM(B56:B60)</f>
        <v>177968.80000000002</v>
      </c>
      <c r="C55" s="279">
        <f>SUM(C56:C60)</f>
        <v>180131</v>
      </c>
      <c r="D55" s="279">
        <f>SUM(D56:D60)</f>
        <v>178131</v>
      </c>
      <c r="E55" s="279">
        <f>SUM(E56:E60)</f>
        <v>182931</v>
      </c>
      <c r="F55" s="22"/>
      <c r="G55" s="252"/>
      <c r="H55" s="253"/>
      <c r="I55" s="253"/>
      <c r="J55" s="254"/>
      <c r="K55" s="255"/>
      <c r="L55" s="236"/>
      <c r="M55" s="236"/>
      <c r="N55" s="236"/>
      <c r="O55" s="236"/>
      <c r="P55" s="236"/>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237"/>
      <c r="AN55" s="237"/>
      <c r="AO55" s="237"/>
      <c r="AP55" s="237"/>
      <c r="AQ55" s="237"/>
      <c r="AR55" s="237"/>
      <c r="AS55" s="237"/>
      <c r="AT55" s="237"/>
      <c r="AU55" s="237"/>
      <c r="AV55" s="237"/>
      <c r="AW55" s="237"/>
      <c r="AX55" s="237"/>
      <c r="AY55" s="237"/>
      <c r="AZ55" s="237"/>
      <c r="BA55" s="237"/>
      <c r="BB55" s="237"/>
      <c r="BC55" s="237"/>
      <c r="BD55" s="237"/>
      <c r="BE55" s="237"/>
      <c r="BF55" s="237"/>
      <c r="BG55" s="237"/>
      <c r="BH55" s="237"/>
      <c r="BI55" s="237"/>
      <c r="BJ55" s="237"/>
      <c r="BK55" s="237"/>
      <c r="BL55" s="237"/>
      <c r="BM55" s="237"/>
      <c r="BN55" s="237"/>
      <c r="BO55" s="237"/>
      <c r="BP55" s="237"/>
      <c r="BQ55" s="237"/>
      <c r="BR55" s="237"/>
      <c r="BS55" s="237"/>
      <c r="BT55" s="237"/>
      <c r="BU55" s="237"/>
      <c r="BV55" s="237"/>
      <c r="BW55" s="237"/>
      <c r="BX55" s="237"/>
      <c r="BY55" s="237"/>
      <c r="BZ55" s="237"/>
      <c r="CA55" s="237"/>
      <c r="CB55" s="237"/>
      <c r="CC55" s="237"/>
      <c r="CD55" s="237"/>
      <c r="CE55" s="237"/>
      <c r="CF55" s="237"/>
      <c r="CG55" s="237"/>
      <c r="CH55" s="237"/>
      <c r="CI55" s="237"/>
      <c r="CJ55" s="237"/>
      <c r="CK55" s="237"/>
      <c r="CL55" s="237"/>
      <c r="CM55" s="237"/>
      <c r="CN55" s="237"/>
      <c r="CO55" s="237"/>
      <c r="CP55" s="237"/>
      <c r="CQ55" s="237"/>
      <c r="CR55" s="237"/>
      <c r="CS55" s="237"/>
      <c r="CT55" s="237"/>
      <c r="CU55" s="237"/>
      <c r="CV55" s="237"/>
      <c r="CW55" s="237"/>
      <c r="CX55" s="237"/>
      <c r="CY55" s="237"/>
      <c r="CZ55" s="237"/>
      <c r="DA55" s="237"/>
      <c r="DB55" s="237"/>
      <c r="DC55" s="237"/>
      <c r="DD55" s="237"/>
      <c r="DE55" s="237"/>
      <c r="DF55" s="237"/>
      <c r="DG55" s="237"/>
      <c r="DH55" s="237"/>
      <c r="DI55" s="237"/>
      <c r="DJ55" s="237"/>
      <c r="DK55" s="237"/>
      <c r="DL55" s="237"/>
      <c r="DM55" s="237"/>
      <c r="DN55" s="237"/>
      <c r="DO55" s="237"/>
      <c r="DP55" s="237"/>
      <c r="DQ55" s="237"/>
      <c r="DR55" s="237"/>
      <c r="DS55" s="237"/>
      <c r="DT55" s="237"/>
      <c r="DU55" s="237"/>
      <c r="DV55" s="237"/>
      <c r="DW55" s="237"/>
      <c r="DX55" s="237"/>
      <c r="DY55" s="237"/>
      <c r="DZ55" s="237"/>
      <c r="EA55" s="237"/>
      <c r="EB55" s="237"/>
      <c r="EC55" s="237"/>
      <c r="ED55" s="237"/>
      <c r="EE55" s="237"/>
      <c r="EF55" s="237"/>
      <c r="EG55" s="237"/>
      <c r="EH55" s="237"/>
      <c r="EI55" s="237"/>
      <c r="EJ55" s="237"/>
      <c r="EK55" s="237"/>
      <c r="EL55" s="237"/>
      <c r="EM55" s="237"/>
      <c r="EN55" s="237"/>
      <c r="EO55" s="237"/>
      <c r="EP55" s="237"/>
      <c r="EQ55" s="237"/>
      <c r="ER55" s="237"/>
      <c r="ES55" s="237"/>
      <c r="ET55" s="237"/>
      <c r="EU55" s="237"/>
      <c r="EV55" s="237"/>
      <c r="EW55" s="237"/>
      <c r="EX55" s="237"/>
      <c r="EY55" s="237"/>
      <c r="EZ55" s="237"/>
      <c r="FA55" s="237"/>
      <c r="FB55" s="237"/>
      <c r="FC55" s="237"/>
      <c r="FD55" s="237"/>
      <c r="FE55" s="237"/>
      <c r="FF55" s="237"/>
      <c r="FG55" s="237"/>
      <c r="FH55" s="237"/>
      <c r="FI55" s="237"/>
      <c r="FJ55" s="237"/>
      <c r="FK55" s="237"/>
      <c r="FL55" s="237"/>
      <c r="FM55" s="237"/>
      <c r="FN55" s="237"/>
      <c r="FO55" s="237"/>
      <c r="FP55" s="237"/>
      <c r="FQ55" s="237"/>
      <c r="FR55" s="237"/>
      <c r="FS55" s="237"/>
      <c r="FT55" s="237"/>
      <c r="FU55" s="237"/>
      <c r="FV55" s="237"/>
      <c r="FW55" s="237"/>
      <c r="FX55" s="237"/>
      <c r="FY55" s="237"/>
      <c r="FZ55" s="237"/>
      <c r="GA55" s="237"/>
      <c r="GB55" s="237"/>
      <c r="GC55" s="237"/>
      <c r="GD55" s="237"/>
      <c r="GE55" s="237"/>
      <c r="GF55" s="237"/>
      <c r="GG55" s="237"/>
      <c r="GH55" s="237"/>
      <c r="GI55" s="237"/>
      <c r="GJ55" s="237"/>
      <c r="GK55" s="237"/>
      <c r="GL55" s="237"/>
      <c r="GM55" s="237"/>
      <c r="GN55" s="237"/>
      <c r="GO55" s="237"/>
      <c r="GP55" s="237"/>
      <c r="GQ55" s="237"/>
      <c r="GR55" s="237"/>
      <c r="GS55" s="237"/>
      <c r="GT55" s="237"/>
      <c r="GU55" s="237"/>
      <c r="GV55" s="237"/>
      <c r="GW55" s="237"/>
      <c r="GX55" s="237"/>
      <c r="GY55" s="237"/>
      <c r="GZ55" s="237"/>
      <c r="HA55" s="237"/>
      <c r="HB55" s="237"/>
      <c r="HC55" s="237"/>
      <c r="HD55" s="237"/>
      <c r="HE55" s="237"/>
      <c r="HF55" s="237"/>
      <c r="HG55" s="237"/>
      <c r="HH55" s="237"/>
      <c r="HI55" s="237"/>
      <c r="HJ55" s="237"/>
      <c r="HK55" s="237"/>
      <c r="HL55" s="237"/>
      <c r="HM55" s="237"/>
      <c r="HN55" s="237"/>
      <c r="HO55" s="237"/>
      <c r="HP55" s="237"/>
      <c r="HQ55" s="237"/>
      <c r="HR55" s="237"/>
      <c r="HS55" s="237"/>
      <c r="HT55" s="237"/>
      <c r="HU55" s="237"/>
      <c r="HV55" s="237"/>
      <c r="HW55" s="237"/>
      <c r="HX55" s="237"/>
      <c r="HY55" s="237"/>
      <c r="HZ55" s="237"/>
      <c r="IA55" s="237"/>
      <c r="IB55" s="237"/>
      <c r="IC55" s="237"/>
      <c r="ID55" s="237"/>
      <c r="IE55" s="237"/>
      <c r="IF55" s="237"/>
      <c r="IG55" s="237"/>
      <c r="IH55" s="237"/>
      <c r="II55" s="237"/>
      <c r="IJ55" s="237"/>
      <c r="IK55" s="237"/>
      <c r="IL55" s="237"/>
      <c r="IM55" s="237"/>
    </row>
    <row r="56" spans="1:247" s="235" customFormat="1" ht="16.5" customHeight="1">
      <c r="A56" s="217" t="s">
        <v>347</v>
      </c>
      <c r="B56" s="291">
        <v>148401.20000000001</v>
      </c>
      <c r="C56" s="291">
        <v>151631</v>
      </c>
      <c r="D56" s="291">
        <v>149631</v>
      </c>
      <c r="E56" s="291">
        <v>154431</v>
      </c>
      <c r="F56" s="22"/>
      <c r="G56" s="252"/>
      <c r="H56" s="253"/>
      <c r="I56" s="253"/>
      <c r="J56" s="254"/>
      <c r="K56" s="255"/>
      <c r="L56" s="236"/>
      <c r="M56" s="236"/>
      <c r="N56" s="236"/>
      <c r="O56" s="236"/>
      <c r="P56" s="236"/>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7"/>
      <c r="AY56" s="237"/>
      <c r="AZ56" s="237"/>
      <c r="BA56" s="237"/>
      <c r="BB56" s="237"/>
      <c r="BC56" s="237"/>
      <c r="BD56" s="237"/>
      <c r="BE56" s="237"/>
      <c r="BF56" s="237"/>
      <c r="BG56" s="237"/>
      <c r="BH56" s="237"/>
      <c r="BI56" s="237"/>
      <c r="BJ56" s="237"/>
      <c r="BK56" s="237"/>
      <c r="BL56" s="237"/>
      <c r="BM56" s="237"/>
      <c r="BN56" s="237"/>
      <c r="BO56" s="237"/>
      <c r="BP56" s="237"/>
      <c r="BQ56" s="237"/>
      <c r="BR56" s="237"/>
      <c r="BS56" s="237"/>
      <c r="BT56" s="237"/>
      <c r="BU56" s="237"/>
      <c r="BV56" s="237"/>
      <c r="BW56" s="237"/>
      <c r="BX56" s="237"/>
      <c r="BY56" s="237"/>
      <c r="BZ56" s="237"/>
      <c r="CA56" s="237"/>
      <c r="CB56" s="237"/>
      <c r="CC56" s="237"/>
      <c r="CD56" s="237"/>
      <c r="CE56" s="237"/>
      <c r="CF56" s="237"/>
      <c r="CG56" s="237"/>
      <c r="CH56" s="237"/>
      <c r="CI56" s="237"/>
      <c r="CJ56" s="237"/>
      <c r="CK56" s="237"/>
      <c r="CL56" s="237"/>
      <c r="CM56" s="237"/>
      <c r="CN56" s="237"/>
      <c r="CO56" s="237"/>
      <c r="CP56" s="237"/>
      <c r="CQ56" s="237"/>
      <c r="CR56" s="237"/>
      <c r="CS56" s="237"/>
      <c r="CT56" s="237"/>
      <c r="CU56" s="237"/>
      <c r="CV56" s="237"/>
      <c r="CW56" s="237"/>
      <c r="CX56" s="237"/>
      <c r="CY56" s="237"/>
      <c r="CZ56" s="237"/>
      <c r="DA56" s="237"/>
      <c r="DB56" s="237"/>
      <c r="DC56" s="237"/>
      <c r="DD56" s="237"/>
      <c r="DE56" s="237"/>
      <c r="DF56" s="237"/>
      <c r="DG56" s="237"/>
      <c r="DH56" s="237"/>
      <c r="DI56" s="237"/>
      <c r="DJ56" s="237"/>
      <c r="DK56" s="237"/>
      <c r="DL56" s="237"/>
      <c r="DM56" s="237"/>
      <c r="DN56" s="237"/>
      <c r="DO56" s="237"/>
      <c r="DP56" s="237"/>
      <c r="DQ56" s="237"/>
      <c r="DR56" s="237"/>
      <c r="DS56" s="237"/>
      <c r="DT56" s="237"/>
      <c r="DU56" s="237"/>
      <c r="DV56" s="237"/>
      <c r="DW56" s="237"/>
      <c r="DX56" s="237"/>
      <c r="DY56" s="237"/>
      <c r="DZ56" s="237"/>
      <c r="EA56" s="237"/>
      <c r="EB56" s="237"/>
      <c r="EC56" s="237"/>
      <c r="ED56" s="237"/>
      <c r="EE56" s="237"/>
      <c r="EF56" s="237"/>
      <c r="EG56" s="237"/>
      <c r="EH56" s="237"/>
      <c r="EI56" s="237"/>
      <c r="EJ56" s="237"/>
      <c r="EK56" s="237"/>
      <c r="EL56" s="237"/>
      <c r="EM56" s="237"/>
      <c r="EN56" s="237"/>
      <c r="EO56" s="237"/>
      <c r="EP56" s="237"/>
      <c r="EQ56" s="237"/>
      <c r="ER56" s="237"/>
      <c r="ES56" s="237"/>
      <c r="ET56" s="237"/>
      <c r="EU56" s="237"/>
      <c r="EV56" s="237"/>
      <c r="EW56" s="237"/>
      <c r="EX56" s="237"/>
      <c r="EY56" s="237"/>
      <c r="EZ56" s="237"/>
      <c r="FA56" s="237"/>
      <c r="FB56" s="237"/>
      <c r="FC56" s="237"/>
      <c r="FD56" s="237"/>
      <c r="FE56" s="237"/>
      <c r="FF56" s="237"/>
      <c r="FG56" s="237"/>
      <c r="FH56" s="237"/>
      <c r="FI56" s="237"/>
      <c r="FJ56" s="237"/>
      <c r="FK56" s="237"/>
      <c r="FL56" s="237"/>
      <c r="FM56" s="237"/>
      <c r="FN56" s="237"/>
      <c r="FO56" s="237"/>
      <c r="FP56" s="237"/>
      <c r="FQ56" s="237"/>
      <c r="FR56" s="237"/>
      <c r="FS56" s="237"/>
      <c r="FT56" s="237"/>
      <c r="FU56" s="237"/>
      <c r="FV56" s="237"/>
      <c r="FW56" s="237"/>
      <c r="FX56" s="237"/>
      <c r="FY56" s="237"/>
      <c r="FZ56" s="237"/>
      <c r="GA56" s="237"/>
      <c r="GB56" s="237"/>
      <c r="GC56" s="237"/>
      <c r="GD56" s="237"/>
      <c r="GE56" s="237"/>
      <c r="GF56" s="237"/>
      <c r="GG56" s="237"/>
      <c r="GH56" s="237"/>
      <c r="GI56" s="237"/>
      <c r="GJ56" s="237"/>
      <c r="GK56" s="237"/>
      <c r="GL56" s="237"/>
      <c r="GM56" s="237"/>
      <c r="GN56" s="237"/>
      <c r="GO56" s="237"/>
      <c r="GP56" s="237"/>
      <c r="GQ56" s="237"/>
      <c r="GR56" s="237"/>
      <c r="GS56" s="237"/>
      <c r="GT56" s="237"/>
      <c r="GU56" s="237"/>
      <c r="GV56" s="237"/>
      <c r="GW56" s="237"/>
      <c r="GX56" s="237"/>
      <c r="GY56" s="237"/>
      <c r="GZ56" s="237"/>
      <c r="HA56" s="237"/>
      <c r="HB56" s="237"/>
      <c r="HC56" s="237"/>
      <c r="HD56" s="237"/>
      <c r="HE56" s="237"/>
      <c r="HF56" s="237"/>
      <c r="HG56" s="237"/>
      <c r="HH56" s="237"/>
      <c r="HI56" s="237"/>
      <c r="HJ56" s="237"/>
      <c r="HK56" s="237"/>
      <c r="HL56" s="237"/>
      <c r="HM56" s="237"/>
      <c r="HN56" s="237"/>
      <c r="HO56" s="237"/>
      <c r="HP56" s="237"/>
      <c r="HQ56" s="237"/>
      <c r="HR56" s="237"/>
      <c r="HS56" s="237"/>
      <c r="HT56" s="237"/>
      <c r="HU56" s="237"/>
      <c r="HV56" s="237"/>
      <c r="HW56" s="237"/>
      <c r="HX56" s="237"/>
      <c r="HY56" s="237"/>
      <c r="HZ56" s="237"/>
      <c r="IA56" s="237"/>
      <c r="IB56" s="237"/>
      <c r="IC56" s="237"/>
      <c r="ID56" s="237"/>
      <c r="IE56" s="237"/>
      <c r="IF56" s="237"/>
      <c r="IG56" s="237"/>
      <c r="IH56" s="237"/>
      <c r="II56" s="237"/>
      <c r="IJ56" s="237"/>
      <c r="IK56" s="237"/>
      <c r="IL56" s="237"/>
      <c r="IM56" s="237"/>
    </row>
    <row r="57" spans="1:247" s="235" customFormat="1" ht="16.5" customHeight="1">
      <c r="A57" s="133" t="s">
        <v>349</v>
      </c>
      <c r="B57" s="194">
        <v>27700</v>
      </c>
      <c r="C57" s="194">
        <v>27700</v>
      </c>
      <c r="D57" s="194">
        <v>27700</v>
      </c>
      <c r="E57" s="194">
        <v>27700</v>
      </c>
      <c r="F57" s="22"/>
      <c r="G57" s="252"/>
      <c r="H57" s="253"/>
      <c r="I57" s="253"/>
      <c r="J57" s="254"/>
      <c r="K57" s="255"/>
      <c r="L57" s="236"/>
      <c r="M57" s="236"/>
      <c r="N57" s="236"/>
      <c r="O57" s="236"/>
      <c r="P57" s="236"/>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7"/>
      <c r="AY57" s="237"/>
      <c r="AZ57" s="237"/>
      <c r="BA57" s="237"/>
      <c r="BB57" s="237"/>
      <c r="BC57" s="237"/>
      <c r="BD57" s="237"/>
      <c r="BE57" s="237"/>
      <c r="BF57" s="237"/>
      <c r="BG57" s="237"/>
      <c r="BH57" s="237"/>
      <c r="BI57" s="237"/>
      <c r="BJ57" s="237"/>
      <c r="BK57" s="237"/>
      <c r="BL57" s="237"/>
      <c r="BM57" s="237"/>
      <c r="BN57" s="237"/>
      <c r="BO57" s="237"/>
      <c r="BP57" s="237"/>
      <c r="BQ57" s="237"/>
      <c r="BR57" s="237"/>
      <c r="BS57" s="237"/>
      <c r="BT57" s="237"/>
      <c r="BU57" s="237"/>
      <c r="BV57" s="237"/>
      <c r="BW57" s="237"/>
      <c r="BX57" s="237"/>
      <c r="BY57" s="237"/>
      <c r="BZ57" s="237"/>
      <c r="CA57" s="237"/>
      <c r="CB57" s="237"/>
      <c r="CC57" s="237"/>
      <c r="CD57" s="237"/>
      <c r="CE57" s="237"/>
      <c r="CF57" s="237"/>
      <c r="CG57" s="237"/>
      <c r="CH57" s="237"/>
      <c r="CI57" s="237"/>
      <c r="CJ57" s="237"/>
      <c r="CK57" s="237"/>
      <c r="CL57" s="237"/>
      <c r="CM57" s="237"/>
      <c r="CN57" s="237"/>
      <c r="CO57" s="237"/>
      <c r="CP57" s="237"/>
      <c r="CQ57" s="237"/>
      <c r="CR57" s="237"/>
      <c r="CS57" s="237"/>
      <c r="CT57" s="237"/>
      <c r="CU57" s="237"/>
      <c r="CV57" s="237"/>
      <c r="CW57" s="237"/>
      <c r="CX57" s="237"/>
      <c r="CY57" s="237"/>
      <c r="CZ57" s="237"/>
      <c r="DA57" s="237"/>
      <c r="DB57" s="237"/>
      <c r="DC57" s="237"/>
      <c r="DD57" s="237"/>
      <c r="DE57" s="237"/>
      <c r="DF57" s="237"/>
      <c r="DG57" s="237"/>
      <c r="DH57" s="237"/>
      <c r="DI57" s="237"/>
      <c r="DJ57" s="237"/>
      <c r="DK57" s="237"/>
      <c r="DL57" s="237"/>
      <c r="DM57" s="237"/>
      <c r="DN57" s="237"/>
      <c r="DO57" s="237"/>
      <c r="DP57" s="237"/>
      <c r="DQ57" s="237"/>
      <c r="DR57" s="237"/>
      <c r="DS57" s="237"/>
      <c r="DT57" s="237"/>
      <c r="DU57" s="237"/>
      <c r="DV57" s="237"/>
      <c r="DW57" s="237"/>
      <c r="DX57" s="237"/>
      <c r="DY57" s="237"/>
      <c r="DZ57" s="237"/>
      <c r="EA57" s="237"/>
      <c r="EB57" s="237"/>
      <c r="EC57" s="237"/>
      <c r="ED57" s="237"/>
      <c r="EE57" s="237"/>
      <c r="EF57" s="237"/>
      <c r="EG57" s="237"/>
      <c r="EH57" s="237"/>
      <c r="EI57" s="237"/>
      <c r="EJ57" s="237"/>
      <c r="EK57" s="237"/>
      <c r="EL57" s="237"/>
      <c r="EM57" s="237"/>
      <c r="EN57" s="237"/>
      <c r="EO57" s="237"/>
      <c r="EP57" s="237"/>
      <c r="EQ57" s="237"/>
      <c r="ER57" s="237"/>
      <c r="ES57" s="237"/>
      <c r="ET57" s="237"/>
      <c r="EU57" s="237"/>
      <c r="EV57" s="237"/>
      <c r="EW57" s="237"/>
      <c r="EX57" s="237"/>
      <c r="EY57" s="237"/>
      <c r="EZ57" s="237"/>
      <c r="FA57" s="237"/>
      <c r="FB57" s="237"/>
      <c r="FC57" s="237"/>
      <c r="FD57" s="237"/>
      <c r="FE57" s="237"/>
      <c r="FF57" s="237"/>
      <c r="FG57" s="237"/>
      <c r="FH57" s="237"/>
      <c r="FI57" s="237"/>
      <c r="FJ57" s="237"/>
      <c r="FK57" s="237"/>
      <c r="FL57" s="237"/>
      <c r="FM57" s="237"/>
      <c r="FN57" s="237"/>
      <c r="FO57" s="237"/>
      <c r="FP57" s="237"/>
      <c r="FQ57" s="237"/>
      <c r="FR57" s="237"/>
      <c r="FS57" s="237"/>
      <c r="FT57" s="237"/>
      <c r="FU57" s="237"/>
      <c r="FV57" s="237"/>
      <c r="FW57" s="237"/>
      <c r="FX57" s="237"/>
      <c r="FY57" s="237"/>
      <c r="FZ57" s="237"/>
      <c r="GA57" s="237"/>
      <c r="GB57" s="237"/>
      <c r="GC57" s="237"/>
      <c r="GD57" s="237"/>
      <c r="GE57" s="237"/>
      <c r="GF57" s="237"/>
      <c r="GG57" s="237"/>
      <c r="GH57" s="237"/>
      <c r="GI57" s="237"/>
      <c r="GJ57" s="237"/>
      <c r="GK57" s="237"/>
      <c r="GL57" s="237"/>
      <c r="GM57" s="237"/>
      <c r="GN57" s="237"/>
      <c r="GO57" s="237"/>
      <c r="GP57" s="237"/>
      <c r="GQ57" s="237"/>
      <c r="GR57" s="237"/>
      <c r="GS57" s="237"/>
      <c r="GT57" s="237"/>
      <c r="GU57" s="237"/>
      <c r="GV57" s="237"/>
      <c r="GW57" s="237"/>
      <c r="GX57" s="237"/>
      <c r="GY57" s="237"/>
      <c r="GZ57" s="237"/>
      <c r="HA57" s="237"/>
      <c r="HB57" s="237"/>
      <c r="HC57" s="237"/>
      <c r="HD57" s="237"/>
      <c r="HE57" s="237"/>
      <c r="HF57" s="237"/>
      <c r="HG57" s="237"/>
      <c r="HH57" s="237"/>
      <c r="HI57" s="237"/>
      <c r="HJ57" s="237"/>
      <c r="HK57" s="237"/>
      <c r="HL57" s="237"/>
      <c r="HM57" s="237"/>
      <c r="HN57" s="237"/>
      <c r="HO57" s="237"/>
      <c r="HP57" s="237"/>
      <c r="HQ57" s="237"/>
      <c r="HR57" s="237"/>
      <c r="HS57" s="237"/>
      <c r="HT57" s="237"/>
      <c r="HU57" s="237"/>
      <c r="HV57" s="237"/>
      <c r="HW57" s="237"/>
      <c r="HX57" s="237"/>
      <c r="HY57" s="237"/>
      <c r="HZ57" s="237"/>
      <c r="IA57" s="237"/>
      <c r="IB57" s="237"/>
      <c r="IC57" s="237"/>
      <c r="ID57" s="237"/>
      <c r="IE57" s="237"/>
      <c r="IF57" s="237"/>
      <c r="IG57" s="237"/>
      <c r="IH57" s="237"/>
      <c r="II57" s="237"/>
      <c r="IJ57" s="237"/>
      <c r="IK57" s="237"/>
      <c r="IL57" s="237"/>
      <c r="IM57" s="237"/>
    </row>
    <row r="58" spans="1:247" s="235" customFormat="1" ht="16.5" customHeight="1">
      <c r="A58" s="196" t="s">
        <v>110</v>
      </c>
      <c r="B58" s="194">
        <v>800</v>
      </c>
      <c r="C58" s="194">
        <v>800</v>
      </c>
      <c r="D58" s="194">
        <v>800</v>
      </c>
      <c r="E58" s="194">
        <v>800</v>
      </c>
      <c r="F58" s="22"/>
      <c r="G58" s="252"/>
      <c r="H58" s="253"/>
      <c r="I58" s="253"/>
      <c r="J58" s="254"/>
      <c r="K58" s="255"/>
      <c r="L58" s="236"/>
      <c r="M58" s="236"/>
      <c r="N58" s="236"/>
      <c r="O58" s="236"/>
      <c r="P58" s="236"/>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37"/>
      <c r="AR58" s="237"/>
      <c r="AS58" s="237"/>
      <c r="AT58" s="237"/>
      <c r="AU58" s="237"/>
      <c r="AV58" s="237"/>
      <c r="AW58" s="237"/>
      <c r="AX58" s="237"/>
      <c r="AY58" s="237"/>
      <c r="AZ58" s="237"/>
      <c r="BA58" s="237"/>
      <c r="BB58" s="237"/>
      <c r="BC58" s="237"/>
      <c r="BD58" s="237"/>
      <c r="BE58" s="237"/>
      <c r="BF58" s="237"/>
      <c r="BG58" s="237"/>
      <c r="BH58" s="237"/>
      <c r="BI58" s="237"/>
      <c r="BJ58" s="237"/>
      <c r="BK58" s="237"/>
      <c r="BL58" s="237"/>
      <c r="BM58" s="237"/>
      <c r="BN58" s="237"/>
      <c r="BO58" s="237"/>
      <c r="BP58" s="237"/>
      <c r="BQ58" s="237"/>
      <c r="BR58" s="237"/>
      <c r="BS58" s="237"/>
      <c r="BT58" s="237"/>
      <c r="BU58" s="237"/>
      <c r="BV58" s="237"/>
      <c r="BW58" s="237"/>
      <c r="BX58" s="237"/>
      <c r="BY58" s="237"/>
      <c r="BZ58" s="237"/>
      <c r="CA58" s="237"/>
      <c r="CB58" s="237"/>
      <c r="CC58" s="237"/>
      <c r="CD58" s="237"/>
      <c r="CE58" s="237"/>
      <c r="CF58" s="237"/>
      <c r="CG58" s="237"/>
      <c r="CH58" s="237"/>
      <c r="CI58" s="237"/>
      <c r="CJ58" s="237"/>
      <c r="CK58" s="237"/>
      <c r="CL58" s="237"/>
      <c r="CM58" s="237"/>
      <c r="CN58" s="237"/>
      <c r="CO58" s="237"/>
      <c r="CP58" s="237"/>
      <c r="CQ58" s="237"/>
      <c r="CR58" s="237"/>
      <c r="CS58" s="237"/>
      <c r="CT58" s="237"/>
      <c r="CU58" s="237"/>
      <c r="CV58" s="237"/>
      <c r="CW58" s="237"/>
      <c r="CX58" s="237"/>
      <c r="CY58" s="237"/>
      <c r="CZ58" s="237"/>
      <c r="DA58" s="237"/>
      <c r="DB58" s="237"/>
      <c r="DC58" s="237"/>
      <c r="DD58" s="237"/>
      <c r="DE58" s="237"/>
      <c r="DF58" s="237"/>
      <c r="DG58" s="237"/>
      <c r="DH58" s="237"/>
      <c r="DI58" s="237"/>
      <c r="DJ58" s="237"/>
      <c r="DK58" s="237"/>
      <c r="DL58" s="237"/>
      <c r="DM58" s="237"/>
      <c r="DN58" s="237"/>
      <c r="DO58" s="237"/>
      <c r="DP58" s="237"/>
      <c r="DQ58" s="237"/>
      <c r="DR58" s="237"/>
      <c r="DS58" s="237"/>
      <c r="DT58" s="237"/>
      <c r="DU58" s="237"/>
      <c r="DV58" s="237"/>
      <c r="DW58" s="237"/>
      <c r="DX58" s="237"/>
      <c r="DY58" s="237"/>
      <c r="DZ58" s="237"/>
      <c r="EA58" s="237"/>
      <c r="EB58" s="237"/>
      <c r="EC58" s="237"/>
      <c r="ED58" s="237"/>
      <c r="EE58" s="237"/>
      <c r="EF58" s="237"/>
      <c r="EG58" s="237"/>
      <c r="EH58" s="237"/>
      <c r="EI58" s="237"/>
      <c r="EJ58" s="237"/>
      <c r="EK58" s="237"/>
      <c r="EL58" s="237"/>
      <c r="EM58" s="237"/>
      <c r="EN58" s="237"/>
      <c r="EO58" s="237"/>
      <c r="EP58" s="237"/>
      <c r="EQ58" s="237"/>
      <c r="ER58" s="237"/>
      <c r="ES58" s="237"/>
      <c r="ET58" s="237"/>
      <c r="EU58" s="237"/>
      <c r="EV58" s="237"/>
      <c r="EW58" s="237"/>
      <c r="EX58" s="237"/>
      <c r="EY58" s="237"/>
      <c r="EZ58" s="237"/>
      <c r="FA58" s="237"/>
      <c r="FB58" s="237"/>
      <c r="FC58" s="237"/>
      <c r="FD58" s="237"/>
      <c r="FE58" s="237"/>
      <c r="FF58" s="237"/>
      <c r="FG58" s="237"/>
      <c r="FH58" s="237"/>
      <c r="FI58" s="237"/>
      <c r="FJ58" s="237"/>
      <c r="FK58" s="237"/>
      <c r="FL58" s="237"/>
      <c r="FM58" s="237"/>
      <c r="FN58" s="237"/>
      <c r="FO58" s="237"/>
      <c r="FP58" s="237"/>
      <c r="FQ58" s="237"/>
      <c r="FR58" s="237"/>
      <c r="FS58" s="237"/>
      <c r="FT58" s="237"/>
      <c r="FU58" s="237"/>
      <c r="FV58" s="237"/>
      <c r="FW58" s="237"/>
      <c r="FX58" s="237"/>
      <c r="FY58" s="237"/>
      <c r="FZ58" s="237"/>
      <c r="GA58" s="237"/>
      <c r="GB58" s="237"/>
      <c r="GC58" s="237"/>
      <c r="GD58" s="237"/>
      <c r="GE58" s="237"/>
      <c r="GF58" s="237"/>
      <c r="GG58" s="237"/>
      <c r="GH58" s="237"/>
      <c r="GI58" s="237"/>
      <c r="GJ58" s="237"/>
      <c r="GK58" s="237"/>
      <c r="GL58" s="237"/>
      <c r="GM58" s="237"/>
      <c r="GN58" s="237"/>
      <c r="GO58" s="237"/>
      <c r="GP58" s="237"/>
      <c r="GQ58" s="237"/>
      <c r="GR58" s="237"/>
      <c r="GS58" s="237"/>
      <c r="GT58" s="237"/>
      <c r="GU58" s="237"/>
      <c r="GV58" s="237"/>
      <c r="GW58" s="237"/>
      <c r="GX58" s="237"/>
      <c r="GY58" s="237"/>
      <c r="GZ58" s="237"/>
      <c r="HA58" s="237"/>
      <c r="HB58" s="237"/>
      <c r="HC58" s="237"/>
      <c r="HD58" s="237"/>
      <c r="HE58" s="237"/>
      <c r="HF58" s="237"/>
      <c r="HG58" s="237"/>
      <c r="HH58" s="237"/>
      <c r="HI58" s="237"/>
      <c r="HJ58" s="237"/>
      <c r="HK58" s="237"/>
      <c r="HL58" s="237"/>
      <c r="HM58" s="237"/>
      <c r="HN58" s="237"/>
      <c r="HO58" s="237"/>
      <c r="HP58" s="237"/>
      <c r="HQ58" s="237"/>
      <c r="HR58" s="237"/>
      <c r="HS58" s="237"/>
      <c r="HT58" s="237"/>
      <c r="HU58" s="237"/>
      <c r="HV58" s="237"/>
      <c r="HW58" s="237"/>
      <c r="HX58" s="237"/>
      <c r="HY58" s="237"/>
      <c r="HZ58" s="237"/>
      <c r="IA58" s="237"/>
      <c r="IB58" s="237"/>
      <c r="IC58" s="237"/>
      <c r="ID58" s="237"/>
      <c r="IE58" s="237"/>
      <c r="IF58" s="237"/>
      <c r="IG58" s="237"/>
      <c r="IH58" s="237"/>
      <c r="II58" s="237"/>
      <c r="IJ58" s="237"/>
      <c r="IK58" s="237"/>
      <c r="IL58" s="237"/>
      <c r="IM58" s="237"/>
    </row>
    <row r="59" spans="1:247" s="235" customFormat="1" ht="16.5" customHeight="1">
      <c r="A59" s="217" t="s">
        <v>351</v>
      </c>
      <c r="B59" s="292">
        <v>542.6</v>
      </c>
      <c r="C59" s="282">
        <v>0</v>
      </c>
      <c r="D59" s="194">
        <v>0</v>
      </c>
      <c r="E59" s="194">
        <v>0</v>
      </c>
      <c r="F59" s="22"/>
      <c r="G59" s="252"/>
      <c r="H59" s="253"/>
      <c r="I59" s="253"/>
      <c r="J59" s="254"/>
      <c r="K59" s="255"/>
      <c r="L59" s="236"/>
      <c r="M59" s="236"/>
      <c r="N59" s="236"/>
      <c r="O59" s="236"/>
      <c r="P59" s="236"/>
      <c r="Q59" s="237"/>
      <c r="R59" s="237"/>
      <c r="S59" s="237"/>
      <c r="T59" s="237"/>
      <c r="U59" s="237"/>
      <c r="V59" s="237"/>
      <c r="W59" s="237"/>
      <c r="X59" s="237"/>
      <c r="Y59" s="237"/>
      <c r="Z59" s="237"/>
      <c r="AA59" s="237"/>
      <c r="AB59" s="237"/>
      <c r="AC59" s="237"/>
      <c r="AD59" s="237"/>
      <c r="AE59" s="237"/>
      <c r="AF59" s="237"/>
      <c r="AG59" s="237"/>
      <c r="AH59" s="237"/>
      <c r="AI59" s="237"/>
      <c r="AJ59" s="237"/>
      <c r="AK59" s="237"/>
      <c r="AL59" s="237"/>
      <c r="AM59" s="237"/>
      <c r="AN59" s="237"/>
      <c r="AO59" s="237"/>
      <c r="AP59" s="237"/>
      <c r="AQ59" s="237"/>
      <c r="AR59" s="237"/>
      <c r="AS59" s="237"/>
      <c r="AT59" s="237"/>
      <c r="AU59" s="237"/>
      <c r="AV59" s="237"/>
      <c r="AW59" s="237"/>
      <c r="AX59" s="237"/>
      <c r="AY59" s="237"/>
      <c r="AZ59" s="237"/>
      <c r="BA59" s="237"/>
      <c r="BB59" s="237"/>
      <c r="BC59" s="237"/>
      <c r="BD59" s="237"/>
      <c r="BE59" s="237"/>
      <c r="BF59" s="237"/>
      <c r="BG59" s="237"/>
      <c r="BH59" s="237"/>
      <c r="BI59" s="237"/>
      <c r="BJ59" s="237"/>
      <c r="BK59" s="237"/>
      <c r="BL59" s="237"/>
      <c r="BM59" s="237"/>
      <c r="BN59" s="237"/>
      <c r="BO59" s="237"/>
      <c r="BP59" s="237"/>
      <c r="BQ59" s="237"/>
      <c r="BR59" s="237"/>
      <c r="BS59" s="237"/>
      <c r="BT59" s="237"/>
      <c r="BU59" s="237"/>
      <c r="BV59" s="237"/>
      <c r="BW59" s="237"/>
      <c r="BX59" s="237"/>
      <c r="BY59" s="237"/>
      <c r="BZ59" s="237"/>
      <c r="CA59" s="237"/>
      <c r="CB59" s="237"/>
      <c r="CC59" s="237"/>
      <c r="CD59" s="237"/>
      <c r="CE59" s="237"/>
      <c r="CF59" s="237"/>
      <c r="CG59" s="237"/>
      <c r="CH59" s="237"/>
      <c r="CI59" s="237"/>
      <c r="CJ59" s="237"/>
      <c r="CK59" s="237"/>
      <c r="CL59" s="237"/>
      <c r="CM59" s="237"/>
      <c r="CN59" s="237"/>
      <c r="CO59" s="237"/>
      <c r="CP59" s="237"/>
      <c r="CQ59" s="237"/>
      <c r="CR59" s="237"/>
      <c r="CS59" s="237"/>
      <c r="CT59" s="237"/>
      <c r="CU59" s="237"/>
      <c r="CV59" s="237"/>
      <c r="CW59" s="237"/>
      <c r="CX59" s="237"/>
      <c r="CY59" s="237"/>
      <c r="CZ59" s="237"/>
      <c r="DA59" s="237"/>
      <c r="DB59" s="237"/>
      <c r="DC59" s="237"/>
      <c r="DD59" s="237"/>
      <c r="DE59" s="237"/>
      <c r="DF59" s="237"/>
      <c r="DG59" s="237"/>
      <c r="DH59" s="237"/>
      <c r="DI59" s="237"/>
      <c r="DJ59" s="237"/>
      <c r="DK59" s="237"/>
      <c r="DL59" s="237"/>
      <c r="DM59" s="237"/>
      <c r="DN59" s="237"/>
      <c r="DO59" s="237"/>
      <c r="DP59" s="237"/>
      <c r="DQ59" s="237"/>
      <c r="DR59" s="237"/>
      <c r="DS59" s="237"/>
      <c r="DT59" s="237"/>
      <c r="DU59" s="237"/>
      <c r="DV59" s="237"/>
      <c r="DW59" s="237"/>
      <c r="DX59" s="237"/>
      <c r="DY59" s="237"/>
      <c r="DZ59" s="237"/>
      <c r="EA59" s="237"/>
      <c r="EB59" s="237"/>
      <c r="EC59" s="237"/>
      <c r="ED59" s="237"/>
      <c r="EE59" s="237"/>
      <c r="EF59" s="237"/>
      <c r="EG59" s="237"/>
      <c r="EH59" s="237"/>
      <c r="EI59" s="237"/>
      <c r="EJ59" s="237"/>
      <c r="EK59" s="237"/>
      <c r="EL59" s="237"/>
      <c r="EM59" s="237"/>
      <c r="EN59" s="237"/>
      <c r="EO59" s="237"/>
      <c r="EP59" s="237"/>
      <c r="EQ59" s="237"/>
      <c r="ER59" s="237"/>
      <c r="ES59" s="237"/>
      <c r="ET59" s="237"/>
      <c r="EU59" s="237"/>
      <c r="EV59" s="237"/>
      <c r="EW59" s="237"/>
      <c r="EX59" s="237"/>
      <c r="EY59" s="237"/>
      <c r="EZ59" s="237"/>
      <c r="FA59" s="237"/>
      <c r="FB59" s="237"/>
      <c r="FC59" s="237"/>
      <c r="FD59" s="237"/>
      <c r="FE59" s="237"/>
      <c r="FF59" s="237"/>
      <c r="FG59" s="237"/>
      <c r="FH59" s="237"/>
      <c r="FI59" s="237"/>
      <c r="FJ59" s="237"/>
      <c r="FK59" s="237"/>
      <c r="FL59" s="237"/>
      <c r="FM59" s="237"/>
      <c r="FN59" s="237"/>
      <c r="FO59" s="237"/>
      <c r="FP59" s="237"/>
      <c r="FQ59" s="237"/>
      <c r="FR59" s="237"/>
      <c r="FS59" s="237"/>
      <c r="FT59" s="237"/>
      <c r="FU59" s="237"/>
      <c r="FV59" s="237"/>
      <c r="FW59" s="237"/>
      <c r="FX59" s="237"/>
      <c r="FY59" s="237"/>
      <c r="FZ59" s="237"/>
      <c r="GA59" s="237"/>
      <c r="GB59" s="237"/>
      <c r="GC59" s="237"/>
      <c r="GD59" s="237"/>
      <c r="GE59" s="237"/>
      <c r="GF59" s="237"/>
      <c r="GG59" s="237"/>
      <c r="GH59" s="237"/>
      <c r="GI59" s="237"/>
      <c r="GJ59" s="237"/>
      <c r="GK59" s="237"/>
      <c r="GL59" s="237"/>
      <c r="GM59" s="237"/>
      <c r="GN59" s="237"/>
      <c r="GO59" s="237"/>
      <c r="GP59" s="237"/>
      <c r="GQ59" s="237"/>
      <c r="GR59" s="237"/>
      <c r="GS59" s="237"/>
      <c r="GT59" s="237"/>
      <c r="GU59" s="237"/>
      <c r="GV59" s="237"/>
      <c r="GW59" s="237"/>
      <c r="GX59" s="237"/>
      <c r="GY59" s="237"/>
      <c r="GZ59" s="237"/>
      <c r="HA59" s="237"/>
      <c r="HB59" s="237"/>
      <c r="HC59" s="237"/>
      <c r="HD59" s="237"/>
      <c r="HE59" s="237"/>
      <c r="HF59" s="237"/>
      <c r="HG59" s="237"/>
      <c r="HH59" s="237"/>
      <c r="HI59" s="237"/>
      <c r="HJ59" s="237"/>
      <c r="HK59" s="237"/>
      <c r="HL59" s="237"/>
      <c r="HM59" s="237"/>
      <c r="HN59" s="237"/>
      <c r="HO59" s="237"/>
      <c r="HP59" s="237"/>
      <c r="HQ59" s="237"/>
      <c r="HR59" s="237"/>
      <c r="HS59" s="237"/>
      <c r="HT59" s="237"/>
      <c r="HU59" s="237"/>
      <c r="HV59" s="237"/>
      <c r="HW59" s="237"/>
      <c r="HX59" s="237"/>
      <c r="HY59" s="237"/>
      <c r="HZ59" s="237"/>
      <c r="IA59" s="237"/>
      <c r="IB59" s="237"/>
      <c r="IC59" s="237"/>
      <c r="ID59" s="237"/>
      <c r="IE59" s="237"/>
      <c r="IF59" s="237"/>
      <c r="IG59" s="237"/>
      <c r="IH59" s="237"/>
      <c r="II59" s="237"/>
      <c r="IJ59" s="237"/>
      <c r="IK59" s="237"/>
      <c r="IL59" s="237"/>
      <c r="IM59" s="237"/>
    </row>
    <row r="60" spans="1:247" s="235" customFormat="1" ht="16.5" customHeight="1">
      <c r="A60" s="196" t="s">
        <v>296</v>
      </c>
      <c r="B60" s="293">
        <v>525</v>
      </c>
      <c r="C60" s="194">
        <v>0</v>
      </c>
      <c r="D60" s="194">
        <v>0</v>
      </c>
      <c r="E60" s="194">
        <v>0</v>
      </c>
      <c r="F60" s="22"/>
      <c r="G60" s="252"/>
      <c r="H60" s="253"/>
      <c r="I60" s="253"/>
      <c r="J60" s="254"/>
      <c r="K60" s="255"/>
      <c r="L60" s="236"/>
      <c r="M60" s="236"/>
      <c r="N60" s="236"/>
      <c r="O60" s="236"/>
      <c r="P60" s="236"/>
      <c r="Q60" s="237"/>
      <c r="R60" s="237"/>
      <c r="S60" s="237"/>
      <c r="T60" s="237"/>
      <c r="U60" s="237"/>
      <c r="V60" s="237"/>
      <c r="W60" s="237"/>
      <c r="X60" s="237"/>
      <c r="Y60" s="237"/>
      <c r="Z60" s="237"/>
      <c r="AA60" s="237"/>
      <c r="AB60" s="237"/>
      <c r="AC60" s="237"/>
      <c r="AD60" s="237"/>
      <c r="AE60" s="237"/>
      <c r="AF60" s="237"/>
      <c r="AG60" s="237"/>
      <c r="AH60" s="237"/>
      <c r="AI60" s="237"/>
      <c r="AJ60" s="237"/>
      <c r="AK60" s="237"/>
      <c r="AL60" s="237"/>
      <c r="AM60" s="237"/>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7"/>
      <c r="BR60" s="237"/>
      <c r="BS60" s="237"/>
      <c r="BT60" s="237"/>
      <c r="BU60" s="237"/>
      <c r="BV60" s="237"/>
      <c r="BW60" s="237"/>
      <c r="BX60" s="237"/>
      <c r="BY60" s="237"/>
      <c r="BZ60" s="237"/>
      <c r="CA60" s="237"/>
      <c r="CB60" s="237"/>
      <c r="CC60" s="237"/>
      <c r="CD60" s="237"/>
      <c r="CE60" s="237"/>
      <c r="CF60" s="237"/>
      <c r="CG60" s="237"/>
      <c r="CH60" s="237"/>
      <c r="CI60" s="237"/>
      <c r="CJ60" s="237"/>
      <c r="CK60" s="237"/>
      <c r="CL60" s="237"/>
      <c r="CM60" s="237"/>
      <c r="CN60" s="237"/>
      <c r="CO60" s="237"/>
      <c r="CP60" s="237"/>
      <c r="CQ60" s="237"/>
      <c r="CR60" s="237"/>
      <c r="CS60" s="237"/>
      <c r="CT60" s="237"/>
      <c r="CU60" s="237"/>
      <c r="CV60" s="237"/>
      <c r="CW60" s="237"/>
      <c r="CX60" s="237"/>
      <c r="CY60" s="237"/>
      <c r="CZ60" s="237"/>
      <c r="DA60" s="237"/>
      <c r="DB60" s="237"/>
      <c r="DC60" s="237"/>
      <c r="DD60" s="237"/>
      <c r="DE60" s="237"/>
      <c r="DF60" s="237"/>
      <c r="DG60" s="237"/>
      <c r="DH60" s="237"/>
      <c r="DI60" s="237"/>
      <c r="DJ60" s="237"/>
      <c r="DK60" s="237"/>
      <c r="DL60" s="237"/>
      <c r="DM60" s="237"/>
      <c r="DN60" s="237"/>
      <c r="DO60" s="237"/>
      <c r="DP60" s="237"/>
      <c r="DQ60" s="237"/>
      <c r="DR60" s="237"/>
      <c r="DS60" s="237"/>
      <c r="DT60" s="237"/>
      <c r="DU60" s="237"/>
      <c r="DV60" s="237"/>
      <c r="DW60" s="237"/>
      <c r="DX60" s="237"/>
      <c r="DY60" s="237"/>
      <c r="DZ60" s="237"/>
      <c r="EA60" s="237"/>
      <c r="EB60" s="237"/>
      <c r="EC60" s="237"/>
      <c r="ED60" s="237"/>
      <c r="EE60" s="237"/>
      <c r="EF60" s="237"/>
      <c r="EG60" s="237"/>
      <c r="EH60" s="237"/>
      <c r="EI60" s="237"/>
      <c r="EJ60" s="237"/>
      <c r="EK60" s="237"/>
      <c r="EL60" s="237"/>
      <c r="EM60" s="237"/>
      <c r="EN60" s="237"/>
      <c r="EO60" s="237"/>
      <c r="EP60" s="237"/>
      <c r="EQ60" s="237"/>
      <c r="ER60" s="237"/>
      <c r="ES60" s="237"/>
      <c r="ET60" s="237"/>
      <c r="EU60" s="237"/>
      <c r="EV60" s="237"/>
      <c r="EW60" s="237"/>
      <c r="EX60" s="237"/>
      <c r="EY60" s="237"/>
      <c r="EZ60" s="237"/>
      <c r="FA60" s="237"/>
      <c r="FB60" s="237"/>
      <c r="FC60" s="237"/>
      <c r="FD60" s="237"/>
      <c r="FE60" s="237"/>
      <c r="FF60" s="237"/>
      <c r="FG60" s="237"/>
      <c r="FH60" s="237"/>
      <c r="FI60" s="237"/>
      <c r="FJ60" s="237"/>
      <c r="FK60" s="237"/>
      <c r="FL60" s="237"/>
      <c r="FM60" s="237"/>
      <c r="FN60" s="237"/>
      <c r="FO60" s="237"/>
      <c r="FP60" s="237"/>
      <c r="FQ60" s="237"/>
      <c r="FR60" s="237"/>
      <c r="FS60" s="237"/>
      <c r="FT60" s="237"/>
      <c r="FU60" s="237"/>
      <c r="FV60" s="237"/>
      <c r="FW60" s="237"/>
      <c r="FX60" s="237"/>
      <c r="FY60" s="237"/>
      <c r="FZ60" s="237"/>
      <c r="GA60" s="237"/>
      <c r="GB60" s="237"/>
      <c r="GC60" s="237"/>
      <c r="GD60" s="237"/>
      <c r="GE60" s="237"/>
      <c r="GF60" s="237"/>
      <c r="GG60" s="237"/>
      <c r="GH60" s="237"/>
      <c r="GI60" s="237"/>
      <c r="GJ60" s="237"/>
      <c r="GK60" s="237"/>
      <c r="GL60" s="237"/>
      <c r="GM60" s="237"/>
      <c r="GN60" s="237"/>
      <c r="GO60" s="237"/>
      <c r="GP60" s="237"/>
      <c r="GQ60" s="237"/>
      <c r="GR60" s="237"/>
      <c r="GS60" s="237"/>
      <c r="GT60" s="237"/>
      <c r="GU60" s="237"/>
      <c r="GV60" s="237"/>
      <c r="GW60" s="237"/>
      <c r="GX60" s="237"/>
      <c r="GY60" s="237"/>
      <c r="GZ60" s="237"/>
      <c r="HA60" s="237"/>
      <c r="HB60" s="237"/>
      <c r="HC60" s="237"/>
      <c r="HD60" s="237"/>
      <c r="HE60" s="237"/>
      <c r="HF60" s="237"/>
      <c r="HG60" s="237"/>
      <c r="HH60" s="237"/>
      <c r="HI60" s="237"/>
      <c r="HJ60" s="237"/>
      <c r="HK60" s="237"/>
      <c r="HL60" s="237"/>
      <c r="HM60" s="237"/>
      <c r="HN60" s="237"/>
      <c r="HO60" s="237"/>
      <c r="HP60" s="237"/>
      <c r="HQ60" s="237"/>
      <c r="HR60" s="237"/>
      <c r="HS60" s="237"/>
      <c r="HT60" s="237"/>
      <c r="HU60" s="237"/>
      <c r="HV60" s="237"/>
      <c r="HW60" s="237"/>
      <c r="HX60" s="237"/>
      <c r="HY60" s="237"/>
      <c r="HZ60" s="237"/>
      <c r="IA60" s="237"/>
      <c r="IB60" s="237"/>
      <c r="IC60" s="237"/>
      <c r="ID60" s="237"/>
      <c r="IE60" s="237"/>
      <c r="IF60" s="237"/>
      <c r="IG60" s="237"/>
      <c r="IH60" s="237"/>
      <c r="II60" s="237"/>
      <c r="IJ60" s="237"/>
      <c r="IK60" s="237"/>
      <c r="IL60" s="237"/>
      <c r="IM60" s="237"/>
    </row>
    <row r="61" spans="1:247" s="235" customFormat="1" ht="16.5" customHeight="1">
      <c r="A61" s="240" t="s">
        <v>225</v>
      </c>
      <c r="B61" s="279">
        <f>SUM(B62:B82)</f>
        <v>127752.52489</v>
      </c>
      <c r="C61" s="279">
        <f>SUM(C62:C82)</f>
        <v>137758.70000000001</v>
      </c>
      <c r="D61" s="279">
        <f>SUM(D62:D82)</f>
        <v>140870</v>
      </c>
      <c r="E61" s="279">
        <f>SUM(E62:E82)</f>
        <v>141870</v>
      </c>
      <c r="F61" s="22"/>
      <c r="G61" s="252"/>
      <c r="H61" s="253"/>
      <c r="I61" s="253"/>
      <c r="J61" s="254"/>
      <c r="K61" s="255"/>
      <c r="L61" s="236"/>
      <c r="M61" s="236"/>
      <c r="N61" s="236"/>
      <c r="O61" s="236"/>
      <c r="P61" s="236"/>
      <c r="Q61" s="237"/>
      <c r="R61" s="237"/>
      <c r="S61" s="237"/>
      <c r="T61" s="237"/>
      <c r="U61" s="237"/>
      <c r="V61" s="237"/>
      <c r="W61" s="237"/>
      <c r="X61" s="237"/>
      <c r="Y61" s="237"/>
      <c r="Z61" s="237"/>
      <c r="AA61" s="237"/>
      <c r="AB61" s="237"/>
      <c r="AC61" s="237"/>
      <c r="AD61" s="237"/>
      <c r="AE61" s="237"/>
      <c r="AF61" s="237"/>
      <c r="AG61" s="237"/>
      <c r="AH61" s="237"/>
      <c r="AI61" s="237"/>
      <c r="AJ61" s="237"/>
      <c r="AK61" s="237"/>
      <c r="AL61" s="237"/>
      <c r="AM61" s="237"/>
      <c r="AN61" s="237"/>
      <c r="AO61" s="237"/>
      <c r="AP61" s="237"/>
      <c r="AQ61" s="237"/>
      <c r="AR61" s="237"/>
      <c r="AS61" s="237"/>
      <c r="AT61" s="237"/>
      <c r="AU61" s="237"/>
      <c r="AV61" s="237"/>
      <c r="AW61" s="237"/>
      <c r="AX61" s="237"/>
      <c r="AY61" s="237"/>
      <c r="AZ61" s="237"/>
      <c r="BA61" s="237"/>
      <c r="BB61" s="237"/>
      <c r="BC61" s="237"/>
      <c r="BD61" s="237"/>
      <c r="BE61" s="237"/>
      <c r="BF61" s="237"/>
      <c r="BG61" s="237"/>
      <c r="BH61" s="237"/>
      <c r="BI61" s="237"/>
      <c r="BJ61" s="237"/>
      <c r="BK61" s="237"/>
      <c r="BL61" s="237"/>
      <c r="BM61" s="237"/>
      <c r="BN61" s="237"/>
      <c r="BO61" s="237"/>
      <c r="BP61" s="237"/>
      <c r="BQ61" s="237"/>
      <c r="BR61" s="237"/>
      <c r="BS61" s="237"/>
      <c r="BT61" s="237"/>
      <c r="BU61" s="237"/>
      <c r="BV61" s="237"/>
      <c r="BW61" s="237"/>
      <c r="BX61" s="237"/>
      <c r="BY61" s="237"/>
      <c r="BZ61" s="237"/>
      <c r="CA61" s="237"/>
      <c r="CB61" s="237"/>
      <c r="CC61" s="237"/>
      <c r="CD61" s="237"/>
      <c r="CE61" s="237"/>
      <c r="CF61" s="237"/>
      <c r="CG61" s="237"/>
      <c r="CH61" s="237"/>
      <c r="CI61" s="237"/>
      <c r="CJ61" s="237"/>
      <c r="CK61" s="237"/>
      <c r="CL61" s="237"/>
      <c r="CM61" s="237"/>
      <c r="CN61" s="237"/>
      <c r="CO61" s="237"/>
      <c r="CP61" s="237"/>
      <c r="CQ61" s="237"/>
      <c r="CR61" s="237"/>
      <c r="CS61" s="237"/>
      <c r="CT61" s="237"/>
      <c r="CU61" s="237"/>
      <c r="CV61" s="237"/>
      <c r="CW61" s="237"/>
      <c r="CX61" s="237"/>
      <c r="CY61" s="237"/>
      <c r="CZ61" s="237"/>
      <c r="DA61" s="237"/>
      <c r="DB61" s="237"/>
      <c r="DC61" s="237"/>
      <c r="DD61" s="237"/>
      <c r="DE61" s="237"/>
      <c r="DF61" s="237"/>
      <c r="DG61" s="237"/>
      <c r="DH61" s="237"/>
      <c r="DI61" s="237"/>
      <c r="DJ61" s="237"/>
      <c r="DK61" s="237"/>
      <c r="DL61" s="237"/>
      <c r="DM61" s="237"/>
      <c r="DN61" s="237"/>
      <c r="DO61" s="237"/>
      <c r="DP61" s="237"/>
      <c r="DQ61" s="237"/>
      <c r="DR61" s="237"/>
      <c r="DS61" s="237"/>
      <c r="DT61" s="237"/>
      <c r="DU61" s="237"/>
      <c r="DV61" s="237"/>
      <c r="DW61" s="237"/>
      <c r="DX61" s="237"/>
      <c r="DY61" s="237"/>
      <c r="DZ61" s="237"/>
      <c r="EA61" s="237"/>
      <c r="EB61" s="237"/>
      <c r="EC61" s="237"/>
      <c r="ED61" s="237"/>
      <c r="EE61" s="237"/>
      <c r="EF61" s="237"/>
      <c r="EG61" s="237"/>
      <c r="EH61" s="237"/>
      <c r="EI61" s="237"/>
      <c r="EJ61" s="237"/>
      <c r="EK61" s="237"/>
      <c r="EL61" s="237"/>
      <c r="EM61" s="237"/>
      <c r="EN61" s="237"/>
      <c r="EO61" s="237"/>
      <c r="EP61" s="237"/>
      <c r="EQ61" s="237"/>
      <c r="ER61" s="237"/>
      <c r="ES61" s="237"/>
      <c r="ET61" s="237"/>
      <c r="EU61" s="237"/>
      <c r="EV61" s="237"/>
      <c r="EW61" s="237"/>
      <c r="EX61" s="237"/>
      <c r="EY61" s="237"/>
      <c r="EZ61" s="237"/>
      <c r="FA61" s="237"/>
      <c r="FB61" s="237"/>
      <c r="FC61" s="237"/>
      <c r="FD61" s="237"/>
      <c r="FE61" s="237"/>
      <c r="FF61" s="237"/>
      <c r="FG61" s="237"/>
      <c r="FH61" s="237"/>
      <c r="FI61" s="237"/>
      <c r="FJ61" s="237"/>
      <c r="FK61" s="237"/>
      <c r="FL61" s="237"/>
      <c r="FM61" s="237"/>
      <c r="FN61" s="237"/>
      <c r="FO61" s="237"/>
      <c r="FP61" s="237"/>
      <c r="FQ61" s="237"/>
      <c r="FR61" s="237"/>
      <c r="FS61" s="237"/>
      <c r="FT61" s="237"/>
      <c r="FU61" s="237"/>
      <c r="FV61" s="237"/>
      <c r="FW61" s="237"/>
      <c r="FX61" s="237"/>
      <c r="FY61" s="237"/>
      <c r="FZ61" s="237"/>
      <c r="GA61" s="237"/>
      <c r="GB61" s="237"/>
      <c r="GC61" s="237"/>
      <c r="GD61" s="237"/>
      <c r="GE61" s="237"/>
      <c r="GF61" s="237"/>
      <c r="GG61" s="237"/>
      <c r="GH61" s="237"/>
      <c r="GI61" s="237"/>
      <c r="GJ61" s="237"/>
      <c r="GK61" s="237"/>
      <c r="GL61" s="237"/>
      <c r="GM61" s="237"/>
      <c r="GN61" s="237"/>
      <c r="GO61" s="237"/>
      <c r="GP61" s="237"/>
      <c r="GQ61" s="237"/>
      <c r="GR61" s="237"/>
      <c r="GS61" s="237"/>
      <c r="GT61" s="237"/>
      <c r="GU61" s="237"/>
      <c r="GV61" s="237"/>
      <c r="GW61" s="237"/>
      <c r="GX61" s="237"/>
      <c r="GY61" s="237"/>
      <c r="GZ61" s="237"/>
      <c r="HA61" s="237"/>
      <c r="HB61" s="237"/>
      <c r="HC61" s="237"/>
      <c r="HD61" s="237"/>
      <c r="HE61" s="237"/>
      <c r="HF61" s="237"/>
      <c r="HG61" s="237"/>
      <c r="HH61" s="237"/>
      <c r="HI61" s="237"/>
      <c r="HJ61" s="237"/>
      <c r="HK61" s="237"/>
      <c r="HL61" s="237"/>
      <c r="HM61" s="237"/>
      <c r="HN61" s="237"/>
      <c r="HO61" s="237"/>
      <c r="HP61" s="237"/>
      <c r="HQ61" s="237"/>
      <c r="HR61" s="237"/>
      <c r="HS61" s="237"/>
      <c r="HT61" s="237"/>
      <c r="HU61" s="237"/>
      <c r="HV61" s="237"/>
      <c r="HW61" s="237"/>
      <c r="HX61" s="237"/>
      <c r="HY61" s="237"/>
      <c r="HZ61" s="237"/>
      <c r="IA61" s="237"/>
      <c r="IB61" s="237"/>
      <c r="IC61" s="237"/>
      <c r="ID61" s="237"/>
      <c r="IE61" s="237"/>
      <c r="IF61" s="237"/>
      <c r="IG61" s="237"/>
      <c r="IH61" s="237"/>
      <c r="II61" s="237"/>
      <c r="IJ61" s="237"/>
      <c r="IK61" s="237"/>
      <c r="IL61" s="237"/>
      <c r="IM61" s="237"/>
    </row>
    <row r="62" spans="1:247" s="235" customFormat="1" ht="16.5" customHeight="1">
      <c r="A62" s="195" t="s">
        <v>264</v>
      </c>
      <c r="B62" s="291">
        <v>57905.866999999998</v>
      </c>
      <c r="C62" s="291">
        <v>80750</v>
      </c>
      <c r="D62" s="291">
        <v>84750</v>
      </c>
      <c r="E62" s="291">
        <v>86250</v>
      </c>
      <c r="F62" s="22"/>
      <c r="G62" s="252"/>
      <c r="H62" s="253"/>
      <c r="I62" s="253"/>
      <c r="J62" s="254"/>
      <c r="K62" s="255"/>
      <c r="L62" s="236"/>
      <c r="M62" s="236"/>
      <c r="N62" s="236"/>
      <c r="O62" s="236"/>
      <c r="P62" s="236"/>
      <c r="Q62" s="237"/>
      <c r="R62" s="237"/>
      <c r="S62" s="237"/>
      <c r="T62" s="237"/>
      <c r="U62" s="237"/>
      <c r="V62" s="237"/>
      <c r="W62" s="237"/>
      <c r="X62" s="237"/>
      <c r="Y62" s="237"/>
      <c r="Z62" s="237"/>
      <c r="AA62" s="237"/>
      <c r="AB62" s="237"/>
      <c r="AC62" s="237"/>
      <c r="AD62" s="237"/>
      <c r="AE62" s="237"/>
      <c r="AF62" s="237"/>
      <c r="AG62" s="237"/>
      <c r="AH62" s="237"/>
      <c r="AI62" s="237"/>
      <c r="AJ62" s="237"/>
      <c r="AK62" s="237"/>
      <c r="AL62" s="237"/>
      <c r="AM62" s="237"/>
      <c r="AN62" s="237"/>
      <c r="AO62" s="237"/>
      <c r="AP62" s="237"/>
      <c r="AQ62" s="237"/>
      <c r="AR62" s="237"/>
      <c r="AS62" s="237"/>
      <c r="AT62" s="237"/>
      <c r="AU62" s="237"/>
      <c r="AV62" s="237"/>
      <c r="AW62" s="237"/>
      <c r="AX62" s="237"/>
      <c r="AY62" s="237"/>
      <c r="AZ62" s="237"/>
      <c r="BA62" s="237"/>
      <c r="BB62" s="237"/>
      <c r="BC62" s="237"/>
      <c r="BD62" s="237"/>
      <c r="BE62" s="237"/>
      <c r="BF62" s="237"/>
      <c r="BG62" s="237"/>
      <c r="BH62" s="237"/>
      <c r="BI62" s="237"/>
      <c r="BJ62" s="237"/>
      <c r="BK62" s="237"/>
      <c r="BL62" s="237"/>
      <c r="BM62" s="237"/>
      <c r="BN62" s="237"/>
      <c r="BO62" s="237"/>
      <c r="BP62" s="237"/>
      <c r="BQ62" s="237"/>
      <c r="BR62" s="237"/>
      <c r="BS62" s="237"/>
      <c r="BT62" s="237"/>
      <c r="BU62" s="237"/>
      <c r="BV62" s="237"/>
      <c r="BW62" s="237"/>
      <c r="BX62" s="237"/>
      <c r="BY62" s="237"/>
      <c r="BZ62" s="237"/>
      <c r="CA62" s="237"/>
      <c r="CB62" s="237"/>
      <c r="CC62" s="237"/>
      <c r="CD62" s="237"/>
      <c r="CE62" s="237"/>
      <c r="CF62" s="237"/>
      <c r="CG62" s="237"/>
      <c r="CH62" s="237"/>
      <c r="CI62" s="237"/>
      <c r="CJ62" s="237"/>
      <c r="CK62" s="237"/>
      <c r="CL62" s="237"/>
      <c r="CM62" s="237"/>
      <c r="CN62" s="237"/>
      <c r="CO62" s="237"/>
      <c r="CP62" s="237"/>
      <c r="CQ62" s="237"/>
      <c r="CR62" s="237"/>
      <c r="CS62" s="237"/>
      <c r="CT62" s="237"/>
      <c r="CU62" s="237"/>
      <c r="CV62" s="237"/>
      <c r="CW62" s="237"/>
      <c r="CX62" s="237"/>
      <c r="CY62" s="237"/>
      <c r="CZ62" s="237"/>
      <c r="DA62" s="237"/>
      <c r="DB62" s="237"/>
      <c r="DC62" s="237"/>
      <c r="DD62" s="237"/>
      <c r="DE62" s="237"/>
      <c r="DF62" s="237"/>
      <c r="DG62" s="237"/>
      <c r="DH62" s="237"/>
      <c r="DI62" s="237"/>
      <c r="DJ62" s="237"/>
      <c r="DK62" s="237"/>
      <c r="DL62" s="237"/>
      <c r="DM62" s="237"/>
      <c r="DN62" s="237"/>
      <c r="DO62" s="237"/>
      <c r="DP62" s="237"/>
      <c r="DQ62" s="237"/>
      <c r="DR62" s="237"/>
      <c r="DS62" s="237"/>
      <c r="DT62" s="237"/>
      <c r="DU62" s="237"/>
      <c r="DV62" s="237"/>
      <c r="DW62" s="237"/>
      <c r="DX62" s="237"/>
      <c r="DY62" s="237"/>
      <c r="DZ62" s="237"/>
      <c r="EA62" s="237"/>
      <c r="EB62" s="237"/>
      <c r="EC62" s="237"/>
      <c r="ED62" s="237"/>
      <c r="EE62" s="237"/>
      <c r="EF62" s="237"/>
      <c r="EG62" s="237"/>
      <c r="EH62" s="237"/>
      <c r="EI62" s="237"/>
      <c r="EJ62" s="237"/>
      <c r="EK62" s="237"/>
      <c r="EL62" s="237"/>
      <c r="EM62" s="237"/>
      <c r="EN62" s="237"/>
      <c r="EO62" s="237"/>
      <c r="EP62" s="237"/>
      <c r="EQ62" s="237"/>
      <c r="ER62" s="237"/>
      <c r="ES62" s="237"/>
      <c r="ET62" s="237"/>
      <c r="EU62" s="237"/>
      <c r="EV62" s="237"/>
      <c r="EW62" s="237"/>
      <c r="EX62" s="237"/>
      <c r="EY62" s="237"/>
      <c r="EZ62" s="237"/>
      <c r="FA62" s="237"/>
      <c r="FB62" s="237"/>
      <c r="FC62" s="237"/>
      <c r="FD62" s="237"/>
      <c r="FE62" s="237"/>
      <c r="FF62" s="237"/>
      <c r="FG62" s="237"/>
      <c r="FH62" s="237"/>
      <c r="FI62" s="237"/>
      <c r="FJ62" s="237"/>
      <c r="FK62" s="237"/>
      <c r="FL62" s="237"/>
      <c r="FM62" s="237"/>
      <c r="FN62" s="237"/>
      <c r="FO62" s="237"/>
      <c r="FP62" s="237"/>
      <c r="FQ62" s="237"/>
      <c r="FR62" s="237"/>
      <c r="FS62" s="237"/>
      <c r="FT62" s="237"/>
      <c r="FU62" s="237"/>
      <c r="FV62" s="237"/>
      <c r="FW62" s="237"/>
      <c r="FX62" s="237"/>
      <c r="FY62" s="237"/>
      <c r="FZ62" s="237"/>
      <c r="GA62" s="237"/>
      <c r="GB62" s="237"/>
      <c r="GC62" s="237"/>
      <c r="GD62" s="237"/>
      <c r="GE62" s="237"/>
      <c r="GF62" s="237"/>
      <c r="GG62" s="237"/>
      <c r="GH62" s="237"/>
      <c r="GI62" s="237"/>
      <c r="GJ62" s="237"/>
      <c r="GK62" s="237"/>
      <c r="GL62" s="237"/>
      <c r="GM62" s="237"/>
      <c r="GN62" s="237"/>
      <c r="GO62" s="237"/>
      <c r="GP62" s="237"/>
      <c r="GQ62" s="237"/>
      <c r="GR62" s="237"/>
      <c r="GS62" s="237"/>
      <c r="GT62" s="237"/>
      <c r="GU62" s="237"/>
      <c r="GV62" s="237"/>
      <c r="GW62" s="237"/>
      <c r="GX62" s="237"/>
      <c r="GY62" s="237"/>
      <c r="GZ62" s="237"/>
      <c r="HA62" s="237"/>
      <c r="HB62" s="237"/>
      <c r="HC62" s="237"/>
      <c r="HD62" s="237"/>
      <c r="HE62" s="237"/>
      <c r="HF62" s="237"/>
      <c r="HG62" s="237"/>
      <c r="HH62" s="237"/>
      <c r="HI62" s="237"/>
      <c r="HJ62" s="237"/>
      <c r="HK62" s="237"/>
      <c r="HL62" s="237"/>
      <c r="HM62" s="237"/>
      <c r="HN62" s="237"/>
      <c r="HO62" s="237"/>
      <c r="HP62" s="237"/>
      <c r="HQ62" s="237"/>
      <c r="HR62" s="237"/>
      <c r="HS62" s="237"/>
      <c r="HT62" s="237"/>
      <c r="HU62" s="237"/>
      <c r="HV62" s="237"/>
      <c r="HW62" s="237"/>
      <c r="HX62" s="237"/>
      <c r="HY62" s="237"/>
      <c r="HZ62" s="237"/>
      <c r="IA62" s="237"/>
      <c r="IB62" s="237"/>
      <c r="IC62" s="237"/>
      <c r="ID62" s="237"/>
      <c r="IE62" s="237"/>
      <c r="IF62" s="237"/>
      <c r="IG62" s="237"/>
      <c r="IH62" s="237"/>
      <c r="II62" s="237"/>
      <c r="IJ62" s="237"/>
      <c r="IK62" s="237"/>
      <c r="IL62" s="237"/>
      <c r="IM62" s="237"/>
    </row>
    <row r="63" spans="1:247" s="237" customFormat="1" ht="16.5" customHeight="1">
      <c r="A63" s="132" t="s">
        <v>354</v>
      </c>
      <c r="B63" s="194">
        <v>50000</v>
      </c>
      <c r="C63" s="194">
        <v>45000</v>
      </c>
      <c r="D63" s="194">
        <v>45000</v>
      </c>
      <c r="E63" s="194">
        <v>45000</v>
      </c>
      <c r="F63" s="22"/>
      <c r="G63" s="252"/>
      <c r="H63" s="253"/>
      <c r="I63" s="253"/>
      <c r="J63" s="254"/>
      <c r="K63" s="255"/>
      <c r="L63" s="236"/>
      <c r="M63" s="236"/>
      <c r="N63" s="236"/>
      <c r="O63" s="236"/>
      <c r="P63" s="236"/>
    </row>
    <row r="64" spans="1:247" s="235" customFormat="1" ht="16.5" customHeight="1">
      <c r="A64" s="195" t="s">
        <v>265</v>
      </c>
      <c r="B64" s="194">
        <v>3000</v>
      </c>
      <c r="C64" s="194" t="s">
        <v>117</v>
      </c>
      <c r="D64" s="194" t="s">
        <v>117</v>
      </c>
      <c r="E64" s="194" t="s">
        <v>117</v>
      </c>
      <c r="F64" s="22"/>
      <c r="G64" s="252"/>
      <c r="H64" s="253"/>
      <c r="I64" s="253"/>
      <c r="J64" s="254"/>
      <c r="K64" s="255"/>
      <c r="L64" s="236"/>
      <c r="M64" s="236"/>
      <c r="N64" s="236"/>
      <c r="O64" s="236"/>
      <c r="P64" s="236"/>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7"/>
      <c r="BR64" s="237"/>
      <c r="BS64" s="237"/>
      <c r="BT64" s="237"/>
      <c r="BU64" s="237"/>
      <c r="BV64" s="237"/>
      <c r="BW64" s="237"/>
      <c r="BX64" s="237"/>
      <c r="BY64" s="237"/>
      <c r="BZ64" s="237"/>
      <c r="CA64" s="237"/>
      <c r="CB64" s="237"/>
      <c r="CC64" s="237"/>
      <c r="CD64" s="237"/>
      <c r="CE64" s="237"/>
      <c r="CF64" s="237"/>
      <c r="CG64" s="237"/>
      <c r="CH64" s="237"/>
      <c r="CI64" s="237"/>
      <c r="CJ64" s="237"/>
      <c r="CK64" s="237"/>
      <c r="CL64" s="237"/>
      <c r="CM64" s="237"/>
      <c r="CN64" s="237"/>
      <c r="CO64" s="237"/>
      <c r="CP64" s="237"/>
      <c r="CQ64" s="237"/>
      <c r="CR64" s="237"/>
      <c r="CS64" s="237"/>
      <c r="CT64" s="237"/>
      <c r="CU64" s="237"/>
      <c r="CV64" s="237"/>
      <c r="CW64" s="237"/>
      <c r="CX64" s="237"/>
      <c r="CY64" s="237"/>
      <c r="CZ64" s="237"/>
      <c r="DA64" s="237"/>
      <c r="DB64" s="237"/>
      <c r="DC64" s="237"/>
      <c r="DD64" s="237"/>
      <c r="DE64" s="237"/>
      <c r="DF64" s="237"/>
      <c r="DG64" s="237"/>
      <c r="DH64" s="237"/>
      <c r="DI64" s="237"/>
      <c r="DJ64" s="237"/>
      <c r="DK64" s="237"/>
      <c r="DL64" s="237"/>
      <c r="DM64" s="237"/>
      <c r="DN64" s="237"/>
      <c r="DO64" s="237"/>
      <c r="DP64" s="237"/>
      <c r="DQ64" s="237"/>
      <c r="DR64" s="237"/>
      <c r="DS64" s="237"/>
      <c r="DT64" s="237"/>
      <c r="DU64" s="237"/>
      <c r="DV64" s="237"/>
      <c r="DW64" s="237"/>
      <c r="DX64" s="237"/>
      <c r="DY64" s="237"/>
      <c r="DZ64" s="237"/>
      <c r="EA64" s="237"/>
      <c r="EB64" s="237"/>
      <c r="EC64" s="237"/>
      <c r="ED64" s="237"/>
      <c r="EE64" s="237"/>
      <c r="EF64" s="237"/>
      <c r="EG64" s="237"/>
      <c r="EH64" s="237"/>
      <c r="EI64" s="237"/>
      <c r="EJ64" s="237"/>
      <c r="EK64" s="237"/>
      <c r="EL64" s="237"/>
      <c r="EM64" s="237"/>
      <c r="EN64" s="237"/>
      <c r="EO64" s="237"/>
      <c r="EP64" s="237"/>
      <c r="EQ64" s="237"/>
      <c r="ER64" s="237"/>
      <c r="ES64" s="237"/>
      <c r="ET64" s="237"/>
      <c r="EU64" s="237"/>
      <c r="EV64" s="237"/>
      <c r="EW64" s="237"/>
      <c r="EX64" s="237"/>
      <c r="EY64" s="237"/>
      <c r="EZ64" s="237"/>
      <c r="FA64" s="237"/>
      <c r="FB64" s="237"/>
      <c r="FC64" s="237"/>
      <c r="FD64" s="237"/>
      <c r="FE64" s="237"/>
      <c r="FF64" s="237"/>
      <c r="FG64" s="237"/>
      <c r="FH64" s="237"/>
      <c r="FI64" s="237"/>
      <c r="FJ64" s="237"/>
      <c r="FK64" s="237"/>
      <c r="FL64" s="237"/>
      <c r="FM64" s="237"/>
      <c r="FN64" s="237"/>
      <c r="FO64" s="237"/>
      <c r="FP64" s="237"/>
      <c r="FQ64" s="237"/>
      <c r="FR64" s="237"/>
      <c r="FS64" s="237"/>
      <c r="FT64" s="237"/>
      <c r="FU64" s="237"/>
      <c r="FV64" s="237"/>
      <c r="FW64" s="237"/>
      <c r="FX64" s="237"/>
      <c r="FY64" s="237"/>
      <c r="FZ64" s="237"/>
      <c r="GA64" s="237"/>
      <c r="GB64" s="237"/>
      <c r="GC64" s="237"/>
      <c r="GD64" s="237"/>
      <c r="GE64" s="237"/>
      <c r="GF64" s="237"/>
      <c r="GG64" s="237"/>
      <c r="GH64" s="237"/>
      <c r="GI64" s="237"/>
      <c r="GJ64" s="237"/>
      <c r="GK64" s="237"/>
      <c r="GL64" s="237"/>
      <c r="GM64" s="237"/>
      <c r="GN64" s="237"/>
      <c r="GO64" s="237"/>
      <c r="GP64" s="237"/>
      <c r="GQ64" s="237"/>
      <c r="GR64" s="237"/>
      <c r="GS64" s="237"/>
      <c r="GT64" s="237"/>
      <c r="GU64" s="237"/>
      <c r="GV64" s="237"/>
      <c r="GW64" s="237"/>
      <c r="GX64" s="237"/>
      <c r="GY64" s="237"/>
      <c r="GZ64" s="237"/>
      <c r="HA64" s="237"/>
      <c r="HB64" s="237"/>
      <c r="HC64" s="237"/>
      <c r="HD64" s="237"/>
      <c r="HE64" s="237"/>
      <c r="HF64" s="237"/>
      <c r="HG64" s="237"/>
      <c r="HH64" s="237"/>
      <c r="HI64" s="237"/>
      <c r="HJ64" s="237"/>
      <c r="HK64" s="237"/>
      <c r="HL64" s="237"/>
      <c r="HM64" s="237"/>
      <c r="HN64" s="237"/>
      <c r="HO64" s="237"/>
      <c r="HP64" s="237"/>
      <c r="HQ64" s="237"/>
      <c r="HR64" s="237"/>
      <c r="HS64" s="237"/>
      <c r="HT64" s="237"/>
      <c r="HU64" s="237"/>
      <c r="HV64" s="237"/>
      <c r="HW64" s="237"/>
      <c r="HX64" s="237"/>
      <c r="HY64" s="237"/>
      <c r="HZ64" s="237"/>
      <c r="IA64" s="237"/>
      <c r="IB64" s="237"/>
      <c r="IC64" s="237"/>
      <c r="ID64" s="237"/>
      <c r="IE64" s="237"/>
      <c r="IF64" s="237"/>
      <c r="IG64" s="237"/>
      <c r="IH64" s="237"/>
      <c r="II64" s="237"/>
      <c r="IJ64" s="237"/>
      <c r="IK64" s="237"/>
      <c r="IL64" s="237"/>
      <c r="IM64" s="237"/>
    </row>
    <row r="65" spans="1:247" s="235" customFormat="1" ht="16.5" customHeight="1">
      <c r="A65" s="219" t="s">
        <v>355</v>
      </c>
      <c r="B65" s="194">
        <v>2940</v>
      </c>
      <c r="C65" s="194">
        <v>0</v>
      </c>
      <c r="D65" s="194">
        <v>0</v>
      </c>
      <c r="E65" s="194">
        <v>0</v>
      </c>
      <c r="F65" s="22"/>
      <c r="G65" s="252"/>
      <c r="H65" s="253"/>
      <c r="I65" s="253"/>
      <c r="J65" s="254"/>
      <c r="K65" s="255"/>
      <c r="L65" s="236"/>
      <c r="M65" s="236"/>
      <c r="N65" s="236"/>
      <c r="O65" s="236"/>
      <c r="P65" s="236"/>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7"/>
      <c r="BC65" s="237"/>
      <c r="BD65" s="237"/>
      <c r="BE65" s="237"/>
      <c r="BF65" s="237"/>
      <c r="BG65" s="237"/>
      <c r="BH65" s="237"/>
      <c r="BI65" s="237"/>
      <c r="BJ65" s="237"/>
      <c r="BK65" s="237"/>
      <c r="BL65" s="237"/>
      <c r="BM65" s="237"/>
      <c r="BN65" s="237"/>
      <c r="BO65" s="237"/>
      <c r="BP65" s="237"/>
      <c r="BQ65" s="237"/>
      <c r="BR65" s="237"/>
      <c r="BS65" s="237"/>
      <c r="BT65" s="237"/>
      <c r="BU65" s="237"/>
      <c r="BV65" s="237"/>
      <c r="BW65" s="237"/>
      <c r="BX65" s="237"/>
      <c r="BY65" s="237"/>
      <c r="BZ65" s="237"/>
      <c r="CA65" s="237"/>
      <c r="CB65" s="237"/>
      <c r="CC65" s="237"/>
      <c r="CD65" s="237"/>
      <c r="CE65" s="237"/>
      <c r="CF65" s="237"/>
      <c r="CG65" s="237"/>
      <c r="CH65" s="237"/>
      <c r="CI65" s="237"/>
      <c r="CJ65" s="237"/>
      <c r="CK65" s="237"/>
      <c r="CL65" s="237"/>
      <c r="CM65" s="237"/>
      <c r="CN65" s="237"/>
      <c r="CO65" s="237"/>
      <c r="CP65" s="237"/>
      <c r="CQ65" s="237"/>
      <c r="CR65" s="237"/>
      <c r="CS65" s="237"/>
      <c r="CT65" s="237"/>
      <c r="CU65" s="237"/>
      <c r="CV65" s="237"/>
      <c r="CW65" s="237"/>
      <c r="CX65" s="237"/>
      <c r="CY65" s="237"/>
      <c r="CZ65" s="237"/>
      <c r="DA65" s="237"/>
      <c r="DB65" s="237"/>
      <c r="DC65" s="237"/>
      <c r="DD65" s="237"/>
      <c r="DE65" s="237"/>
      <c r="DF65" s="237"/>
      <c r="DG65" s="237"/>
      <c r="DH65" s="237"/>
      <c r="DI65" s="237"/>
      <c r="DJ65" s="237"/>
      <c r="DK65" s="237"/>
      <c r="DL65" s="237"/>
      <c r="DM65" s="237"/>
      <c r="DN65" s="237"/>
      <c r="DO65" s="237"/>
      <c r="DP65" s="237"/>
      <c r="DQ65" s="237"/>
      <c r="DR65" s="237"/>
      <c r="DS65" s="237"/>
      <c r="DT65" s="237"/>
      <c r="DU65" s="237"/>
      <c r="DV65" s="237"/>
      <c r="DW65" s="237"/>
      <c r="DX65" s="237"/>
      <c r="DY65" s="237"/>
      <c r="DZ65" s="237"/>
      <c r="EA65" s="237"/>
      <c r="EB65" s="237"/>
      <c r="EC65" s="237"/>
      <c r="ED65" s="237"/>
      <c r="EE65" s="237"/>
      <c r="EF65" s="237"/>
      <c r="EG65" s="237"/>
      <c r="EH65" s="237"/>
      <c r="EI65" s="237"/>
      <c r="EJ65" s="237"/>
      <c r="EK65" s="237"/>
      <c r="EL65" s="237"/>
      <c r="EM65" s="237"/>
      <c r="EN65" s="237"/>
      <c r="EO65" s="237"/>
      <c r="EP65" s="237"/>
      <c r="EQ65" s="237"/>
      <c r="ER65" s="237"/>
      <c r="ES65" s="237"/>
      <c r="ET65" s="237"/>
      <c r="EU65" s="237"/>
      <c r="EV65" s="237"/>
      <c r="EW65" s="237"/>
      <c r="EX65" s="237"/>
      <c r="EY65" s="237"/>
      <c r="EZ65" s="237"/>
      <c r="FA65" s="237"/>
      <c r="FB65" s="237"/>
      <c r="FC65" s="237"/>
      <c r="FD65" s="237"/>
      <c r="FE65" s="237"/>
      <c r="FF65" s="237"/>
      <c r="FG65" s="237"/>
      <c r="FH65" s="237"/>
      <c r="FI65" s="237"/>
      <c r="FJ65" s="237"/>
      <c r="FK65" s="237"/>
      <c r="FL65" s="237"/>
      <c r="FM65" s="237"/>
      <c r="FN65" s="237"/>
      <c r="FO65" s="237"/>
      <c r="FP65" s="237"/>
      <c r="FQ65" s="237"/>
      <c r="FR65" s="237"/>
      <c r="FS65" s="237"/>
      <c r="FT65" s="237"/>
      <c r="FU65" s="237"/>
      <c r="FV65" s="237"/>
      <c r="FW65" s="237"/>
      <c r="FX65" s="237"/>
      <c r="FY65" s="237"/>
      <c r="FZ65" s="237"/>
      <c r="GA65" s="237"/>
      <c r="GB65" s="237"/>
      <c r="GC65" s="237"/>
      <c r="GD65" s="237"/>
      <c r="GE65" s="237"/>
      <c r="GF65" s="237"/>
      <c r="GG65" s="237"/>
      <c r="GH65" s="237"/>
      <c r="GI65" s="237"/>
      <c r="GJ65" s="237"/>
      <c r="GK65" s="237"/>
      <c r="GL65" s="237"/>
      <c r="GM65" s="237"/>
      <c r="GN65" s="237"/>
      <c r="GO65" s="237"/>
      <c r="GP65" s="237"/>
      <c r="GQ65" s="237"/>
      <c r="GR65" s="237"/>
      <c r="GS65" s="237"/>
      <c r="GT65" s="237"/>
      <c r="GU65" s="237"/>
      <c r="GV65" s="237"/>
      <c r="GW65" s="237"/>
      <c r="GX65" s="237"/>
      <c r="GY65" s="237"/>
      <c r="GZ65" s="237"/>
      <c r="HA65" s="237"/>
      <c r="HB65" s="237"/>
      <c r="HC65" s="237"/>
      <c r="HD65" s="237"/>
      <c r="HE65" s="237"/>
      <c r="HF65" s="237"/>
      <c r="HG65" s="237"/>
      <c r="HH65" s="237"/>
      <c r="HI65" s="237"/>
      <c r="HJ65" s="237"/>
      <c r="HK65" s="237"/>
      <c r="HL65" s="237"/>
      <c r="HM65" s="237"/>
      <c r="HN65" s="237"/>
      <c r="HO65" s="237"/>
      <c r="HP65" s="237"/>
      <c r="HQ65" s="237"/>
      <c r="HR65" s="237"/>
      <c r="HS65" s="237"/>
      <c r="HT65" s="237"/>
      <c r="HU65" s="237"/>
      <c r="HV65" s="237"/>
      <c r="HW65" s="237"/>
      <c r="HX65" s="237"/>
      <c r="HY65" s="237"/>
      <c r="HZ65" s="237"/>
      <c r="IA65" s="237"/>
      <c r="IB65" s="237"/>
      <c r="IC65" s="237"/>
      <c r="ID65" s="237"/>
      <c r="IE65" s="237"/>
      <c r="IF65" s="237"/>
      <c r="IG65" s="237"/>
      <c r="IH65" s="237"/>
      <c r="II65" s="237"/>
      <c r="IJ65" s="237"/>
      <c r="IK65" s="237"/>
      <c r="IL65" s="237"/>
      <c r="IM65" s="237"/>
    </row>
    <row r="66" spans="1:247" s="237" customFormat="1" ht="16.5" customHeight="1">
      <c r="A66" s="195" t="s">
        <v>116</v>
      </c>
      <c r="B66" s="291">
        <v>2851.4549999999999</v>
      </c>
      <c r="C66" s="291">
        <v>3250</v>
      </c>
      <c r="D66" s="291">
        <v>3250</v>
      </c>
      <c r="E66" s="291">
        <v>3250</v>
      </c>
      <c r="F66" s="22"/>
      <c r="G66" s="252"/>
      <c r="H66" s="253"/>
      <c r="I66" s="253"/>
      <c r="J66" s="254"/>
      <c r="K66" s="255"/>
      <c r="L66" s="236"/>
      <c r="M66" s="236"/>
      <c r="N66" s="236"/>
      <c r="O66" s="236"/>
      <c r="P66" s="236"/>
    </row>
    <row r="67" spans="1:247" s="235" customFormat="1" ht="16.5" customHeight="1">
      <c r="A67" s="195" t="s">
        <v>125</v>
      </c>
      <c r="B67" s="194">
        <v>2815.3608899999999</v>
      </c>
      <c r="C67" s="194" t="s">
        <v>117</v>
      </c>
      <c r="D67" s="194" t="s">
        <v>117</v>
      </c>
      <c r="E67" s="194" t="s">
        <v>117</v>
      </c>
      <c r="F67" s="22"/>
      <c r="G67" s="252"/>
      <c r="H67" s="253"/>
      <c r="I67" s="253"/>
      <c r="J67" s="254"/>
      <c r="K67" s="255"/>
      <c r="L67" s="236"/>
      <c r="M67" s="236"/>
      <c r="N67" s="236"/>
      <c r="O67" s="236"/>
      <c r="P67" s="236"/>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c r="AP67" s="237"/>
      <c r="AQ67" s="237"/>
      <c r="AR67" s="237"/>
      <c r="AS67" s="237"/>
      <c r="AT67" s="237"/>
      <c r="AU67" s="237"/>
      <c r="AV67" s="237"/>
      <c r="AW67" s="237"/>
      <c r="AX67" s="237"/>
      <c r="AY67" s="237"/>
      <c r="AZ67" s="237"/>
      <c r="BA67" s="237"/>
      <c r="BB67" s="237"/>
      <c r="BC67" s="237"/>
      <c r="BD67" s="237"/>
      <c r="BE67" s="237"/>
      <c r="BF67" s="237"/>
      <c r="BG67" s="237"/>
      <c r="BH67" s="237"/>
      <c r="BI67" s="237"/>
      <c r="BJ67" s="237"/>
      <c r="BK67" s="237"/>
      <c r="BL67" s="237"/>
      <c r="BM67" s="237"/>
      <c r="BN67" s="237"/>
      <c r="BO67" s="237"/>
      <c r="BP67" s="237"/>
      <c r="BQ67" s="237"/>
      <c r="BR67" s="237"/>
      <c r="BS67" s="237"/>
      <c r="BT67" s="237"/>
      <c r="BU67" s="237"/>
      <c r="BV67" s="237"/>
      <c r="BW67" s="237"/>
      <c r="BX67" s="237"/>
      <c r="BY67" s="237"/>
      <c r="BZ67" s="237"/>
      <c r="CA67" s="237"/>
      <c r="CB67" s="237"/>
      <c r="CC67" s="237"/>
      <c r="CD67" s="237"/>
      <c r="CE67" s="237"/>
      <c r="CF67" s="237"/>
      <c r="CG67" s="237"/>
      <c r="CH67" s="237"/>
      <c r="CI67" s="237"/>
      <c r="CJ67" s="237"/>
      <c r="CK67" s="237"/>
      <c r="CL67" s="237"/>
      <c r="CM67" s="237"/>
      <c r="CN67" s="237"/>
      <c r="CO67" s="237"/>
      <c r="CP67" s="237"/>
      <c r="CQ67" s="237"/>
      <c r="CR67" s="237"/>
      <c r="CS67" s="237"/>
      <c r="CT67" s="237"/>
      <c r="CU67" s="237"/>
      <c r="CV67" s="237"/>
      <c r="CW67" s="237"/>
      <c r="CX67" s="237"/>
      <c r="CY67" s="237"/>
      <c r="CZ67" s="237"/>
      <c r="DA67" s="237"/>
      <c r="DB67" s="237"/>
      <c r="DC67" s="237"/>
      <c r="DD67" s="237"/>
      <c r="DE67" s="237"/>
      <c r="DF67" s="237"/>
      <c r="DG67" s="237"/>
      <c r="DH67" s="237"/>
      <c r="DI67" s="237"/>
      <c r="DJ67" s="237"/>
      <c r="DK67" s="237"/>
      <c r="DL67" s="237"/>
      <c r="DM67" s="237"/>
      <c r="DN67" s="237"/>
      <c r="DO67" s="237"/>
      <c r="DP67" s="237"/>
      <c r="DQ67" s="237"/>
      <c r="DR67" s="237"/>
      <c r="DS67" s="237"/>
      <c r="DT67" s="237"/>
      <c r="DU67" s="237"/>
      <c r="DV67" s="237"/>
      <c r="DW67" s="237"/>
      <c r="DX67" s="237"/>
      <c r="DY67" s="237"/>
      <c r="DZ67" s="237"/>
      <c r="EA67" s="237"/>
      <c r="EB67" s="237"/>
      <c r="EC67" s="237"/>
      <c r="ED67" s="237"/>
      <c r="EE67" s="237"/>
      <c r="EF67" s="237"/>
      <c r="EG67" s="237"/>
      <c r="EH67" s="237"/>
      <c r="EI67" s="237"/>
      <c r="EJ67" s="237"/>
      <c r="EK67" s="237"/>
      <c r="EL67" s="237"/>
      <c r="EM67" s="237"/>
      <c r="EN67" s="237"/>
      <c r="EO67" s="237"/>
      <c r="EP67" s="237"/>
      <c r="EQ67" s="237"/>
      <c r="ER67" s="237"/>
      <c r="ES67" s="237"/>
      <c r="ET67" s="237"/>
      <c r="EU67" s="237"/>
      <c r="EV67" s="237"/>
      <c r="EW67" s="237"/>
      <c r="EX67" s="237"/>
      <c r="EY67" s="237"/>
      <c r="EZ67" s="237"/>
      <c r="FA67" s="237"/>
      <c r="FB67" s="237"/>
      <c r="FC67" s="237"/>
      <c r="FD67" s="237"/>
      <c r="FE67" s="237"/>
      <c r="FF67" s="237"/>
      <c r="FG67" s="237"/>
      <c r="FH67" s="237"/>
      <c r="FI67" s="237"/>
      <c r="FJ67" s="237"/>
      <c r="FK67" s="237"/>
      <c r="FL67" s="237"/>
      <c r="FM67" s="237"/>
      <c r="FN67" s="237"/>
      <c r="FO67" s="237"/>
      <c r="FP67" s="237"/>
      <c r="FQ67" s="237"/>
      <c r="FR67" s="237"/>
      <c r="FS67" s="237"/>
      <c r="FT67" s="237"/>
      <c r="FU67" s="237"/>
      <c r="FV67" s="237"/>
      <c r="FW67" s="237"/>
      <c r="FX67" s="237"/>
      <c r="FY67" s="237"/>
      <c r="FZ67" s="237"/>
      <c r="GA67" s="237"/>
      <c r="GB67" s="237"/>
      <c r="GC67" s="237"/>
      <c r="GD67" s="237"/>
      <c r="GE67" s="237"/>
      <c r="GF67" s="237"/>
      <c r="GG67" s="237"/>
      <c r="GH67" s="237"/>
      <c r="GI67" s="237"/>
      <c r="GJ67" s="237"/>
      <c r="GK67" s="237"/>
      <c r="GL67" s="237"/>
      <c r="GM67" s="237"/>
      <c r="GN67" s="237"/>
      <c r="GO67" s="237"/>
      <c r="GP67" s="237"/>
      <c r="GQ67" s="237"/>
      <c r="GR67" s="237"/>
      <c r="GS67" s="237"/>
      <c r="GT67" s="237"/>
      <c r="GU67" s="237"/>
      <c r="GV67" s="237"/>
      <c r="GW67" s="237"/>
      <c r="GX67" s="237"/>
      <c r="GY67" s="237"/>
      <c r="GZ67" s="237"/>
      <c r="HA67" s="237"/>
      <c r="HB67" s="237"/>
      <c r="HC67" s="237"/>
      <c r="HD67" s="237"/>
      <c r="HE67" s="237"/>
      <c r="HF67" s="237"/>
      <c r="HG67" s="237"/>
      <c r="HH67" s="237"/>
      <c r="HI67" s="237"/>
      <c r="HJ67" s="237"/>
      <c r="HK67" s="237"/>
      <c r="HL67" s="237"/>
      <c r="HM67" s="237"/>
      <c r="HN67" s="237"/>
      <c r="HO67" s="237"/>
      <c r="HP67" s="237"/>
      <c r="HQ67" s="237"/>
      <c r="HR67" s="237"/>
      <c r="HS67" s="237"/>
      <c r="HT67" s="237"/>
      <c r="HU67" s="237"/>
      <c r="HV67" s="237"/>
      <c r="HW67" s="237"/>
      <c r="HX67" s="237"/>
      <c r="HY67" s="237"/>
      <c r="HZ67" s="237"/>
      <c r="IA67" s="237"/>
      <c r="IB67" s="237"/>
      <c r="IC67" s="237"/>
      <c r="ID67" s="237"/>
      <c r="IE67" s="237"/>
      <c r="IF67" s="237"/>
      <c r="IG67" s="237"/>
      <c r="IH67" s="237"/>
      <c r="II67" s="237"/>
      <c r="IJ67" s="237"/>
      <c r="IK67" s="237"/>
      <c r="IL67" s="237"/>
      <c r="IM67" s="237"/>
    </row>
    <row r="68" spans="1:247" s="235" customFormat="1" ht="16.5" customHeight="1">
      <c r="A68" s="196" t="s">
        <v>118</v>
      </c>
      <c r="B68" s="194">
        <v>2300</v>
      </c>
      <c r="C68" s="194">
        <v>2300</v>
      </c>
      <c r="D68" s="194">
        <v>2300</v>
      </c>
      <c r="E68" s="194">
        <v>2300</v>
      </c>
      <c r="F68" s="22"/>
      <c r="G68" s="252"/>
      <c r="H68" s="253"/>
      <c r="I68" s="253"/>
      <c r="J68" s="254"/>
      <c r="K68" s="255"/>
      <c r="L68" s="236"/>
      <c r="M68" s="236"/>
      <c r="N68" s="236"/>
      <c r="O68" s="236"/>
      <c r="P68" s="236"/>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7"/>
      <c r="BA68" s="237"/>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c r="CE68" s="237"/>
      <c r="CF68" s="237"/>
      <c r="CG68" s="237"/>
      <c r="CH68" s="237"/>
      <c r="CI68" s="237"/>
      <c r="CJ68" s="237"/>
      <c r="CK68" s="237"/>
      <c r="CL68" s="237"/>
      <c r="CM68" s="237"/>
      <c r="CN68" s="237"/>
      <c r="CO68" s="237"/>
      <c r="CP68" s="237"/>
      <c r="CQ68" s="237"/>
      <c r="CR68" s="237"/>
      <c r="CS68" s="237"/>
      <c r="CT68" s="237"/>
      <c r="CU68" s="237"/>
      <c r="CV68" s="237"/>
      <c r="CW68" s="237"/>
      <c r="CX68" s="237"/>
      <c r="CY68" s="237"/>
      <c r="CZ68" s="237"/>
      <c r="DA68" s="237"/>
      <c r="DB68" s="237"/>
      <c r="DC68" s="237"/>
      <c r="DD68" s="237"/>
      <c r="DE68" s="237"/>
      <c r="DF68" s="237"/>
      <c r="DG68" s="237"/>
      <c r="DH68" s="237"/>
      <c r="DI68" s="237"/>
      <c r="DJ68" s="237"/>
      <c r="DK68" s="237"/>
      <c r="DL68" s="237"/>
      <c r="DM68" s="237"/>
      <c r="DN68" s="237"/>
      <c r="DO68" s="237"/>
      <c r="DP68" s="237"/>
      <c r="DQ68" s="237"/>
      <c r="DR68" s="237"/>
      <c r="DS68" s="237"/>
      <c r="DT68" s="237"/>
      <c r="DU68" s="237"/>
      <c r="DV68" s="237"/>
      <c r="DW68" s="237"/>
      <c r="DX68" s="237"/>
      <c r="DY68" s="237"/>
      <c r="DZ68" s="237"/>
      <c r="EA68" s="237"/>
      <c r="EB68" s="237"/>
      <c r="EC68" s="237"/>
      <c r="ED68" s="237"/>
      <c r="EE68" s="237"/>
      <c r="EF68" s="237"/>
      <c r="EG68" s="237"/>
      <c r="EH68" s="237"/>
      <c r="EI68" s="237"/>
      <c r="EJ68" s="237"/>
      <c r="EK68" s="237"/>
      <c r="EL68" s="237"/>
      <c r="EM68" s="237"/>
      <c r="EN68" s="237"/>
      <c r="EO68" s="237"/>
      <c r="EP68" s="237"/>
      <c r="EQ68" s="237"/>
      <c r="ER68" s="237"/>
      <c r="ES68" s="237"/>
      <c r="ET68" s="237"/>
      <c r="EU68" s="237"/>
      <c r="EV68" s="237"/>
      <c r="EW68" s="237"/>
      <c r="EX68" s="237"/>
      <c r="EY68" s="237"/>
      <c r="EZ68" s="237"/>
      <c r="FA68" s="237"/>
      <c r="FB68" s="237"/>
      <c r="FC68" s="237"/>
      <c r="FD68" s="237"/>
      <c r="FE68" s="237"/>
      <c r="FF68" s="237"/>
      <c r="FG68" s="237"/>
      <c r="FH68" s="237"/>
      <c r="FI68" s="237"/>
      <c r="FJ68" s="237"/>
      <c r="FK68" s="237"/>
      <c r="FL68" s="237"/>
      <c r="FM68" s="237"/>
      <c r="FN68" s="237"/>
      <c r="FO68" s="237"/>
      <c r="FP68" s="237"/>
      <c r="FQ68" s="237"/>
      <c r="FR68" s="237"/>
      <c r="FS68" s="237"/>
      <c r="FT68" s="237"/>
      <c r="FU68" s="237"/>
      <c r="FV68" s="237"/>
      <c r="FW68" s="237"/>
      <c r="FX68" s="237"/>
      <c r="FY68" s="237"/>
      <c r="FZ68" s="237"/>
      <c r="GA68" s="237"/>
      <c r="GB68" s="237"/>
      <c r="GC68" s="237"/>
      <c r="GD68" s="237"/>
      <c r="GE68" s="237"/>
      <c r="GF68" s="237"/>
      <c r="GG68" s="237"/>
      <c r="GH68" s="237"/>
      <c r="GI68" s="237"/>
      <c r="GJ68" s="237"/>
      <c r="GK68" s="237"/>
      <c r="GL68" s="237"/>
      <c r="GM68" s="237"/>
      <c r="GN68" s="237"/>
      <c r="GO68" s="237"/>
      <c r="GP68" s="237"/>
      <c r="GQ68" s="237"/>
      <c r="GR68" s="237"/>
      <c r="GS68" s="237"/>
      <c r="GT68" s="237"/>
      <c r="GU68" s="237"/>
      <c r="GV68" s="237"/>
      <c r="GW68" s="237"/>
      <c r="GX68" s="237"/>
      <c r="GY68" s="237"/>
      <c r="GZ68" s="237"/>
      <c r="HA68" s="237"/>
      <c r="HB68" s="237"/>
      <c r="HC68" s="237"/>
      <c r="HD68" s="237"/>
      <c r="HE68" s="237"/>
      <c r="HF68" s="237"/>
      <c r="HG68" s="237"/>
      <c r="HH68" s="237"/>
      <c r="HI68" s="237"/>
      <c r="HJ68" s="237"/>
      <c r="HK68" s="237"/>
      <c r="HL68" s="237"/>
      <c r="HM68" s="237"/>
      <c r="HN68" s="237"/>
      <c r="HO68" s="237"/>
      <c r="HP68" s="237"/>
      <c r="HQ68" s="237"/>
      <c r="HR68" s="237"/>
      <c r="HS68" s="237"/>
      <c r="HT68" s="237"/>
      <c r="HU68" s="237"/>
      <c r="HV68" s="237"/>
      <c r="HW68" s="237"/>
      <c r="HX68" s="237"/>
      <c r="HY68" s="237"/>
      <c r="HZ68" s="237"/>
      <c r="IA68" s="237"/>
      <c r="IB68" s="237"/>
      <c r="IC68" s="237"/>
      <c r="ID68" s="237"/>
      <c r="IE68" s="237"/>
      <c r="IF68" s="237"/>
      <c r="IG68" s="237"/>
      <c r="IH68" s="237"/>
      <c r="II68" s="237"/>
      <c r="IJ68" s="237"/>
      <c r="IK68" s="237"/>
      <c r="IL68" s="237"/>
      <c r="IM68" s="237"/>
    </row>
    <row r="69" spans="1:247" s="235" customFormat="1" ht="16.5" customHeight="1">
      <c r="A69" s="132" t="s">
        <v>266</v>
      </c>
      <c r="B69" s="291">
        <v>1509.739</v>
      </c>
      <c r="C69" s="291">
        <v>2000</v>
      </c>
      <c r="D69" s="291">
        <v>2000</v>
      </c>
      <c r="E69" s="291">
        <v>2000</v>
      </c>
      <c r="F69" s="22"/>
      <c r="G69" s="252"/>
      <c r="H69" s="253"/>
      <c r="I69" s="253"/>
      <c r="J69" s="254"/>
      <c r="K69" s="255"/>
      <c r="L69" s="236"/>
      <c r="M69" s="236"/>
      <c r="N69" s="236"/>
      <c r="O69" s="236"/>
      <c r="P69" s="236"/>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37"/>
      <c r="AR69" s="237"/>
      <c r="AS69" s="237"/>
      <c r="AT69" s="237"/>
      <c r="AU69" s="237"/>
      <c r="AV69" s="237"/>
      <c r="AW69" s="237"/>
      <c r="AX69" s="237"/>
      <c r="AY69" s="237"/>
      <c r="AZ69" s="237"/>
      <c r="BA69" s="237"/>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c r="CE69" s="237"/>
      <c r="CF69" s="237"/>
      <c r="CG69" s="237"/>
      <c r="CH69" s="237"/>
      <c r="CI69" s="237"/>
      <c r="CJ69" s="237"/>
      <c r="CK69" s="237"/>
      <c r="CL69" s="237"/>
      <c r="CM69" s="237"/>
      <c r="CN69" s="237"/>
      <c r="CO69" s="237"/>
      <c r="CP69" s="237"/>
      <c r="CQ69" s="237"/>
      <c r="CR69" s="237"/>
      <c r="CS69" s="237"/>
      <c r="CT69" s="237"/>
      <c r="CU69" s="237"/>
      <c r="CV69" s="237"/>
      <c r="CW69" s="237"/>
      <c r="CX69" s="237"/>
      <c r="CY69" s="237"/>
      <c r="CZ69" s="237"/>
      <c r="DA69" s="237"/>
      <c r="DB69" s="237"/>
      <c r="DC69" s="237"/>
      <c r="DD69" s="237"/>
      <c r="DE69" s="237"/>
      <c r="DF69" s="237"/>
      <c r="DG69" s="237"/>
      <c r="DH69" s="237"/>
      <c r="DI69" s="237"/>
      <c r="DJ69" s="237"/>
      <c r="DK69" s="237"/>
      <c r="DL69" s="237"/>
      <c r="DM69" s="237"/>
      <c r="DN69" s="237"/>
      <c r="DO69" s="237"/>
      <c r="DP69" s="237"/>
      <c r="DQ69" s="237"/>
      <c r="DR69" s="237"/>
      <c r="DS69" s="237"/>
      <c r="DT69" s="237"/>
      <c r="DU69" s="237"/>
      <c r="DV69" s="237"/>
      <c r="DW69" s="237"/>
      <c r="DX69" s="237"/>
      <c r="DY69" s="237"/>
      <c r="DZ69" s="237"/>
      <c r="EA69" s="237"/>
      <c r="EB69" s="237"/>
      <c r="EC69" s="237"/>
      <c r="ED69" s="237"/>
      <c r="EE69" s="237"/>
      <c r="EF69" s="237"/>
      <c r="EG69" s="237"/>
      <c r="EH69" s="237"/>
      <c r="EI69" s="237"/>
      <c r="EJ69" s="237"/>
      <c r="EK69" s="237"/>
      <c r="EL69" s="237"/>
      <c r="EM69" s="237"/>
      <c r="EN69" s="237"/>
      <c r="EO69" s="237"/>
      <c r="EP69" s="237"/>
      <c r="EQ69" s="237"/>
      <c r="ER69" s="237"/>
      <c r="ES69" s="237"/>
      <c r="ET69" s="237"/>
      <c r="EU69" s="237"/>
      <c r="EV69" s="237"/>
      <c r="EW69" s="237"/>
      <c r="EX69" s="237"/>
      <c r="EY69" s="237"/>
      <c r="EZ69" s="237"/>
      <c r="FA69" s="237"/>
      <c r="FB69" s="237"/>
      <c r="FC69" s="237"/>
      <c r="FD69" s="237"/>
      <c r="FE69" s="237"/>
      <c r="FF69" s="237"/>
      <c r="FG69" s="237"/>
      <c r="FH69" s="237"/>
      <c r="FI69" s="237"/>
      <c r="FJ69" s="237"/>
      <c r="FK69" s="237"/>
      <c r="FL69" s="237"/>
      <c r="FM69" s="237"/>
      <c r="FN69" s="237"/>
      <c r="FO69" s="237"/>
      <c r="FP69" s="237"/>
      <c r="FQ69" s="237"/>
      <c r="FR69" s="237"/>
      <c r="FS69" s="237"/>
      <c r="FT69" s="237"/>
      <c r="FU69" s="237"/>
      <c r="FV69" s="237"/>
      <c r="FW69" s="237"/>
      <c r="FX69" s="237"/>
      <c r="FY69" s="237"/>
      <c r="FZ69" s="237"/>
      <c r="GA69" s="237"/>
      <c r="GB69" s="237"/>
      <c r="GC69" s="237"/>
      <c r="GD69" s="237"/>
      <c r="GE69" s="237"/>
      <c r="GF69" s="237"/>
      <c r="GG69" s="237"/>
      <c r="GH69" s="237"/>
      <c r="GI69" s="237"/>
      <c r="GJ69" s="237"/>
      <c r="GK69" s="237"/>
      <c r="GL69" s="237"/>
      <c r="GM69" s="237"/>
      <c r="GN69" s="237"/>
      <c r="GO69" s="237"/>
      <c r="GP69" s="237"/>
      <c r="GQ69" s="237"/>
      <c r="GR69" s="237"/>
      <c r="GS69" s="237"/>
      <c r="GT69" s="237"/>
      <c r="GU69" s="237"/>
      <c r="GV69" s="237"/>
      <c r="GW69" s="237"/>
      <c r="GX69" s="237"/>
      <c r="GY69" s="237"/>
      <c r="GZ69" s="237"/>
      <c r="HA69" s="237"/>
      <c r="HB69" s="237"/>
      <c r="HC69" s="237"/>
      <c r="HD69" s="237"/>
      <c r="HE69" s="237"/>
      <c r="HF69" s="237"/>
      <c r="HG69" s="237"/>
      <c r="HH69" s="237"/>
      <c r="HI69" s="237"/>
      <c r="HJ69" s="237"/>
      <c r="HK69" s="237"/>
      <c r="HL69" s="237"/>
      <c r="HM69" s="237"/>
      <c r="HN69" s="237"/>
      <c r="HO69" s="237"/>
      <c r="HP69" s="237"/>
      <c r="HQ69" s="237"/>
      <c r="HR69" s="237"/>
      <c r="HS69" s="237"/>
      <c r="HT69" s="237"/>
      <c r="HU69" s="237"/>
      <c r="HV69" s="237"/>
      <c r="HW69" s="237"/>
      <c r="HX69" s="237"/>
      <c r="HY69" s="237"/>
      <c r="HZ69" s="237"/>
      <c r="IA69" s="237"/>
      <c r="IB69" s="237"/>
      <c r="IC69" s="237"/>
      <c r="ID69" s="237"/>
      <c r="IE69" s="237"/>
      <c r="IF69" s="237"/>
      <c r="IG69" s="237"/>
      <c r="IH69" s="237"/>
      <c r="II69" s="237"/>
      <c r="IJ69" s="237"/>
      <c r="IK69" s="237"/>
      <c r="IL69" s="237"/>
      <c r="IM69" s="237"/>
    </row>
    <row r="70" spans="1:247" s="235" customFormat="1" ht="16.5" customHeight="1">
      <c r="A70" s="133" t="s">
        <v>267</v>
      </c>
      <c r="B70" s="291">
        <v>1000</v>
      </c>
      <c r="C70" s="291">
        <v>1000</v>
      </c>
      <c r="D70" s="291">
        <v>1000</v>
      </c>
      <c r="E70" s="291">
        <v>1000</v>
      </c>
      <c r="F70" s="22"/>
      <c r="G70" s="252"/>
      <c r="H70" s="253"/>
      <c r="I70" s="253"/>
      <c r="J70" s="254"/>
      <c r="K70" s="255"/>
      <c r="L70" s="236"/>
      <c r="M70" s="236"/>
      <c r="N70" s="236"/>
      <c r="O70" s="236"/>
      <c r="P70" s="236"/>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7"/>
      <c r="AY70" s="237"/>
      <c r="AZ70" s="237"/>
      <c r="BA70" s="237"/>
      <c r="BB70" s="237"/>
      <c r="BC70" s="237"/>
      <c r="BD70" s="237"/>
      <c r="BE70" s="237"/>
      <c r="BF70" s="237"/>
      <c r="BG70" s="237"/>
      <c r="BH70" s="237"/>
      <c r="BI70" s="237"/>
      <c r="BJ70" s="237"/>
      <c r="BK70" s="237"/>
      <c r="BL70" s="237"/>
      <c r="BM70" s="237"/>
      <c r="BN70" s="237"/>
      <c r="BO70" s="237"/>
      <c r="BP70" s="237"/>
      <c r="BQ70" s="237"/>
      <c r="BR70" s="237"/>
      <c r="BS70" s="237"/>
      <c r="BT70" s="237"/>
      <c r="BU70" s="237"/>
      <c r="BV70" s="237"/>
      <c r="BW70" s="237"/>
      <c r="BX70" s="237"/>
      <c r="BY70" s="237"/>
      <c r="BZ70" s="237"/>
      <c r="CA70" s="237"/>
      <c r="CB70" s="237"/>
      <c r="CC70" s="237"/>
      <c r="CD70" s="237"/>
      <c r="CE70" s="237"/>
      <c r="CF70" s="237"/>
      <c r="CG70" s="237"/>
      <c r="CH70" s="237"/>
      <c r="CI70" s="237"/>
      <c r="CJ70" s="237"/>
      <c r="CK70" s="237"/>
      <c r="CL70" s="237"/>
      <c r="CM70" s="237"/>
      <c r="CN70" s="237"/>
      <c r="CO70" s="237"/>
      <c r="CP70" s="237"/>
      <c r="CQ70" s="237"/>
      <c r="CR70" s="237"/>
      <c r="CS70" s="237"/>
      <c r="CT70" s="237"/>
      <c r="CU70" s="237"/>
      <c r="CV70" s="237"/>
      <c r="CW70" s="237"/>
      <c r="CX70" s="237"/>
      <c r="CY70" s="237"/>
      <c r="CZ70" s="237"/>
      <c r="DA70" s="237"/>
      <c r="DB70" s="237"/>
      <c r="DC70" s="237"/>
      <c r="DD70" s="237"/>
      <c r="DE70" s="237"/>
      <c r="DF70" s="237"/>
      <c r="DG70" s="237"/>
      <c r="DH70" s="237"/>
      <c r="DI70" s="237"/>
      <c r="DJ70" s="237"/>
      <c r="DK70" s="237"/>
      <c r="DL70" s="237"/>
      <c r="DM70" s="237"/>
      <c r="DN70" s="237"/>
      <c r="DO70" s="237"/>
      <c r="DP70" s="237"/>
      <c r="DQ70" s="237"/>
      <c r="DR70" s="237"/>
      <c r="DS70" s="237"/>
      <c r="DT70" s="237"/>
      <c r="DU70" s="237"/>
      <c r="DV70" s="237"/>
      <c r="DW70" s="237"/>
      <c r="DX70" s="237"/>
      <c r="DY70" s="237"/>
      <c r="DZ70" s="237"/>
      <c r="EA70" s="237"/>
      <c r="EB70" s="237"/>
      <c r="EC70" s="237"/>
      <c r="ED70" s="237"/>
      <c r="EE70" s="237"/>
      <c r="EF70" s="237"/>
      <c r="EG70" s="237"/>
      <c r="EH70" s="237"/>
      <c r="EI70" s="237"/>
      <c r="EJ70" s="237"/>
      <c r="EK70" s="237"/>
      <c r="EL70" s="237"/>
      <c r="EM70" s="237"/>
      <c r="EN70" s="237"/>
      <c r="EO70" s="237"/>
      <c r="EP70" s="237"/>
      <c r="EQ70" s="237"/>
      <c r="ER70" s="237"/>
      <c r="ES70" s="237"/>
      <c r="ET70" s="237"/>
      <c r="EU70" s="237"/>
      <c r="EV70" s="237"/>
      <c r="EW70" s="237"/>
      <c r="EX70" s="237"/>
      <c r="EY70" s="237"/>
      <c r="EZ70" s="237"/>
      <c r="FA70" s="237"/>
      <c r="FB70" s="237"/>
      <c r="FC70" s="237"/>
      <c r="FD70" s="237"/>
      <c r="FE70" s="237"/>
      <c r="FF70" s="237"/>
      <c r="FG70" s="237"/>
      <c r="FH70" s="237"/>
      <c r="FI70" s="237"/>
      <c r="FJ70" s="237"/>
      <c r="FK70" s="237"/>
      <c r="FL70" s="237"/>
      <c r="FM70" s="237"/>
      <c r="FN70" s="237"/>
      <c r="FO70" s="237"/>
      <c r="FP70" s="237"/>
      <c r="FQ70" s="237"/>
      <c r="FR70" s="237"/>
      <c r="FS70" s="237"/>
      <c r="FT70" s="237"/>
      <c r="FU70" s="237"/>
      <c r="FV70" s="237"/>
      <c r="FW70" s="237"/>
      <c r="FX70" s="237"/>
      <c r="FY70" s="237"/>
      <c r="FZ70" s="237"/>
      <c r="GA70" s="237"/>
      <c r="GB70" s="237"/>
      <c r="GC70" s="237"/>
      <c r="GD70" s="237"/>
      <c r="GE70" s="237"/>
      <c r="GF70" s="237"/>
      <c r="GG70" s="237"/>
      <c r="GH70" s="237"/>
      <c r="GI70" s="237"/>
      <c r="GJ70" s="237"/>
      <c r="GK70" s="237"/>
      <c r="GL70" s="237"/>
      <c r="GM70" s="237"/>
      <c r="GN70" s="237"/>
      <c r="GO70" s="237"/>
      <c r="GP70" s="237"/>
      <c r="GQ70" s="237"/>
      <c r="GR70" s="237"/>
      <c r="GS70" s="237"/>
      <c r="GT70" s="237"/>
      <c r="GU70" s="237"/>
      <c r="GV70" s="237"/>
      <c r="GW70" s="237"/>
      <c r="GX70" s="237"/>
      <c r="GY70" s="237"/>
      <c r="GZ70" s="237"/>
      <c r="HA70" s="237"/>
      <c r="HB70" s="237"/>
      <c r="HC70" s="237"/>
      <c r="HD70" s="237"/>
      <c r="HE70" s="237"/>
      <c r="HF70" s="237"/>
      <c r="HG70" s="237"/>
      <c r="HH70" s="237"/>
      <c r="HI70" s="237"/>
      <c r="HJ70" s="237"/>
      <c r="HK70" s="237"/>
      <c r="HL70" s="237"/>
      <c r="HM70" s="237"/>
      <c r="HN70" s="237"/>
      <c r="HO70" s="237"/>
      <c r="HP70" s="237"/>
      <c r="HQ70" s="237"/>
      <c r="HR70" s="237"/>
      <c r="HS70" s="237"/>
      <c r="HT70" s="237"/>
      <c r="HU70" s="237"/>
      <c r="HV70" s="237"/>
      <c r="HW70" s="237"/>
      <c r="HX70" s="237"/>
      <c r="HY70" s="237"/>
      <c r="HZ70" s="237"/>
      <c r="IA70" s="237"/>
      <c r="IB70" s="237"/>
      <c r="IC70" s="237"/>
      <c r="ID70" s="237"/>
      <c r="IE70" s="237"/>
      <c r="IF70" s="237"/>
      <c r="IG70" s="237"/>
      <c r="IH70" s="237"/>
      <c r="II70" s="237"/>
      <c r="IJ70" s="237"/>
      <c r="IK70" s="237"/>
      <c r="IL70" s="237"/>
      <c r="IM70" s="237"/>
    </row>
    <row r="71" spans="1:247" s="235" customFormat="1" ht="16.5" customHeight="1">
      <c r="A71" s="195" t="s">
        <v>268</v>
      </c>
      <c r="B71" s="194">
        <v>576.1</v>
      </c>
      <c r="C71" s="194">
        <v>558.70000000000005</v>
      </c>
      <c r="D71" s="283">
        <v>0</v>
      </c>
      <c r="E71" s="282">
        <v>0</v>
      </c>
      <c r="F71" s="22"/>
      <c r="G71" s="252"/>
      <c r="H71" s="253"/>
      <c r="I71" s="253"/>
      <c r="J71" s="254"/>
      <c r="K71" s="255"/>
      <c r="L71" s="236"/>
      <c r="M71" s="236"/>
      <c r="N71" s="236"/>
      <c r="O71" s="236"/>
      <c r="P71" s="236"/>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37"/>
      <c r="AR71" s="237"/>
      <c r="AS71" s="237"/>
      <c r="AT71" s="237"/>
      <c r="AU71" s="237"/>
      <c r="AV71" s="237"/>
      <c r="AW71" s="237"/>
      <c r="AX71" s="237"/>
      <c r="AY71" s="237"/>
      <c r="AZ71" s="237"/>
      <c r="BA71" s="237"/>
      <c r="BB71" s="237"/>
      <c r="BC71" s="237"/>
      <c r="BD71" s="237"/>
      <c r="BE71" s="237"/>
      <c r="BF71" s="237"/>
      <c r="BG71" s="237"/>
      <c r="BH71" s="237"/>
      <c r="BI71" s="237"/>
      <c r="BJ71" s="237"/>
      <c r="BK71" s="237"/>
      <c r="BL71" s="237"/>
      <c r="BM71" s="237"/>
      <c r="BN71" s="237"/>
      <c r="BO71" s="237"/>
      <c r="BP71" s="237"/>
      <c r="BQ71" s="237"/>
      <c r="BR71" s="237"/>
      <c r="BS71" s="237"/>
      <c r="BT71" s="237"/>
      <c r="BU71" s="237"/>
      <c r="BV71" s="237"/>
      <c r="BW71" s="237"/>
      <c r="BX71" s="237"/>
      <c r="BY71" s="237"/>
      <c r="BZ71" s="237"/>
      <c r="CA71" s="237"/>
      <c r="CB71" s="237"/>
      <c r="CC71" s="237"/>
      <c r="CD71" s="237"/>
      <c r="CE71" s="237"/>
      <c r="CF71" s="237"/>
      <c r="CG71" s="237"/>
      <c r="CH71" s="237"/>
      <c r="CI71" s="237"/>
      <c r="CJ71" s="237"/>
      <c r="CK71" s="237"/>
      <c r="CL71" s="237"/>
      <c r="CM71" s="237"/>
      <c r="CN71" s="237"/>
      <c r="CO71" s="237"/>
      <c r="CP71" s="237"/>
      <c r="CQ71" s="237"/>
      <c r="CR71" s="237"/>
      <c r="CS71" s="237"/>
      <c r="CT71" s="237"/>
      <c r="CU71" s="237"/>
      <c r="CV71" s="237"/>
      <c r="CW71" s="237"/>
      <c r="CX71" s="237"/>
      <c r="CY71" s="237"/>
      <c r="CZ71" s="237"/>
      <c r="DA71" s="237"/>
      <c r="DB71" s="237"/>
      <c r="DC71" s="237"/>
      <c r="DD71" s="237"/>
      <c r="DE71" s="237"/>
      <c r="DF71" s="237"/>
      <c r="DG71" s="237"/>
      <c r="DH71" s="237"/>
      <c r="DI71" s="237"/>
      <c r="DJ71" s="237"/>
      <c r="DK71" s="237"/>
      <c r="DL71" s="237"/>
      <c r="DM71" s="237"/>
      <c r="DN71" s="237"/>
      <c r="DO71" s="237"/>
      <c r="DP71" s="237"/>
      <c r="DQ71" s="237"/>
      <c r="DR71" s="237"/>
      <c r="DS71" s="237"/>
      <c r="DT71" s="237"/>
      <c r="DU71" s="237"/>
      <c r="DV71" s="237"/>
      <c r="DW71" s="237"/>
      <c r="DX71" s="237"/>
      <c r="DY71" s="237"/>
      <c r="DZ71" s="237"/>
      <c r="EA71" s="237"/>
      <c r="EB71" s="237"/>
      <c r="EC71" s="237"/>
      <c r="ED71" s="237"/>
      <c r="EE71" s="237"/>
      <c r="EF71" s="237"/>
      <c r="EG71" s="237"/>
      <c r="EH71" s="237"/>
      <c r="EI71" s="237"/>
      <c r="EJ71" s="237"/>
      <c r="EK71" s="237"/>
      <c r="EL71" s="237"/>
      <c r="EM71" s="237"/>
      <c r="EN71" s="237"/>
      <c r="EO71" s="237"/>
      <c r="EP71" s="237"/>
      <c r="EQ71" s="237"/>
      <c r="ER71" s="237"/>
      <c r="ES71" s="237"/>
      <c r="ET71" s="237"/>
      <c r="EU71" s="237"/>
      <c r="EV71" s="237"/>
      <c r="EW71" s="237"/>
      <c r="EX71" s="237"/>
      <c r="EY71" s="237"/>
      <c r="EZ71" s="237"/>
      <c r="FA71" s="237"/>
      <c r="FB71" s="237"/>
      <c r="FC71" s="237"/>
      <c r="FD71" s="237"/>
      <c r="FE71" s="237"/>
      <c r="FF71" s="237"/>
      <c r="FG71" s="237"/>
      <c r="FH71" s="237"/>
      <c r="FI71" s="237"/>
      <c r="FJ71" s="237"/>
      <c r="FK71" s="237"/>
      <c r="FL71" s="237"/>
      <c r="FM71" s="237"/>
      <c r="FN71" s="237"/>
      <c r="FO71" s="237"/>
      <c r="FP71" s="237"/>
      <c r="FQ71" s="237"/>
      <c r="FR71" s="237"/>
      <c r="FS71" s="237"/>
      <c r="FT71" s="237"/>
      <c r="FU71" s="237"/>
      <c r="FV71" s="237"/>
      <c r="FW71" s="237"/>
      <c r="FX71" s="237"/>
      <c r="FY71" s="237"/>
      <c r="FZ71" s="237"/>
      <c r="GA71" s="237"/>
      <c r="GB71" s="237"/>
      <c r="GC71" s="237"/>
      <c r="GD71" s="237"/>
      <c r="GE71" s="237"/>
      <c r="GF71" s="237"/>
      <c r="GG71" s="237"/>
      <c r="GH71" s="237"/>
      <c r="GI71" s="237"/>
      <c r="GJ71" s="237"/>
      <c r="GK71" s="237"/>
      <c r="GL71" s="237"/>
      <c r="GM71" s="237"/>
      <c r="GN71" s="237"/>
      <c r="GO71" s="237"/>
      <c r="GP71" s="237"/>
      <c r="GQ71" s="237"/>
      <c r="GR71" s="237"/>
      <c r="GS71" s="237"/>
      <c r="GT71" s="237"/>
      <c r="GU71" s="237"/>
      <c r="GV71" s="237"/>
      <c r="GW71" s="237"/>
      <c r="GX71" s="237"/>
      <c r="GY71" s="237"/>
      <c r="GZ71" s="237"/>
      <c r="HA71" s="237"/>
      <c r="HB71" s="237"/>
      <c r="HC71" s="237"/>
      <c r="HD71" s="237"/>
      <c r="HE71" s="237"/>
      <c r="HF71" s="237"/>
      <c r="HG71" s="237"/>
      <c r="HH71" s="237"/>
      <c r="HI71" s="237"/>
      <c r="HJ71" s="237"/>
      <c r="HK71" s="237"/>
      <c r="HL71" s="237"/>
      <c r="HM71" s="237"/>
      <c r="HN71" s="237"/>
      <c r="HO71" s="237"/>
      <c r="HP71" s="237"/>
      <c r="HQ71" s="237"/>
      <c r="HR71" s="237"/>
      <c r="HS71" s="237"/>
      <c r="HT71" s="237"/>
      <c r="HU71" s="237"/>
      <c r="HV71" s="237"/>
      <c r="HW71" s="237"/>
      <c r="HX71" s="237"/>
      <c r="HY71" s="237"/>
      <c r="HZ71" s="237"/>
      <c r="IA71" s="237"/>
      <c r="IB71" s="237"/>
      <c r="IC71" s="237"/>
      <c r="ID71" s="237"/>
      <c r="IE71" s="237"/>
      <c r="IF71" s="237"/>
      <c r="IG71" s="237"/>
      <c r="IH71" s="237"/>
      <c r="II71" s="237"/>
      <c r="IJ71" s="237"/>
      <c r="IK71" s="237"/>
      <c r="IL71" s="237"/>
      <c r="IM71" s="237"/>
    </row>
    <row r="72" spans="1:247" s="235" customFormat="1" ht="16.5" customHeight="1">
      <c r="A72" s="132" t="s">
        <v>269</v>
      </c>
      <c r="B72" s="194">
        <v>550</v>
      </c>
      <c r="C72" s="194">
        <v>1100</v>
      </c>
      <c r="D72" s="194">
        <v>1100</v>
      </c>
      <c r="E72" s="194">
        <v>1100</v>
      </c>
      <c r="F72" s="22"/>
      <c r="G72" s="252"/>
      <c r="H72" s="253"/>
      <c r="I72" s="253"/>
      <c r="J72" s="254"/>
      <c r="K72" s="255"/>
      <c r="L72" s="236"/>
      <c r="M72" s="236"/>
      <c r="N72" s="236"/>
      <c r="O72" s="236"/>
      <c r="P72" s="236"/>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c r="AP72" s="237"/>
      <c r="AQ72" s="237"/>
      <c r="AR72" s="237"/>
      <c r="AS72" s="237"/>
      <c r="AT72" s="237"/>
      <c r="AU72" s="237"/>
      <c r="AV72" s="237"/>
      <c r="AW72" s="237"/>
      <c r="AX72" s="237"/>
      <c r="AY72" s="237"/>
      <c r="AZ72" s="237"/>
      <c r="BA72" s="237"/>
      <c r="BB72" s="237"/>
      <c r="BC72" s="237"/>
      <c r="BD72" s="237"/>
      <c r="BE72" s="237"/>
      <c r="BF72" s="237"/>
      <c r="BG72" s="237"/>
      <c r="BH72" s="237"/>
      <c r="BI72" s="237"/>
      <c r="BJ72" s="237"/>
      <c r="BK72" s="237"/>
      <c r="BL72" s="237"/>
      <c r="BM72" s="237"/>
      <c r="BN72" s="237"/>
      <c r="BO72" s="237"/>
      <c r="BP72" s="237"/>
      <c r="BQ72" s="237"/>
      <c r="BR72" s="237"/>
      <c r="BS72" s="237"/>
      <c r="BT72" s="237"/>
      <c r="BU72" s="237"/>
      <c r="BV72" s="237"/>
      <c r="BW72" s="237"/>
      <c r="BX72" s="237"/>
      <c r="BY72" s="237"/>
      <c r="BZ72" s="237"/>
      <c r="CA72" s="237"/>
      <c r="CB72" s="237"/>
      <c r="CC72" s="237"/>
      <c r="CD72" s="237"/>
      <c r="CE72" s="237"/>
      <c r="CF72" s="237"/>
      <c r="CG72" s="237"/>
      <c r="CH72" s="237"/>
      <c r="CI72" s="237"/>
      <c r="CJ72" s="237"/>
      <c r="CK72" s="237"/>
      <c r="CL72" s="237"/>
      <c r="CM72" s="237"/>
      <c r="CN72" s="237"/>
      <c r="CO72" s="237"/>
      <c r="CP72" s="237"/>
      <c r="CQ72" s="237"/>
      <c r="CR72" s="237"/>
      <c r="CS72" s="237"/>
      <c r="CT72" s="237"/>
      <c r="CU72" s="237"/>
      <c r="CV72" s="237"/>
      <c r="CW72" s="237"/>
      <c r="CX72" s="237"/>
      <c r="CY72" s="237"/>
      <c r="CZ72" s="237"/>
      <c r="DA72" s="237"/>
      <c r="DB72" s="237"/>
      <c r="DC72" s="237"/>
      <c r="DD72" s="237"/>
      <c r="DE72" s="237"/>
      <c r="DF72" s="237"/>
      <c r="DG72" s="237"/>
      <c r="DH72" s="237"/>
      <c r="DI72" s="237"/>
      <c r="DJ72" s="237"/>
      <c r="DK72" s="237"/>
      <c r="DL72" s="237"/>
      <c r="DM72" s="237"/>
      <c r="DN72" s="237"/>
      <c r="DO72" s="237"/>
      <c r="DP72" s="237"/>
      <c r="DQ72" s="237"/>
      <c r="DR72" s="237"/>
      <c r="DS72" s="237"/>
      <c r="DT72" s="237"/>
      <c r="DU72" s="237"/>
      <c r="DV72" s="237"/>
      <c r="DW72" s="237"/>
      <c r="DX72" s="237"/>
      <c r="DY72" s="237"/>
      <c r="DZ72" s="237"/>
      <c r="EA72" s="237"/>
      <c r="EB72" s="237"/>
      <c r="EC72" s="237"/>
      <c r="ED72" s="237"/>
      <c r="EE72" s="237"/>
      <c r="EF72" s="237"/>
      <c r="EG72" s="237"/>
      <c r="EH72" s="237"/>
      <c r="EI72" s="237"/>
      <c r="EJ72" s="237"/>
      <c r="EK72" s="237"/>
      <c r="EL72" s="237"/>
      <c r="EM72" s="237"/>
      <c r="EN72" s="237"/>
      <c r="EO72" s="237"/>
      <c r="EP72" s="237"/>
      <c r="EQ72" s="237"/>
      <c r="ER72" s="237"/>
      <c r="ES72" s="237"/>
      <c r="ET72" s="237"/>
      <c r="EU72" s="237"/>
      <c r="EV72" s="237"/>
      <c r="EW72" s="237"/>
      <c r="EX72" s="237"/>
      <c r="EY72" s="237"/>
      <c r="EZ72" s="237"/>
      <c r="FA72" s="237"/>
      <c r="FB72" s="237"/>
      <c r="FC72" s="237"/>
      <c r="FD72" s="237"/>
      <c r="FE72" s="237"/>
      <c r="FF72" s="237"/>
      <c r="FG72" s="237"/>
      <c r="FH72" s="237"/>
      <c r="FI72" s="237"/>
      <c r="FJ72" s="237"/>
      <c r="FK72" s="237"/>
      <c r="FL72" s="237"/>
      <c r="FM72" s="237"/>
      <c r="FN72" s="237"/>
      <c r="FO72" s="237"/>
      <c r="FP72" s="237"/>
      <c r="FQ72" s="237"/>
      <c r="FR72" s="237"/>
      <c r="FS72" s="237"/>
      <c r="FT72" s="237"/>
      <c r="FU72" s="237"/>
      <c r="FV72" s="237"/>
      <c r="FW72" s="237"/>
      <c r="FX72" s="237"/>
      <c r="FY72" s="237"/>
      <c r="FZ72" s="237"/>
      <c r="GA72" s="237"/>
      <c r="GB72" s="237"/>
      <c r="GC72" s="237"/>
      <c r="GD72" s="237"/>
      <c r="GE72" s="237"/>
      <c r="GF72" s="237"/>
      <c r="GG72" s="237"/>
      <c r="GH72" s="237"/>
      <c r="GI72" s="237"/>
      <c r="GJ72" s="237"/>
      <c r="GK72" s="237"/>
      <c r="GL72" s="237"/>
      <c r="GM72" s="237"/>
      <c r="GN72" s="237"/>
      <c r="GO72" s="237"/>
      <c r="GP72" s="237"/>
      <c r="GQ72" s="237"/>
      <c r="GR72" s="237"/>
      <c r="GS72" s="237"/>
      <c r="GT72" s="237"/>
      <c r="GU72" s="237"/>
      <c r="GV72" s="237"/>
      <c r="GW72" s="237"/>
      <c r="GX72" s="237"/>
      <c r="GY72" s="237"/>
      <c r="GZ72" s="237"/>
      <c r="HA72" s="237"/>
      <c r="HB72" s="237"/>
      <c r="HC72" s="237"/>
      <c r="HD72" s="237"/>
      <c r="HE72" s="237"/>
      <c r="HF72" s="237"/>
      <c r="HG72" s="237"/>
      <c r="HH72" s="237"/>
      <c r="HI72" s="237"/>
      <c r="HJ72" s="237"/>
      <c r="HK72" s="237"/>
      <c r="HL72" s="237"/>
      <c r="HM72" s="237"/>
      <c r="HN72" s="237"/>
      <c r="HO72" s="237"/>
      <c r="HP72" s="237"/>
      <c r="HQ72" s="237"/>
      <c r="HR72" s="237"/>
      <c r="HS72" s="237"/>
      <c r="HT72" s="237"/>
      <c r="HU72" s="237"/>
      <c r="HV72" s="237"/>
      <c r="HW72" s="237"/>
      <c r="HX72" s="237"/>
      <c r="HY72" s="237"/>
      <c r="HZ72" s="237"/>
      <c r="IA72" s="237"/>
      <c r="IB72" s="237"/>
      <c r="IC72" s="237"/>
      <c r="ID72" s="237"/>
      <c r="IE72" s="237"/>
      <c r="IF72" s="237"/>
      <c r="IG72" s="237"/>
      <c r="IH72" s="237"/>
      <c r="II72" s="237"/>
      <c r="IJ72" s="237"/>
      <c r="IK72" s="237"/>
      <c r="IL72" s="237"/>
      <c r="IM72" s="237"/>
    </row>
    <row r="73" spans="1:247" s="235" customFormat="1" ht="16.5" customHeight="1">
      <c r="A73" s="195" t="s">
        <v>270</v>
      </c>
      <c r="B73" s="194">
        <v>550.00300000000004</v>
      </c>
      <c r="C73" s="194">
        <v>550</v>
      </c>
      <c r="D73" s="194">
        <v>550</v>
      </c>
      <c r="E73" s="194">
        <v>550</v>
      </c>
      <c r="F73" s="22"/>
      <c r="G73" s="252"/>
      <c r="H73" s="253"/>
      <c r="I73" s="253"/>
      <c r="J73" s="254"/>
      <c r="K73" s="255"/>
      <c r="L73" s="236"/>
      <c r="M73" s="236"/>
      <c r="N73" s="236"/>
      <c r="O73" s="236"/>
      <c r="P73" s="236"/>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c r="AP73" s="237"/>
      <c r="AQ73" s="237"/>
      <c r="AR73" s="237"/>
      <c r="AS73" s="237"/>
      <c r="AT73" s="237"/>
      <c r="AU73" s="237"/>
      <c r="AV73" s="237"/>
      <c r="AW73" s="237"/>
      <c r="AX73" s="237"/>
      <c r="AY73" s="237"/>
      <c r="AZ73" s="237"/>
      <c r="BA73" s="237"/>
      <c r="BB73" s="237"/>
      <c r="BC73" s="237"/>
      <c r="BD73" s="237"/>
      <c r="BE73" s="237"/>
      <c r="BF73" s="237"/>
      <c r="BG73" s="237"/>
      <c r="BH73" s="237"/>
      <c r="BI73" s="237"/>
      <c r="BJ73" s="237"/>
      <c r="BK73" s="237"/>
      <c r="BL73" s="237"/>
      <c r="BM73" s="237"/>
      <c r="BN73" s="237"/>
      <c r="BO73" s="237"/>
      <c r="BP73" s="237"/>
      <c r="BQ73" s="237"/>
      <c r="BR73" s="237"/>
      <c r="BS73" s="237"/>
      <c r="BT73" s="237"/>
      <c r="BU73" s="237"/>
      <c r="BV73" s="237"/>
      <c r="BW73" s="237"/>
      <c r="BX73" s="237"/>
      <c r="BY73" s="237"/>
      <c r="BZ73" s="237"/>
      <c r="CA73" s="237"/>
      <c r="CB73" s="237"/>
      <c r="CC73" s="237"/>
      <c r="CD73" s="237"/>
      <c r="CE73" s="237"/>
      <c r="CF73" s="237"/>
      <c r="CG73" s="237"/>
      <c r="CH73" s="237"/>
      <c r="CI73" s="237"/>
      <c r="CJ73" s="237"/>
      <c r="CK73" s="237"/>
      <c r="CL73" s="237"/>
      <c r="CM73" s="237"/>
      <c r="CN73" s="237"/>
      <c r="CO73" s="237"/>
      <c r="CP73" s="237"/>
      <c r="CQ73" s="237"/>
      <c r="CR73" s="237"/>
      <c r="CS73" s="237"/>
      <c r="CT73" s="237"/>
      <c r="CU73" s="237"/>
      <c r="CV73" s="237"/>
      <c r="CW73" s="237"/>
      <c r="CX73" s="237"/>
      <c r="CY73" s="237"/>
      <c r="CZ73" s="237"/>
      <c r="DA73" s="237"/>
      <c r="DB73" s="237"/>
      <c r="DC73" s="237"/>
      <c r="DD73" s="237"/>
      <c r="DE73" s="237"/>
      <c r="DF73" s="237"/>
      <c r="DG73" s="237"/>
      <c r="DH73" s="237"/>
      <c r="DI73" s="237"/>
      <c r="DJ73" s="237"/>
      <c r="DK73" s="237"/>
      <c r="DL73" s="237"/>
      <c r="DM73" s="237"/>
      <c r="DN73" s="237"/>
      <c r="DO73" s="237"/>
      <c r="DP73" s="237"/>
      <c r="DQ73" s="237"/>
      <c r="DR73" s="237"/>
      <c r="DS73" s="237"/>
      <c r="DT73" s="237"/>
      <c r="DU73" s="237"/>
      <c r="DV73" s="237"/>
      <c r="DW73" s="237"/>
      <c r="DX73" s="237"/>
      <c r="DY73" s="237"/>
      <c r="DZ73" s="237"/>
      <c r="EA73" s="237"/>
      <c r="EB73" s="237"/>
      <c r="EC73" s="237"/>
      <c r="ED73" s="237"/>
      <c r="EE73" s="237"/>
      <c r="EF73" s="237"/>
      <c r="EG73" s="237"/>
      <c r="EH73" s="237"/>
      <c r="EI73" s="237"/>
      <c r="EJ73" s="237"/>
      <c r="EK73" s="237"/>
      <c r="EL73" s="237"/>
      <c r="EM73" s="237"/>
      <c r="EN73" s="237"/>
      <c r="EO73" s="237"/>
      <c r="EP73" s="237"/>
      <c r="EQ73" s="237"/>
      <c r="ER73" s="237"/>
      <c r="ES73" s="237"/>
      <c r="ET73" s="237"/>
      <c r="EU73" s="237"/>
      <c r="EV73" s="237"/>
      <c r="EW73" s="237"/>
      <c r="EX73" s="237"/>
      <c r="EY73" s="237"/>
      <c r="EZ73" s="237"/>
      <c r="FA73" s="237"/>
      <c r="FB73" s="237"/>
      <c r="FC73" s="237"/>
      <c r="FD73" s="237"/>
      <c r="FE73" s="237"/>
      <c r="FF73" s="237"/>
      <c r="FG73" s="237"/>
      <c r="FH73" s="237"/>
      <c r="FI73" s="237"/>
      <c r="FJ73" s="237"/>
      <c r="FK73" s="237"/>
      <c r="FL73" s="237"/>
      <c r="FM73" s="237"/>
      <c r="FN73" s="237"/>
      <c r="FO73" s="237"/>
      <c r="FP73" s="237"/>
      <c r="FQ73" s="237"/>
      <c r="FR73" s="237"/>
      <c r="FS73" s="237"/>
      <c r="FT73" s="237"/>
      <c r="FU73" s="237"/>
      <c r="FV73" s="237"/>
      <c r="FW73" s="237"/>
      <c r="FX73" s="237"/>
      <c r="FY73" s="237"/>
      <c r="FZ73" s="237"/>
      <c r="GA73" s="237"/>
      <c r="GB73" s="237"/>
      <c r="GC73" s="237"/>
      <c r="GD73" s="237"/>
      <c r="GE73" s="237"/>
      <c r="GF73" s="237"/>
      <c r="GG73" s="237"/>
      <c r="GH73" s="237"/>
      <c r="GI73" s="237"/>
      <c r="GJ73" s="237"/>
      <c r="GK73" s="237"/>
      <c r="GL73" s="237"/>
      <c r="GM73" s="237"/>
      <c r="GN73" s="237"/>
      <c r="GO73" s="237"/>
      <c r="GP73" s="237"/>
      <c r="GQ73" s="237"/>
      <c r="GR73" s="237"/>
      <c r="GS73" s="237"/>
      <c r="GT73" s="237"/>
      <c r="GU73" s="237"/>
      <c r="GV73" s="237"/>
      <c r="GW73" s="237"/>
      <c r="GX73" s="237"/>
      <c r="GY73" s="237"/>
      <c r="GZ73" s="237"/>
      <c r="HA73" s="237"/>
      <c r="HB73" s="237"/>
      <c r="HC73" s="237"/>
      <c r="HD73" s="237"/>
      <c r="HE73" s="237"/>
      <c r="HF73" s="237"/>
      <c r="HG73" s="237"/>
      <c r="HH73" s="237"/>
      <c r="HI73" s="237"/>
      <c r="HJ73" s="237"/>
      <c r="HK73" s="237"/>
      <c r="HL73" s="237"/>
      <c r="HM73" s="237"/>
      <c r="HN73" s="237"/>
      <c r="HO73" s="237"/>
      <c r="HP73" s="237"/>
      <c r="HQ73" s="237"/>
      <c r="HR73" s="237"/>
      <c r="HS73" s="237"/>
      <c r="HT73" s="237"/>
      <c r="HU73" s="237"/>
      <c r="HV73" s="237"/>
      <c r="HW73" s="237"/>
      <c r="HX73" s="237"/>
      <c r="HY73" s="237"/>
      <c r="HZ73" s="237"/>
      <c r="IA73" s="237"/>
      <c r="IB73" s="237"/>
      <c r="IC73" s="237"/>
      <c r="ID73" s="237"/>
      <c r="IE73" s="237"/>
      <c r="IF73" s="237"/>
      <c r="IG73" s="237"/>
      <c r="IH73" s="237"/>
      <c r="II73" s="237"/>
      <c r="IJ73" s="237"/>
      <c r="IK73" s="237"/>
      <c r="IL73" s="237"/>
      <c r="IM73" s="237"/>
    </row>
    <row r="74" spans="1:247" s="237" customFormat="1" ht="16.5" customHeight="1">
      <c r="A74" s="195" t="s">
        <v>271</v>
      </c>
      <c r="B74" s="194">
        <v>500</v>
      </c>
      <c r="C74" s="194">
        <v>500</v>
      </c>
      <c r="D74" s="194">
        <v>500</v>
      </c>
      <c r="E74" s="194">
        <v>0</v>
      </c>
      <c r="F74" s="22"/>
      <c r="G74" s="252"/>
      <c r="H74" s="253"/>
      <c r="I74" s="253"/>
      <c r="J74" s="254"/>
      <c r="K74" s="255"/>
      <c r="L74" s="236"/>
      <c r="M74" s="236"/>
      <c r="N74" s="236"/>
      <c r="O74" s="236"/>
      <c r="P74" s="236"/>
    </row>
    <row r="75" spans="1:247" s="235" customFormat="1" ht="16.5" customHeight="1">
      <c r="A75" s="195" t="s">
        <v>272</v>
      </c>
      <c r="B75" s="194">
        <v>360</v>
      </c>
      <c r="C75" s="194" t="s">
        <v>117</v>
      </c>
      <c r="D75" s="194" t="s">
        <v>117</v>
      </c>
      <c r="E75" s="194" t="s">
        <v>117</v>
      </c>
      <c r="F75" s="22"/>
      <c r="G75" s="252"/>
      <c r="H75" s="253"/>
      <c r="I75" s="253"/>
      <c r="J75" s="254"/>
      <c r="K75" s="255"/>
      <c r="L75" s="236"/>
      <c r="M75" s="236"/>
      <c r="N75" s="236"/>
      <c r="O75" s="236"/>
      <c r="P75" s="236"/>
      <c r="Q75" s="237"/>
      <c r="R75" s="237"/>
      <c r="S75" s="237"/>
      <c r="T75" s="237"/>
      <c r="U75" s="237"/>
      <c r="V75" s="237"/>
      <c r="W75" s="237"/>
      <c r="X75" s="237"/>
      <c r="Y75" s="237"/>
      <c r="Z75" s="237"/>
      <c r="AA75" s="237"/>
      <c r="AB75" s="237"/>
      <c r="AC75" s="237"/>
      <c r="AD75" s="237"/>
      <c r="AE75" s="237"/>
      <c r="AF75" s="237"/>
      <c r="AG75" s="237"/>
      <c r="AH75" s="237"/>
      <c r="AI75" s="237"/>
      <c r="AJ75" s="237"/>
      <c r="AK75" s="237"/>
      <c r="AL75" s="237"/>
      <c r="AM75" s="237"/>
      <c r="AN75" s="237"/>
      <c r="AO75" s="237"/>
      <c r="AP75" s="237"/>
      <c r="AQ75" s="237"/>
      <c r="AR75" s="237"/>
      <c r="AS75" s="237"/>
      <c r="AT75" s="237"/>
      <c r="AU75" s="237"/>
      <c r="AV75" s="237"/>
      <c r="AW75" s="237"/>
      <c r="AX75" s="237"/>
      <c r="AY75" s="237"/>
      <c r="AZ75" s="237"/>
      <c r="BA75" s="237"/>
      <c r="BB75" s="237"/>
      <c r="BC75" s="237"/>
      <c r="BD75" s="237"/>
      <c r="BE75" s="237"/>
      <c r="BF75" s="237"/>
      <c r="BG75" s="237"/>
      <c r="BH75" s="237"/>
      <c r="BI75" s="237"/>
      <c r="BJ75" s="237"/>
      <c r="BK75" s="237"/>
      <c r="BL75" s="237"/>
      <c r="BM75" s="237"/>
      <c r="BN75" s="237"/>
      <c r="BO75" s="237"/>
      <c r="BP75" s="237"/>
      <c r="BQ75" s="237"/>
      <c r="BR75" s="237"/>
      <c r="BS75" s="237"/>
      <c r="BT75" s="237"/>
      <c r="BU75" s="237"/>
      <c r="BV75" s="237"/>
      <c r="BW75" s="237"/>
      <c r="BX75" s="237"/>
      <c r="BY75" s="237"/>
      <c r="BZ75" s="237"/>
      <c r="CA75" s="237"/>
      <c r="CB75" s="237"/>
      <c r="CC75" s="237"/>
      <c r="CD75" s="237"/>
      <c r="CE75" s="237"/>
      <c r="CF75" s="237"/>
      <c r="CG75" s="237"/>
      <c r="CH75" s="237"/>
      <c r="CI75" s="237"/>
      <c r="CJ75" s="237"/>
      <c r="CK75" s="237"/>
      <c r="CL75" s="237"/>
      <c r="CM75" s="237"/>
      <c r="CN75" s="237"/>
      <c r="CO75" s="237"/>
      <c r="CP75" s="237"/>
      <c r="CQ75" s="237"/>
      <c r="CR75" s="237"/>
      <c r="CS75" s="237"/>
      <c r="CT75" s="237"/>
      <c r="CU75" s="237"/>
      <c r="CV75" s="237"/>
      <c r="CW75" s="237"/>
      <c r="CX75" s="237"/>
      <c r="CY75" s="237"/>
      <c r="CZ75" s="237"/>
      <c r="DA75" s="237"/>
      <c r="DB75" s="237"/>
      <c r="DC75" s="237"/>
      <c r="DD75" s="237"/>
      <c r="DE75" s="237"/>
      <c r="DF75" s="237"/>
      <c r="DG75" s="237"/>
      <c r="DH75" s="237"/>
      <c r="DI75" s="237"/>
      <c r="DJ75" s="237"/>
      <c r="DK75" s="237"/>
      <c r="DL75" s="237"/>
      <c r="DM75" s="237"/>
      <c r="DN75" s="237"/>
      <c r="DO75" s="237"/>
      <c r="DP75" s="237"/>
      <c r="DQ75" s="237"/>
      <c r="DR75" s="237"/>
      <c r="DS75" s="237"/>
      <c r="DT75" s="237"/>
      <c r="DU75" s="237"/>
      <c r="DV75" s="237"/>
      <c r="DW75" s="237"/>
      <c r="DX75" s="237"/>
      <c r="DY75" s="237"/>
      <c r="DZ75" s="237"/>
      <c r="EA75" s="237"/>
      <c r="EB75" s="237"/>
      <c r="EC75" s="237"/>
      <c r="ED75" s="237"/>
      <c r="EE75" s="237"/>
      <c r="EF75" s="237"/>
      <c r="EG75" s="237"/>
      <c r="EH75" s="237"/>
      <c r="EI75" s="237"/>
      <c r="EJ75" s="237"/>
      <c r="EK75" s="237"/>
      <c r="EL75" s="237"/>
      <c r="EM75" s="237"/>
      <c r="EN75" s="237"/>
      <c r="EO75" s="237"/>
      <c r="EP75" s="237"/>
      <c r="EQ75" s="237"/>
      <c r="ER75" s="237"/>
      <c r="ES75" s="237"/>
      <c r="ET75" s="237"/>
      <c r="EU75" s="237"/>
      <c r="EV75" s="237"/>
      <c r="EW75" s="237"/>
      <c r="EX75" s="237"/>
      <c r="EY75" s="237"/>
      <c r="EZ75" s="237"/>
      <c r="FA75" s="237"/>
      <c r="FB75" s="237"/>
      <c r="FC75" s="237"/>
      <c r="FD75" s="237"/>
      <c r="FE75" s="237"/>
      <c r="FF75" s="237"/>
      <c r="FG75" s="237"/>
      <c r="FH75" s="237"/>
      <c r="FI75" s="237"/>
      <c r="FJ75" s="237"/>
      <c r="FK75" s="237"/>
      <c r="FL75" s="237"/>
      <c r="FM75" s="237"/>
      <c r="FN75" s="237"/>
      <c r="FO75" s="237"/>
      <c r="FP75" s="237"/>
      <c r="FQ75" s="237"/>
      <c r="FR75" s="237"/>
      <c r="FS75" s="237"/>
      <c r="FT75" s="237"/>
      <c r="FU75" s="237"/>
      <c r="FV75" s="237"/>
      <c r="FW75" s="237"/>
      <c r="FX75" s="237"/>
      <c r="FY75" s="237"/>
      <c r="FZ75" s="237"/>
      <c r="GA75" s="237"/>
      <c r="GB75" s="237"/>
      <c r="GC75" s="237"/>
      <c r="GD75" s="237"/>
      <c r="GE75" s="237"/>
      <c r="GF75" s="237"/>
      <c r="GG75" s="237"/>
      <c r="GH75" s="237"/>
      <c r="GI75" s="237"/>
      <c r="GJ75" s="237"/>
      <c r="GK75" s="237"/>
      <c r="GL75" s="237"/>
      <c r="GM75" s="237"/>
      <c r="GN75" s="237"/>
      <c r="GO75" s="237"/>
      <c r="GP75" s="237"/>
      <c r="GQ75" s="237"/>
      <c r="GR75" s="237"/>
      <c r="GS75" s="237"/>
      <c r="GT75" s="237"/>
      <c r="GU75" s="237"/>
      <c r="GV75" s="237"/>
      <c r="GW75" s="237"/>
      <c r="GX75" s="237"/>
      <c r="GY75" s="237"/>
      <c r="GZ75" s="237"/>
      <c r="HA75" s="237"/>
      <c r="HB75" s="237"/>
      <c r="HC75" s="237"/>
      <c r="HD75" s="237"/>
      <c r="HE75" s="237"/>
      <c r="HF75" s="237"/>
      <c r="HG75" s="237"/>
      <c r="HH75" s="237"/>
      <c r="HI75" s="237"/>
      <c r="HJ75" s="237"/>
      <c r="HK75" s="237"/>
      <c r="HL75" s="237"/>
      <c r="HM75" s="237"/>
      <c r="HN75" s="237"/>
      <c r="HO75" s="237"/>
      <c r="HP75" s="237"/>
      <c r="HQ75" s="237"/>
      <c r="HR75" s="237"/>
      <c r="HS75" s="237"/>
      <c r="HT75" s="237"/>
      <c r="HU75" s="237"/>
      <c r="HV75" s="237"/>
      <c r="HW75" s="237"/>
      <c r="HX75" s="237"/>
      <c r="HY75" s="237"/>
      <c r="HZ75" s="237"/>
      <c r="IA75" s="237"/>
      <c r="IB75" s="237"/>
      <c r="IC75" s="237"/>
      <c r="ID75" s="237"/>
      <c r="IE75" s="237"/>
      <c r="IF75" s="237"/>
      <c r="IG75" s="237"/>
      <c r="IH75" s="237"/>
      <c r="II75" s="237"/>
      <c r="IJ75" s="237"/>
      <c r="IK75" s="237"/>
      <c r="IL75" s="237"/>
      <c r="IM75" s="237"/>
    </row>
    <row r="76" spans="1:247" s="235" customFormat="1" ht="16.5" customHeight="1">
      <c r="A76" s="132" t="s">
        <v>273</v>
      </c>
      <c r="B76" s="194">
        <v>330</v>
      </c>
      <c r="C76" s="194">
        <v>330</v>
      </c>
      <c r="D76" s="194">
        <v>0</v>
      </c>
      <c r="E76" s="194">
        <v>0</v>
      </c>
      <c r="F76" s="22"/>
      <c r="G76" s="252"/>
      <c r="H76" s="253"/>
      <c r="I76" s="253"/>
      <c r="J76" s="254"/>
      <c r="K76" s="255"/>
      <c r="L76" s="236"/>
      <c r="M76" s="236"/>
      <c r="N76" s="236"/>
      <c r="O76" s="236"/>
      <c r="P76" s="236"/>
      <c r="Q76" s="237"/>
      <c r="R76" s="237"/>
      <c r="S76" s="237"/>
      <c r="T76" s="237"/>
      <c r="U76" s="237"/>
      <c r="V76" s="237"/>
      <c r="W76" s="237"/>
      <c r="X76" s="237"/>
      <c r="Y76" s="237"/>
      <c r="Z76" s="237"/>
      <c r="AA76" s="237"/>
      <c r="AB76" s="237"/>
      <c r="AC76" s="237"/>
      <c r="AD76" s="237"/>
      <c r="AE76" s="237"/>
      <c r="AF76" s="237"/>
      <c r="AG76" s="237"/>
      <c r="AH76" s="237"/>
      <c r="AI76" s="237"/>
      <c r="AJ76" s="237"/>
      <c r="AK76" s="237"/>
      <c r="AL76" s="237"/>
      <c r="AM76" s="237"/>
      <c r="AN76" s="237"/>
      <c r="AO76" s="237"/>
      <c r="AP76" s="237"/>
      <c r="AQ76" s="237"/>
      <c r="AR76" s="237"/>
      <c r="AS76" s="237"/>
      <c r="AT76" s="237"/>
      <c r="AU76" s="237"/>
      <c r="AV76" s="237"/>
      <c r="AW76" s="237"/>
      <c r="AX76" s="237"/>
      <c r="AY76" s="237"/>
      <c r="AZ76" s="237"/>
      <c r="BA76" s="237"/>
      <c r="BB76" s="237"/>
      <c r="BC76" s="237"/>
      <c r="BD76" s="237"/>
      <c r="BE76" s="237"/>
      <c r="BF76" s="237"/>
      <c r="BG76" s="237"/>
      <c r="BH76" s="237"/>
      <c r="BI76" s="237"/>
      <c r="BJ76" s="237"/>
      <c r="BK76" s="237"/>
      <c r="BL76" s="237"/>
      <c r="BM76" s="237"/>
      <c r="BN76" s="237"/>
      <c r="BO76" s="237"/>
      <c r="BP76" s="237"/>
      <c r="BQ76" s="237"/>
      <c r="BR76" s="237"/>
      <c r="BS76" s="237"/>
      <c r="BT76" s="237"/>
      <c r="BU76" s="237"/>
      <c r="BV76" s="237"/>
      <c r="BW76" s="237"/>
      <c r="BX76" s="237"/>
      <c r="BY76" s="237"/>
      <c r="BZ76" s="237"/>
      <c r="CA76" s="237"/>
      <c r="CB76" s="237"/>
      <c r="CC76" s="237"/>
      <c r="CD76" s="237"/>
      <c r="CE76" s="237"/>
      <c r="CF76" s="237"/>
      <c r="CG76" s="237"/>
      <c r="CH76" s="237"/>
      <c r="CI76" s="237"/>
      <c r="CJ76" s="237"/>
      <c r="CK76" s="237"/>
      <c r="CL76" s="237"/>
      <c r="CM76" s="237"/>
      <c r="CN76" s="237"/>
      <c r="CO76" s="237"/>
      <c r="CP76" s="237"/>
      <c r="CQ76" s="237"/>
      <c r="CR76" s="237"/>
      <c r="CS76" s="237"/>
      <c r="CT76" s="237"/>
      <c r="CU76" s="237"/>
      <c r="CV76" s="237"/>
      <c r="CW76" s="237"/>
      <c r="CX76" s="237"/>
      <c r="CY76" s="237"/>
      <c r="CZ76" s="237"/>
      <c r="DA76" s="237"/>
      <c r="DB76" s="237"/>
      <c r="DC76" s="237"/>
      <c r="DD76" s="237"/>
      <c r="DE76" s="237"/>
      <c r="DF76" s="237"/>
      <c r="DG76" s="237"/>
      <c r="DH76" s="237"/>
      <c r="DI76" s="237"/>
      <c r="DJ76" s="237"/>
      <c r="DK76" s="237"/>
      <c r="DL76" s="237"/>
      <c r="DM76" s="237"/>
      <c r="DN76" s="237"/>
      <c r="DO76" s="237"/>
      <c r="DP76" s="237"/>
      <c r="DQ76" s="237"/>
      <c r="DR76" s="237"/>
      <c r="DS76" s="237"/>
      <c r="DT76" s="237"/>
      <c r="DU76" s="237"/>
      <c r="DV76" s="237"/>
      <c r="DW76" s="237"/>
      <c r="DX76" s="237"/>
      <c r="DY76" s="237"/>
      <c r="DZ76" s="237"/>
      <c r="EA76" s="237"/>
      <c r="EB76" s="237"/>
      <c r="EC76" s="237"/>
      <c r="ED76" s="237"/>
      <c r="EE76" s="237"/>
      <c r="EF76" s="237"/>
      <c r="EG76" s="237"/>
      <c r="EH76" s="237"/>
      <c r="EI76" s="237"/>
      <c r="EJ76" s="237"/>
      <c r="EK76" s="237"/>
      <c r="EL76" s="237"/>
      <c r="EM76" s="237"/>
      <c r="EN76" s="237"/>
      <c r="EO76" s="237"/>
      <c r="EP76" s="237"/>
      <c r="EQ76" s="237"/>
      <c r="ER76" s="237"/>
      <c r="ES76" s="237"/>
      <c r="ET76" s="237"/>
      <c r="EU76" s="237"/>
      <c r="EV76" s="237"/>
      <c r="EW76" s="237"/>
      <c r="EX76" s="237"/>
      <c r="EY76" s="237"/>
      <c r="EZ76" s="237"/>
      <c r="FA76" s="237"/>
      <c r="FB76" s="237"/>
      <c r="FC76" s="237"/>
      <c r="FD76" s="237"/>
      <c r="FE76" s="237"/>
      <c r="FF76" s="237"/>
      <c r="FG76" s="237"/>
      <c r="FH76" s="237"/>
      <c r="FI76" s="237"/>
      <c r="FJ76" s="237"/>
      <c r="FK76" s="237"/>
      <c r="FL76" s="237"/>
      <c r="FM76" s="237"/>
      <c r="FN76" s="237"/>
      <c r="FO76" s="237"/>
      <c r="FP76" s="237"/>
      <c r="FQ76" s="237"/>
      <c r="FR76" s="237"/>
      <c r="FS76" s="237"/>
      <c r="FT76" s="237"/>
      <c r="FU76" s="237"/>
      <c r="FV76" s="237"/>
      <c r="FW76" s="237"/>
      <c r="FX76" s="237"/>
      <c r="FY76" s="237"/>
      <c r="FZ76" s="237"/>
      <c r="GA76" s="237"/>
      <c r="GB76" s="237"/>
      <c r="GC76" s="237"/>
      <c r="GD76" s="237"/>
      <c r="GE76" s="237"/>
      <c r="GF76" s="237"/>
      <c r="GG76" s="237"/>
      <c r="GH76" s="237"/>
      <c r="GI76" s="237"/>
      <c r="GJ76" s="237"/>
      <c r="GK76" s="237"/>
      <c r="GL76" s="237"/>
      <c r="GM76" s="237"/>
      <c r="GN76" s="237"/>
      <c r="GO76" s="237"/>
      <c r="GP76" s="237"/>
      <c r="GQ76" s="237"/>
      <c r="GR76" s="237"/>
      <c r="GS76" s="237"/>
      <c r="GT76" s="237"/>
      <c r="GU76" s="237"/>
      <c r="GV76" s="237"/>
      <c r="GW76" s="237"/>
      <c r="GX76" s="237"/>
      <c r="GY76" s="237"/>
      <c r="GZ76" s="237"/>
      <c r="HA76" s="237"/>
      <c r="HB76" s="237"/>
      <c r="HC76" s="237"/>
      <c r="HD76" s="237"/>
      <c r="HE76" s="237"/>
      <c r="HF76" s="237"/>
      <c r="HG76" s="237"/>
      <c r="HH76" s="237"/>
      <c r="HI76" s="237"/>
      <c r="HJ76" s="237"/>
      <c r="HK76" s="237"/>
      <c r="HL76" s="237"/>
      <c r="HM76" s="237"/>
      <c r="HN76" s="237"/>
      <c r="HO76" s="237"/>
      <c r="HP76" s="237"/>
      <c r="HQ76" s="237"/>
      <c r="HR76" s="237"/>
      <c r="HS76" s="237"/>
      <c r="HT76" s="237"/>
      <c r="HU76" s="237"/>
      <c r="HV76" s="237"/>
      <c r="HW76" s="237"/>
      <c r="HX76" s="237"/>
      <c r="HY76" s="237"/>
      <c r="HZ76" s="237"/>
      <c r="IA76" s="237"/>
      <c r="IB76" s="237"/>
      <c r="IC76" s="237"/>
      <c r="ID76" s="237"/>
      <c r="IE76" s="237"/>
      <c r="IF76" s="237"/>
      <c r="IG76" s="237"/>
      <c r="IH76" s="237"/>
      <c r="II76" s="237"/>
      <c r="IJ76" s="237"/>
      <c r="IK76" s="237"/>
      <c r="IL76" s="237"/>
      <c r="IM76" s="237"/>
    </row>
    <row r="77" spans="1:247" s="235" customFormat="1" ht="16.5" customHeight="1">
      <c r="A77" s="196" t="s">
        <v>120</v>
      </c>
      <c r="B77" s="194">
        <v>193</v>
      </c>
      <c r="C77" s="194">
        <v>150</v>
      </c>
      <c r="D77" s="283">
        <v>150</v>
      </c>
      <c r="E77" s="194">
        <v>150</v>
      </c>
      <c r="F77" s="22"/>
      <c r="G77" s="252"/>
      <c r="H77" s="253"/>
      <c r="I77" s="253"/>
      <c r="J77" s="254"/>
      <c r="K77" s="255"/>
      <c r="L77" s="236"/>
      <c r="M77" s="236"/>
      <c r="N77" s="236"/>
      <c r="O77" s="236"/>
      <c r="P77" s="236"/>
      <c r="Q77" s="237"/>
      <c r="R77" s="237"/>
      <c r="S77" s="237"/>
      <c r="T77" s="237"/>
      <c r="U77" s="237"/>
      <c r="V77" s="237"/>
      <c r="W77" s="237"/>
      <c r="X77" s="237"/>
      <c r="Y77" s="237"/>
      <c r="Z77" s="237"/>
      <c r="AA77" s="237"/>
      <c r="AB77" s="237"/>
      <c r="AC77" s="237"/>
      <c r="AD77" s="237"/>
      <c r="AE77" s="237"/>
      <c r="AF77" s="237"/>
      <c r="AG77" s="237"/>
      <c r="AH77" s="237"/>
      <c r="AI77" s="237"/>
      <c r="AJ77" s="237"/>
      <c r="AK77" s="237"/>
      <c r="AL77" s="237"/>
      <c r="AM77" s="237"/>
      <c r="AN77" s="237"/>
      <c r="AO77" s="237"/>
      <c r="AP77" s="237"/>
      <c r="AQ77" s="237"/>
      <c r="AR77" s="237"/>
      <c r="AS77" s="237"/>
      <c r="AT77" s="237"/>
      <c r="AU77" s="237"/>
      <c r="AV77" s="237"/>
      <c r="AW77" s="237"/>
      <c r="AX77" s="237"/>
      <c r="AY77" s="237"/>
      <c r="AZ77" s="237"/>
      <c r="BA77" s="237"/>
      <c r="BB77" s="237"/>
      <c r="BC77" s="237"/>
      <c r="BD77" s="237"/>
      <c r="BE77" s="237"/>
      <c r="BF77" s="237"/>
      <c r="BG77" s="237"/>
      <c r="BH77" s="237"/>
      <c r="BI77" s="237"/>
      <c r="BJ77" s="237"/>
      <c r="BK77" s="237"/>
      <c r="BL77" s="237"/>
      <c r="BM77" s="237"/>
      <c r="BN77" s="237"/>
      <c r="BO77" s="237"/>
      <c r="BP77" s="237"/>
      <c r="BQ77" s="237"/>
      <c r="BR77" s="237"/>
      <c r="BS77" s="237"/>
      <c r="BT77" s="237"/>
      <c r="BU77" s="237"/>
      <c r="BV77" s="237"/>
      <c r="BW77" s="237"/>
      <c r="BX77" s="237"/>
      <c r="BY77" s="237"/>
      <c r="BZ77" s="237"/>
      <c r="CA77" s="237"/>
      <c r="CB77" s="237"/>
      <c r="CC77" s="237"/>
      <c r="CD77" s="237"/>
      <c r="CE77" s="237"/>
      <c r="CF77" s="237"/>
      <c r="CG77" s="237"/>
      <c r="CH77" s="237"/>
      <c r="CI77" s="237"/>
      <c r="CJ77" s="237"/>
      <c r="CK77" s="237"/>
      <c r="CL77" s="237"/>
      <c r="CM77" s="237"/>
      <c r="CN77" s="237"/>
      <c r="CO77" s="237"/>
      <c r="CP77" s="237"/>
      <c r="CQ77" s="237"/>
      <c r="CR77" s="237"/>
      <c r="CS77" s="237"/>
      <c r="CT77" s="237"/>
      <c r="CU77" s="237"/>
      <c r="CV77" s="237"/>
      <c r="CW77" s="237"/>
      <c r="CX77" s="237"/>
      <c r="CY77" s="237"/>
      <c r="CZ77" s="237"/>
      <c r="DA77" s="237"/>
      <c r="DB77" s="237"/>
      <c r="DC77" s="237"/>
      <c r="DD77" s="237"/>
      <c r="DE77" s="237"/>
      <c r="DF77" s="237"/>
      <c r="DG77" s="237"/>
      <c r="DH77" s="237"/>
      <c r="DI77" s="237"/>
      <c r="DJ77" s="237"/>
      <c r="DK77" s="237"/>
      <c r="DL77" s="237"/>
      <c r="DM77" s="237"/>
      <c r="DN77" s="237"/>
      <c r="DO77" s="237"/>
      <c r="DP77" s="237"/>
      <c r="DQ77" s="237"/>
      <c r="DR77" s="237"/>
      <c r="DS77" s="237"/>
      <c r="DT77" s="237"/>
      <c r="DU77" s="237"/>
      <c r="DV77" s="237"/>
      <c r="DW77" s="237"/>
      <c r="DX77" s="237"/>
      <c r="DY77" s="237"/>
      <c r="DZ77" s="237"/>
      <c r="EA77" s="237"/>
      <c r="EB77" s="237"/>
      <c r="EC77" s="237"/>
      <c r="ED77" s="237"/>
      <c r="EE77" s="237"/>
      <c r="EF77" s="237"/>
      <c r="EG77" s="237"/>
      <c r="EH77" s="237"/>
      <c r="EI77" s="237"/>
      <c r="EJ77" s="237"/>
      <c r="EK77" s="237"/>
      <c r="EL77" s="237"/>
      <c r="EM77" s="237"/>
      <c r="EN77" s="237"/>
      <c r="EO77" s="237"/>
      <c r="EP77" s="237"/>
      <c r="EQ77" s="237"/>
      <c r="ER77" s="237"/>
      <c r="ES77" s="237"/>
      <c r="ET77" s="237"/>
      <c r="EU77" s="237"/>
      <c r="EV77" s="237"/>
      <c r="EW77" s="237"/>
      <c r="EX77" s="237"/>
      <c r="EY77" s="237"/>
      <c r="EZ77" s="237"/>
      <c r="FA77" s="237"/>
      <c r="FB77" s="237"/>
      <c r="FC77" s="237"/>
      <c r="FD77" s="237"/>
      <c r="FE77" s="237"/>
      <c r="FF77" s="237"/>
      <c r="FG77" s="237"/>
      <c r="FH77" s="237"/>
      <c r="FI77" s="237"/>
      <c r="FJ77" s="237"/>
      <c r="FK77" s="237"/>
      <c r="FL77" s="237"/>
      <c r="FM77" s="237"/>
      <c r="FN77" s="237"/>
      <c r="FO77" s="237"/>
      <c r="FP77" s="237"/>
      <c r="FQ77" s="237"/>
      <c r="FR77" s="237"/>
      <c r="FS77" s="237"/>
      <c r="FT77" s="237"/>
      <c r="FU77" s="237"/>
      <c r="FV77" s="237"/>
      <c r="FW77" s="237"/>
      <c r="FX77" s="237"/>
      <c r="FY77" s="237"/>
      <c r="FZ77" s="237"/>
      <c r="GA77" s="237"/>
      <c r="GB77" s="237"/>
      <c r="GC77" s="237"/>
      <c r="GD77" s="237"/>
      <c r="GE77" s="237"/>
      <c r="GF77" s="237"/>
      <c r="GG77" s="237"/>
      <c r="GH77" s="237"/>
      <c r="GI77" s="237"/>
      <c r="GJ77" s="237"/>
      <c r="GK77" s="237"/>
      <c r="GL77" s="237"/>
      <c r="GM77" s="237"/>
      <c r="GN77" s="237"/>
      <c r="GO77" s="237"/>
      <c r="GP77" s="237"/>
      <c r="GQ77" s="237"/>
      <c r="GR77" s="237"/>
      <c r="GS77" s="237"/>
      <c r="GT77" s="237"/>
      <c r="GU77" s="237"/>
      <c r="GV77" s="237"/>
      <c r="GW77" s="237"/>
      <c r="GX77" s="237"/>
      <c r="GY77" s="237"/>
      <c r="GZ77" s="237"/>
      <c r="HA77" s="237"/>
      <c r="HB77" s="237"/>
      <c r="HC77" s="237"/>
      <c r="HD77" s="237"/>
      <c r="HE77" s="237"/>
      <c r="HF77" s="237"/>
      <c r="HG77" s="237"/>
      <c r="HH77" s="237"/>
      <c r="HI77" s="237"/>
      <c r="HJ77" s="237"/>
      <c r="HK77" s="237"/>
      <c r="HL77" s="237"/>
      <c r="HM77" s="237"/>
      <c r="HN77" s="237"/>
      <c r="HO77" s="237"/>
      <c r="HP77" s="237"/>
      <c r="HQ77" s="237"/>
      <c r="HR77" s="237"/>
      <c r="HS77" s="237"/>
      <c r="HT77" s="237"/>
      <c r="HU77" s="237"/>
      <c r="HV77" s="237"/>
      <c r="HW77" s="237"/>
      <c r="HX77" s="237"/>
      <c r="HY77" s="237"/>
      <c r="HZ77" s="237"/>
      <c r="IA77" s="237"/>
      <c r="IB77" s="237"/>
      <c r="IC77" s="237"/>
      <c r="ID77" s="237"/>
      <c r="IE77" s="237"/>
      <c r="IF77" s="237"/>
      <c r="IG77" s="237"/>
      <c r="IH77" s="237"/>
      <c r="II77" s="237"/>
      <c r="IJ77" s="237"/>
      <c r="IK77" s="237"/>
      <c r="IL77" s="237"/>
      <c r="IM77" s="237"/>
    </row>
    <row r="78" spans="1:247" s="235" customFormat="1" ht="16.5" customHeight="1">
      <c r="A78" s="132" t="s">
        <v>274</v>
      </c>
      <c r="B78" s="194">
        <v>185</v>
      </c>
      <c r="C78" s="194">
        <v>185</v>
      </c>
      <c r="D78" s="194">
        <v>185</v>
      </c>
      <c r="E78" s="194">
        <v>185</v>
      </c>
      <c r="F78" s="22"/>
      <c r="G78" s="252"/>
      <c r="H78" s="253"/>
      <c r="I78" s="253"/>
      <c r="J78" s="254"/>
      <c r="K78" s="255"/>
      <c r="L78" s="236"/>
      <c r="M78" s="236"/>
      <c r="N78" s="236"/>
      <c r="O78" s="236"/>
      <c r="P78" s="236"/>
      <c r="Q78" s="237"/>
      <c r="R78" s="237"/>
      <c r="S78" s="237"/>
      <c r="T78" s="237"/>
      <c r="U78" s="237"/>
      <c r="V78" s="237"/>
      <c r="W78" s="237"/>
      <c r="X78" s="237"/>
      <c r="Y78" s="237"/>
      <c r="Z78" s="237"/>
      <c r="AA78" s="237"/>
      <c r="AB78" s="237"/>
      <c r="AC78" s="237"/>
      <c r="AD78" s="237"/>
      <c r="AE78" s="237"/>
      <c r="AF78" s="237"/>
      <c r="AG78" s="237"/>
      <c r="AH78" s="237"/>
      <c r="AI78" s="237"/>
      <c r="AJ78" s="237"/>
      <c r="AK78" s="237"/>
      <c r="AL78" s="237"/>
      <c r="AM78" s="237"/>
      <c r="AN78" s="237"/>
      <c r="AO78" s="237"/>
      <c r="AP78" s="237"/>
      <c r="AQ78" s="237"/>
      <c r="AR78" s="237"/>
      <c r="AS78" s="237"/>
      <c r="AT78" s="237"/>
      <c r="AU78" s="237"/>
      <c r="AV78" s="237"/>
      <c r="AW78" s="237"/>
      <c r="AX78" s="237"/>
      <c r="AY78" s="237"/>
      <c r="AZ78" s="237"/>
      <c r="BA78" s="237"/>
      <c r="BB78" s="237"/>
      <c r="BC78" s="237"/>
      <c r="BD78" s="237"/>
      <c r="BE78" s="237"/>
      <c r="BF78" s="237"/>
      <c r="BG78" s="237"/>
      <c r="BH78" s="237"/>
      <c r="BI78" s="237"/>
      <c r="BJ78" s="237"/>
      <c r="BK78" s="237"/>
      <c r="BL78" s="237"/>
      <c r="BM78" s="237"/>
      <c r="BN78" s="237"/>
      <c r="BO78" s="237"/>
      <c r="BP78" s="237"/>
      <c r="BQ78" s="237"/>
      <c r="BR78" s="237"/>
      <c r="BS78" s="237"/>
      <c r="BT78" s="237"/>
      <c r="BU78" s="237"/>
      <c r="BV78" s="237"/>
      <c r="BW78" s="237"/>
      <c r="BX78" s="237"/>
      <c r="BY78" s="237"/>
      <c r="BZ78" s="237"/>
      <c r="CA78" s="237"/>
      <c r="CB78" s="237"/>
      <c r="CC78" s="237"/>
      <c r="CD78" s="237"/>
      <c r="CE78" s="237"/>
      <c r="CF78" s="237"/>
      <c r="CG78" s="237"/>
      <c r="CH78" s="237"/>
      <c r="CI78" s="237"/>
      <c r="CJ78" s="237"/>
      <c r="CK78" s="237"/>
      <c r="CL78" s="237"/>
      <c r="CM78" s="237"/>
      <c r="CN78" s="237"/>
      <c r="CO78" s="237"/>
      <c r="CP78" s="237"/>
      <c r="CQ78" s="237"/>
      <c r="CR78" s="237"/>
      <c r="CS78" s="237"/>
      <c r="CT78" s="237"/>
      <c r="CU78" s="237"/>
      <c r="CV78" s="237"/>
      <c r="CW78" s="237"/>
      <c r="CX78" s="237"/>
      <c r="CY78" s="237"/>
      <c r="CZ78" s="237"/>
      <c r="DA78" s="237"/>
      <c r="DB78" s="237"/>
      <c r="DC78" s="237"/>
      <c r="DD78" s="237"/>
      <c r="DE78" s="237"/>
      <c r="DF78" s="237"/>
      <c r="DG78" s="237"/>
      <c r="DH78" s="237"/>
      <c r="DI78" s="237"/>
      <c r="DJ78" s="237"/>
      <c r="DK78" s="237"/>
      <c r="DL78" s="237"/>
      <c r="DM78" s="237"/>
      <c r="DN78" s="237"/>
      <c r="DO78" s="237"/>
      <c r="DP78" s="237"/>
      <c r="DQ78" s="237"/>
      <c r="DR78" s="237"/>
      <c r="DS78" s="237"/>
      <c r="DT78" s="237"/>
      <c r="DU78" s="237"/>
      <c r="DV78" s="237"/>
      <c r="DW78" s="237"/>
      <c r="DX78" s="237"/>
      <c r="DY78" s="237"/>
      <c r="DZ78" s="237"/>
      <c r="EA78" s="237"/>
      <c r="EB78" s="237"/>
      <c r="EC78" s="237"/>
      <c r="ED78" s="237"/>
      <c r="EE78" s="237"/>
      <c r="EF78" s="237"/>
      <c r="EG78" s="237"/>
      <c r="EH78" s="237"/>
      <c r="EI78" s="237"/>
      <c r="EJ78" s="237"/>
      <c r="EK78" s="237"/>
      <c r="EL78" s="237"/>
      <c r="EM78" s="237"/>
      <c r="EN78" s="237"/>
      <c r="EO78" s="237"/>
      <c r="EP78" s="237"/>
      <c r="EQ78" s="237"/>
      <c r="ER78" s="237"/>
      <c r="ES78" s="237"/>
      <c r="ET78" s="237"/>
      <c r="EU78" s="237"/>
      <c r="EV78" s="237"/>
      <c r="EW78" s="237"/>
      <c r="EX78" s="237"/>
      <c r="EY78" s="237"/>
      <c r="EZ78" s="237"/>
      <c r="FA78" s="237"/>
      <c r="FB78" s="237"/>
      <c r="FC78" s="237"/>
      <c r="FD78" s="237"/>
      <c r="FE78" s="237"/>
      <c r="FF78" s="237"/>
      <c r="FG78" s="237"/>
      <c r="FH78" s="237"/>
      <c r="FI78" s="237"/>
      <c r="FJ78" s="237"/>
      <c r="FK78" s="237"/>
      <c r="FL78" s="237"/>
      <c r="FM78" s="237"/>
      <c r="FN78" s="237"/>
      <c r="FO78" s="237"/>
      <c r="FP78" s="237"/>
      <c r="FQ78" s="237"/>
      <c r="FR78" s="237"/>
      <c r="FS78" s="237"/>
      <c r="FT78" s="237"/>
      <c r="FU78" s="237"/>
      <c r="FV78" s="237"/>
      <c r="FW78" s="237"/>
      <c r="FX78" s="237"/>
      <c r="FY78" s="237"/>
      <c r="FZ78" s="237"/>
      <c r="GA78" s="237"/>
      <c r="GB78" s="237"/>
      <c r="GC78" s="237"/>
      <c r="GD78" s="237"/>
      <c r="GE78" s="237"/>
      <c r="GF78" s="237"/>
      <c r="GG78" s="237"/>
      <c r="GH78" s="237"/>
      <c r="GI78" s="237"/>
      <c r="GJ78" s="237"/>
      <c r="GK78" s="237"/>
      <c r="GL78" s="237"/>
      <c r="GM78" s="237"/>
      <c r="GN78" s="237"/>
      <c r="GO78" s="237"/>
      <c r="GP78" s="237"/>
      <c r="GQ78" s="237"/>
      <c r="GR78" s="237"/>
      <c r="GS78" s="237"/>
      <c r="GT78" s="237"/>
      <c r="GU78" s="237"/>
      <c r="GV78" s="237"/>
      <c r="GW78" s="237"/>
      <c r="GX78" s="237"/>
      <c r="GY78" s="237"/>
      <c r="GZ78" s="237"/>
      <c r="HA78" s="237"/>
      <c r="HB78" s="237"/>
      <c r="HC78" s="237"/>
      <c r="HD78" s="237"/>
      <c r="HE78" s="237"/>
      <c r="HF78" s="237"/>
      <c r="HG78" s="237"/>
      <c r="HH78" s="237"/>
      <c r="HI78" s="237"/>
      <c r="HJ78" s="237"/>
      <c r="HK78" s="237"/>
      <c r="HL78" s="237"/>
      <c r="HM78" s="237"/>
      <c r="HN78" s="237"/>
      <c r="HO78" s="237"/>
      <c r="HP78" s="237"/>
      <c r="HQ78" s="237"/>
      <c r="HR78" s="237"/>
      <c r="HS78" s="237"/>
      <c r="HT78" s="237"/>
      <c r="HU78" s="237"/>
      <c r="HV78" s="237"/>
      <c r="HW78" s="237"/>
      <c r="HX78" s="237"/>
      <c r="HY78" s="237"/>
      <c r="HZ78" s="237"/>
      <c r="IA78" s="237"/>
      <c r="IB78" s="237"/>
      <c r="IC78" s="237"/>
      <c r="ID78" s="237"/>
      <c r="IE78" s="237"/>
      <c r="IF78" s="237"/>
      <c r="IG78" s="237"/>
      <c r="IH78" s="237"/>
      <c r="II78" s="237"/>
      <c r="IJ78" s="237"/>
      <c r="IK78" s="237"/>
      <c r="IL78" s="237"/>
      <c r="IM78" s="237"/>
    </row>
    <row r="79" spans="1:247" s="235" customFormat="1" ht="16.5" customHeight="1">
      <c r="A79" s="132" t="s">
        <v>343</v>
      </c>
      <c r="B79" s="194">
        <v>80</v>
      </c>
      <c r="C79" s="194">
        <v>0</v>
      </c>
      <c r="D79" s="194">
        <v>0</v>
      </c>
      <c r="E79" s="194">
        <v>0</v>
      </c>
      <c r="F79" s="22"/>
      <c r="G79" s="252"/>
      <c r="H79" s="253"/>
      <c r="I79" s="253"/>
      <c r="J79" s="254"/>
      <c r="K79" s="255"/>
      <c r="L79" s="236"/>
      <c r="M79" s="236"/>
      <c r="N79" s="236"/>
      <c r="O79" s="236"/>
      <c r="P79" s="236"/>
      <c r="Q79" s="237"/>
      <c r="R79" s="237"/>
      <c r="S79" s="237"/>
      <c r="T79" s="237"/>
      <c r="U79" s="237"/>
      <c r="V79" s="237"/>
      <c r="W79" s="237"/>
      <c r="X79" s="237"/>
      <c r="Y79" s="237"/>
      <c r="Z79" s="237"/>
      <c r="AA79" s="237"/>
      <c r="AB79" s="237"/>
      <c r="AC79" s="237"/>
      <c r="AD79" s="237"/>
      <c r="AE79" s="237"/>
      <c r="AF79" s="237"/>
      <c r="AG79" s="237"/>
      <c r="AH79" s="237"/>
      <c r="AI79" s="237"/>
      <c r="AJ79" s="237"/>
      <c r="AK79" s="237"/>
      <c r="AL79" s="237"/>
      <c r="AM79" s="237"/>
      <c r="AN79" s="237"/>
      <c r="AO79" s="237"/>
      <c r="AP79" s="237"/>
      <c r="AQ79" s="237"/>
      <c r="AR79" s="237"/>
      <c r="AS79" s="237"/>
      <c r="AT79" s="237"/>
      <c r="AU79" s="237"/>
      <c r="AV79" s="237"/>
      <c r="AW79" s="237"/>
      <c r="AX79" s="237"/>
      <c r="AY79" s="237"/>
      <c r="AZ79" s="237"/>
      <c r="BA79" s="237"/>
      <c r="BB79" s="237"/>
      <c r="BC79" s="237"/>
      <c r="BD79" s="237"/>
      <c r="BE79" s="237"/>
      <c r="BF79" s="237"/>
      <c r="BG79" s="237"/>
      <c r="BH79" s="237"/>
      <c r="BI79" s="237"/>
      <c r="BJ79" s="237"/>
      <c r="BK79" s="237"/>
      <c r="BL79" s="237"/>
      <c r="BM79" s="237"/>
      <c r="BN79" s="237"/>
      <c r="BO79" s="237"/>
      <c r="BP79" s="237"/>
      <c r="BQ79" s="237"/>
      <c r="BR79" s="237"/>
      <c r="BS79" s="237"/>
      <c r="BT79" s="237"/>
      <c r="BU79" s="237"/>
      <c r="BV79" s="237"/>
      <c r="BW79" s="237"/>
      <c r="BX79" s="237"/>
      <c r="BY79" s="237"/>
      <c r="BZ79" s="237"/>
      <c r="CA79" s="237"/>
      <c r="CB79" s="237"/>
      <c r="CC79" s="237"/>
      <c r="CD79" s="237"/>
      <c r="CE79" s="237"/>
      <c r="CF79" s="237"/>
      <c r="CG79" s="237"/>
      <c r="CH79" s="237"/>
      <c r="CI79" s="237"/>
      <c r="CJ79" s="237"/>
      <c r="CK79" s="237"/>
      <c r="CL79" s="237"/>
      <c r="CM79" s="237"/>
      <c r="CN79" s="237"/>
      <c r="CO79" s="237"/>
      <c r="CP79" s="237"/>
      <c r="CQ79" s="237"/>
      <c r="CR79" s="237"/>
      <c r="CS79" s="237"/>
      <c r="CT79" s="237"/>
      <c r="CU79" s="237"/>
      <c r="CV79" s="237"/>
      <c r="CW79" s="237"/>
      <c r="CX79" s="237"/>
      <c r="CY79" s="237"/>
      <c r="CZ79" s="237"/>
      <c r="DA79" s="237"/>
      <c r="DB79" s="237"/>
      <c r="DC79" s="237"/>
      <c r="DD79" s="237"/>
      <c r="DE79" s="237"/>
      <c r="DF79" s="237"/>
      <c r="DG79" s="237"/>
      <c r="DH79" s="237"/>
      <c r="DI79" s="237"/>
      <c r="DJ79" s="237"/>
      <c r="DK79" s="237"/>
      <c r="DL79" s="237"/>
      <c r="DM79" s="237"/>
      <c r="DN79" s="237"/>
      <c r="DO79" s="237"/>
      <c r="DP79" s="237"/>
      <c r="DQ79" s="237"/>
      <c r="DR79" s="237"/>
      <c r="DS79" s="237"/>
      <c r="DT79" s="237"/>
      <c r="DU79" s="237"/>
      <c r="DV79" s="237"/>
      <c r="DW79" s="237"/>
      <c r="DX79" s="237"/>
      <c r="DY79" s="237"/>
      <c r="DZ79" s="237"/>
      <c r="EA79" s="237"/>
      <c r="EB79" s="237"/>
      <c r="EC79" s="237"/>
      <c r="ED79" s="237"/>
      <c r="EE79" s="237"/>
      <c r="EF79" s="237"/>
      <c r="EG79" s="237"/>
      <c r="EH79" s="237"/>
      <c r="EI79" s="237"/>
      <c r="EJ79" s="237"/>
      <c r="EK79" s="237"/>
      <c r="EL79" s="237"/>
      <c r="EM79" s="237"/>
      <c r="EN79" s="237"/>
      <c r="EO79" s="237"/>
      <c r="EP79" s="237"/>
      <c r="EQ79" s="237"/>
      <c r="ER79" s="237"/>
      <c r="ES79" s="237"/>
      <c r="ET79" s="237"/>
      <c r="EU79" s="237"/>
      <c r="EV79" s="237"/>
      <c r="EW79" s="237"/>
      <c r="EX79" s="237"/>
      <c r="EY79" s="237"/>
      <c r="EZ79" s="237"/>
      <c r="FA79" s="237"/>
      <c r="FB79" s="237"/>
      <c r="FC79" s="237"/>
      <c r="FD79" s="237"/>
      <c r="FE79" s="237"/>
      <c r="FF79" s="237"/>
      <c r="FG79" s="237"/>
      <c r="FH79" s="237"/>
      <c r="FI79" s="237"/>
      <c r="FJ79" s="237"/>
      <c r="FK79" s="237"/>
      <c r="FL79" s="237"/>
      <c r="FM79" s="237"/>
      <c r="FN79" s="237"/>
      <c r="FO79" s="237"/>
      <c r="FP79" s="237"/>
      <c r="FQ79" s="237"/>
      <c r="FR79" s="237"/>
      <c r="FS79" s="237"/>
      <c r="FT79" s="237"/>
      <c r="FU79" s="237"/>
      <c r="FV79" s="237"/>
      <c r="FW79" s="237"/>
      <c r="FX79" s="237"/>
      <c r="FY79" s="237"/>
      <c r="FZ79" s="237"/>
      <c r="GA79" s="237"/>
      <c r="GB79" s="237"/>
      <c r="GC79" s="237"/>
      <c r="GD79" s="237"/>
      <c r="GE79" s="237"/>
      <c r="GF79" s="237"/>
      <c r="GG79" s="237"/>
      <c r="GH79" s="237"/>
      <c r="GI79" s="237"/>
      <c r="GJ79" s="237"/>
      <c r="GK79" s="237"/>
      <c r="GL79" s="237"/>
      <c r="GM79" s="237"/>
      <c r="GN79" s="237"/>
      <c r="GO79" s="237"/>
      <c r="GP79" s="237"/>
      <c r="GQ79" s="237"/>
      <c r="GR79" s="237"/>
      <c r="GS79" s="237"/>
      <c r="GT79" s="237"/>
      <c r="GU79" s="237"/>
      <c r="GV79" s="237"/>
      <c r="GW79" s="237"/>
      <c r="GX79" s="237"/>
      <c r="GY79" s="237"/>
      <c r="GZ79" s="237"/>
      <c r="HA79" s="237"/>
      <c r="HB79" s="237"/>
      <c r="HC79" s="237"/>
      <c r="HD79" s="237"/>
      <c r="HE79" s="237"/>
      <c r="HF79" s="237"/>
      <c r="HG79" s="237"/>
      <c r="HH79" s="237"/>
      <c r="HI79" s="237"/>
      <c r="HJ79" s="237"/>
      <c r="HK79" s="237"/>
      <c r="HL79" s="237"/>
      <c r="HM79" s="237"/>
      <c r="HN79" s="237"/>
      <c r="HO79" s="237"/>
      <c r="HP79" s="237"/>
      <c r="HQ79" s="237"/>
      <c r="HR79" s="237"/>
      <c r="HS79" s="237"/>
      <c r="HT79" s="237"/>
      <c r="HU79" s="237"/>
      <c r="HV79" s="237"/>
      <c r="HW79" s="237"/>
      <c r="HX79" s="237"/>
      <c r="HY79" s="237"/>
      <c r="HZ79" s="237"/>
      <c r="IA79" s="237"/>
      <c r="IB79" s="237"/>
      <c r="IC79" s="237"/>
      <c r="ID79" s="237"/>
      <c r="IE79" s="237"/>
      <c r="IF79" s="237"/>
      <c r="IG79" s="237"/>
      <c r="IH79" s="237"/>
      <c r="II79" s="237"/>
      <c r="IJ79" s="237"/>
      <c r="IK79" s="237"/>
      <c r="IL79" s="237"/>
      <c r="IM79" s="237"/>
    </row>
    <row r="80" spans="1:247" s="235" customFormat="1" ht="16.5" customHeight="1">
      <c r="A80" s="196" t="s">
        <v>275</v>
      </c>
      <c r="B80" s="194">
        <v>60</v>
      </c>
      <c r="C80" s="194">
        <v>60</v>
      </c>
      <c r="D80" s="194">
        <v>60</v>
      </c>
      <c r="E80" s="194">
        <v>60</v>
      </c>
      <c r="F80" s="22"/>
      <c r="G80" s="252"/>
      <c r="H80" s="253"/>
      <c r="I80" s="253"/>
      <c r="J80" s="254"/>
      <c r="K80" s="255"/>
      <c r="L80" s="236"/>
      <c r="M80" s="236"/>
      <c r="N80" s="236"/>
      <c r="O80" s="236"/>
      <c r="P80" s="236"/>
      <c r="Q80" s="237"/>
      <c r="R80" s="237"/>
      <c r="S80" s="237"/>
      <c r="T80" s="237"/>
      <c r="U80" s="237"/>
      <c r="V80" s="237"/>
      <c r="W80" s="237"/>
      <c r="X80" s="237"/>
      <c r="Y80" s="237"/>
      <c r="Z80" s="237"/>
      <c r="AA80" s="237"/>
      <c r="AB80" s="237"/>
      <c r="AC80" s="237"/>
      <c r="AD80" s="237"/>
      <c r="AE80" s="237"/>
      <c r="AF80" s="237"/>
      <c r="AG80" s="237"/>
      <c r="AH80" s="237"/>
      <c r="AI80" s="237"/>
      <c r="AJ80" s="237"/>
      <c r="AK80" s="237"/>
      <c r="AL80" s="237"/>
      <c r="AM80" s="237"/>
      <c r="AN80" s="237"/>
      <c r="AO80" s="237"/>
      <c r="AP80" s="237"/>
      <c r="AQ80" s="237"/>
      <c r="AR80" s="237"/>
      <c r="AS80" s="237"/>
      <c r="AT80" s="237"/>
      <c r="AU80" s="237"/>
      <c r="AV80" s="237"/>
      <c r="AW80" s="237"/>
      <c r="AX80" s="237"/>
      <c r="AY80" s="237"/>
      <c r="AZ80" s="237"/>
      <c r="BA80" s="237"/>
      <c r="BB80" s="237"/>
      <c r="BC80" s="237"/>
      <c r="BD80" s="237"/>
      <c r="BE80" s="237"/>
      <c r="BF80" s="237"/>
      <c r="BG80" s="237"/>
      <c r="BH80" s="237"/>
      <c r="BI80" s="237"/>
      <c r="BJ80" s="237"/>
      <c r="BK80" s="237"/>
      <c r="BL80" s="237"/>
      <c r="BM80" s="237"/>
      <c r="BN80" s="237"/>
      <c r="BO80" s="237"/>
      <c r="BP80" s="237"/>
      <c r="BQ80" s="237"/>
      <c r="BR80" s="237"/>
      <c r="BS80" s="237"/>
      <c r="BT80" s="237"/>
      <c r="BU80" s="237"/>
      <c r="BV80" s="237"/>
      <c r="BW80" s="237"/>
      <c r="BX80" s="237"/>
      <c r="BY80" s="237"/>
      <c r="BZ80" s="237"/>
      <c r="CA80" s="237"/>
      <c r="CB80" s="237"/>
      <c r="CC80" s="237"/>
      <c r="CD80" s="237"/>
      <c r="CE80" s="237"/>
      <c r="CF80" s="237"/>
      <c r="CG80" s="237"/>
      <c r="CH80" s="237"/>
      <c r="CI80" s="237"/>
      <c r="CJ80" s="237"/>
      <c r="CK80" s="237"/>
      <c r="CL80" s="237"/>
      <c r="CM80" s="237"/>
      <c r="CN80" s="237"/>
      <c r="CO80" s="237"/>
      <c r="CP80" s="237"/>
      <c r="CQ80" s="237"/>
      <c r="CR80" s="237"/>
      <c r="CS80" s="237"/>
      <c r="CT80" s="237"/>
      <c r="CU80" s="237"/>
      <c r="CV80" s="237"/>
      <c r="CW80" s="237"/>
      <c r="CX80" s="237"/>
      <c r="CY80" s="237"/>
      <c r="CZ80" s="237"/>
      <c r="DA80" s="237"/>
      <c r="DB80" s="237"/>
      <c r="DC80" s="237"/>
      <c r="DD80" s="237"/>
      <c r="DE80" s="237"/>
      <c r="DF80" s="237"/>
      <c r="DG80" s="237"/>
      <c r="DH80" s="237"/>
      <c r="DI80" s="237"/>
      <c r="DJ80" s="237"/>
      <c r="DK80" s="237"/>
      <c r="DL80" s="237"/>
      <c r="DM80" s="237"/>
      <c r="DN80" s="237"/>
      <c r="DO80" s="237"/>
      <c r="DP80" s="237"/>
      <c r="DQ80" s="237"/>
      <c r="DR80" s="237"/>
      <c r="DS80" s="237"/>
      <c r="DT80" s="237"/>
      <c r="DU80" s="237"/>
      <c r="DV80" s="237"/>
      <c r="DW80" s="237"/>
      <c r="DX80" s="237"/>
      <c r="DY80" s="237"/>
      <c r="DZ80" s="237"/>
      <c r="EA80" s="237"/>
      <c r="EB80" s="237"/>
      <c r="EC80" s="237"/>
      <c r="ED80" s="237"/>
      <c r="EE80" s="237"/>
      <c r="EF80" s="237"/>
      <c r="EG80" s="237"/>
      <c r="EH80" s="237"/>
      <c r="EI80" s="237"/>
      <c r="EJ80" s="237"/>
      <c r="EK80" s="237"/>
      <c r="EL80" s="237"/>
      <c r="EM80" s="237"/>
      <c r="EN80" s="237"/>
      <c r="EO80" s="237"/>
      <c r="EP80" s="237"/>
      <c r="EQ80" s="237"/>
      <c r="ER80" s="237"/>
      <c r="ES80" s="237"/>
      <c r="ET80" s="237"/>
      <c r="EU80" s="237"/>
      <c r="EV80" s="237"/>
      <c r="EW80" s="237"/>
      <c r="EX80" s="237"/>
      <c r="EY80" s="237"/>
      <c r="EZ80" s="237"/>
      <c r="FA80" s="237"/>
      <c r="FB80" s="237"/>
      <c r="FC80" s="237"/>
      <c r="FD80" s="237"/>
      <c r="FE80" s="237"/>
      <c r="FF80" s="237"/>
      <c r="FG80" s="237"/>
      <c r="FH80" s="237"/>
      <c r="FI80" s="237"/>
      <c r="FJ80" s="237"/>
      <c r="FK80" s="237"/>
      <c r="FL80" s="237"/>
      <c r="FM80" s="237"/>
      <c r="FN80" s="237"/>
      <c r="FO80" s="237"/>
      <c r="FP80" s="237"/>
      <c r="FQ80" s="237"/>
      <c r="FR80" s="237"/>
      <c r="FS80" s="237"/>
      <c r="FT80" s="237"/>
      <c r="FU80" s="237"/>
      <c r="FV80" s="237"/>
      <c r="FW80" s="237"/>
      <c r="FX80" s="237"/>
      <c r="FY80" s="237"/>
      <c r="FZ80" s="237"/>
      <c r="GA80" s="237"/>
      <c r="GB80" s="237"/>
      <c r="GC80" s="237"/>
      <c r="GD80" s="237"/>
      <c r="GE80" s="237"/>
      <c r="GF80" s="237"/>
      <c r="GG80" s="237"/>
      <c r="GH80" s="237"/>
      <c r="GI80" s="237"/>
      <c r="GJ80" s="237"/>
      <c r="GK80" s="237"/>
      <c r="GL80" s="237"/>
      <c r="GM80" s="237"/>
      <c r="GN80" s="237"/>
      <c r="GO80" s="237"/>
      <c r="GP80" s="237"/>
      <c r="GQ80" s="237"/>
      <c r="GR80" s="237"/>
      <c r="GS80" s="237"/>
      <c r="GT80" s="237"/>
      <c r="GU80" s="237"/>
      <c r="GV80" s="237"/>
      <c r="GW80" s="237"/>
      <c r="GX80" s="237"/>
      <c r="GY80" s="237"/>
      <c r="GZ80" s="237"/>
      <c r="HA80" s="237"/>
      <c r="HB80" s="237"/>
      <c r="HC80" s="237"/>
      <c r="HD80" s="237"/>
      <c r="HE80" s="237"/>
      <c r="HF80" s="237"/>
      <c r="HG80" s="237"/>
      <c r="HH80" s="237"/>
      <c r="HI80" s="237"/>
      <c r="HJ80" s="237"/>
      <c r="HK80" s="237"/>
      <c r="HL80" s="237"/>
      <c r="HM80" s="237"/>
      <c r="HN80" s="237"/>
      <c r="HO80" s="237"/>
      <c r="HP80" s="237"/>
      <c r="HQ80" s="237"/>
      <c r="HR80" s="237"/>
      <c r="HS80" s="237"/>
      <c r="HT80" s="237"/>
      <c r="HU80" s="237"/>
      <c r="HV80" s="237"/>
      <c r="HW80" s="237"/>
      <c r="HX80" s="237"/>
      <c r="HY80" s="237"/>
      <c r="HZ80" s="237"/>
      <c r="IA80" s="237"/>
      <c r="IB80" s="237"/>
      <c r="IC80" s="237"/>
      <c r="ID80" s="237"/>
      <c r="IE80" s="237"/>
      <c r="IF80" s="237"/>
      <c r="IG80" s="237"/>
      <c r="IH80" s="237"/>
      <c r="II80" s="237"/>
      <c r="IJ80" s="237"/>
      <c r="IK80" s="237"/>
      <c r="IL80" s="237"/>
      <c r="IM80" s="237"/>
    </row>
    <row r="81" spans="1:247" s="235" customFormat="1" ht="16.5" customHeight="1">
      <c r="A81" s="196" t="s">
        <v>276</v>
      </c>
      <c r="B81" s="194">
        <v>25</v>
      </c>
      <c r="C81" s="194">
        <v>25</v>
      </c>
      <c r="D81" s="194">
        <v>25</v>
      </c>
      <c r="E81" s="194">
        <v>25</v>
      </c>
      <c r="F81" s="22"/>
      <c r="G81" s="252"/>
      <c r="H81" s="253"/>
      <c r="I81" s="253"/>
      <c r="J81" s="254"/>
      <c r="K81" s="255"/>
      <c r="L81" s="236"/>
      <c r="M81" s="236"/>
      <c r="N81" s="236"/>
      <c r="O81" s="236"/>
      <c r="P81" s="236"/>
      <c r="Q81" s="237"/>
      <c r="R81" s="237"/>
      <c r="S81" s="237"/>
      <c r="T81" s="237"/>
      <c r="U81" s="237"/>
      <c r="V81" s="237"/>
      <c r="W81" s="237"/>
      <c r="X81" s="237"/>
      <c r="Y81" s="237"/>
      <c r="Z81" s="237"/>
      <c r="AA81" s="237"/>
      <c r="AB81" s="237"/>
      <c r="AC81" s="237"/>
      <c r="AD81" s="237"/>
      <c r="AE81" s="237"/>
      <c r="AF81" s="237"/>
      <c r="AG81" s="237"/>
      <c r="AH81" s="237"/>
      <c r="AI81" s="237"/>
      <c r="AJ81" s="237"/>
      <c r="AK81" s="237"/>
      <c r="AL81" s="237"/>
      <c r="AM81" s="237"/>
      <c r="AN81" s="237"/>
      <c r="AO81" s="237"/>
      <c r="AP81" s="237"/>
      <c r="AQ81" s="237"/>
      <c r="AR81" s="237"/>
      <c r="AS81" s="237"/>
      <c r="AT81" s="237"/>
      <c r="AU81" s="237"/>
      <c r="AV81" s="237"/>
      <c r="AW81" s="237"/>
      <c r="AX81" s="237"/>
      <c r="AY81" s="237"/>
      <c r="AZ81" s="237"/>
      <c r="BA81" s="237"/>
      <c r="BB81" s="237"/>
      <c r="BC81" s="237"/>
      <c r="BD81" s="237"/>
      <c r="BE81" s="237"/>
      <c r="BF81" s="237"/>
      <c r="BG81" s="237"/>
      <c r="BH81" s="237"/>
      <c r="BI81" s="237"/>
      <c r="BJ81" s="237"/>
      <c r="BK81" s="237"/>
      <c r="BL81" s="237"/>
      <c r="BM81" s="237"/>
      <c r="BN81" s="237"/>
      <c r="BO81" s="237"/>
      <c r="BP81" s="237"/>
      <c r="BQ81" s="237"/>
      <c r="BR81" s="237"/>
      <c r="BS81" s="237"/>
      <c r="BT81" s="237"/>
      <c r="BU81" s="237"/>
      <c r="BV81" s="237"/>
      <c r="BW81" s="237"/>
      <c r="BX81" s="237"/>
      <c r="BY81" s="237"/>
      <c r="BZ81" s="237"/>
      <c r="CA81" s="237"/>
      <c r="CB81" s="237"/>
      <c r="CC81" s="237"/>
      <c r="CD81" s="237"/>
      <c r="CE81" s="237"/>
      <c r="CF81" s="237"/>
      <c r="CG81" s="237"/>
      <c r="CH81" s="237"/>
      <c r="CI81" s="237"/>
      <c r="CJ81" s="237"/>
      <c r="CK81" s="237"/>
      <c r="CL81" s="237"/>
      <c r="CM81" s="237"/>
      <c r="CN81" s="237"/>
      <c r="CO81" s="237"/>
      <c r="CP81" s="237"/>
      <c r="CQ81" s="237"/>
      <c r="CR81" s="237"/>
      <c r="CS81" s="237"/>
      <c r="CT81" s="237"/>
      <c r="CU81" s="237"/>
      <c r="CV81" s="237"/>
      <c r="CW81" s="237"/>
      <c r="CX81" s="237"/>
      <c r="CY81" s="237"/>
      <c r="CZ81" s="237"/>
      <c r="DA81" s="237"/>
      <c r="DB81" s="237"/>
      <c r="DC81" s="237"/>
      <c r="DD81" s="237"/>
      <c r="DE81" s="237"/>
      <c r="DF81" s="237"/>
      <c r="DG81" s="237"/>
      <c r="DH81" s="237"/>
      <c r="DI81" s="237"/>
      <c r="DJ81" s="237"/>
      <c r="DK81" s="237"/>
      <c r="DL81" s="237"/>
      <c r="DM81" s="237"/>
      <c r="DN81" s="237"/>
      <c r="DO81" s="237"/>
      <c r="DP81" s="237"/>
      <c r="DQ81" s="237"/>
      <c r="DR81" s="237"/>
      <c r="DS81" s="237"/>
      <c r="DT81" s="237"/>
      <c r="DU81" s="237"/>
      <c r="DV81" s="237"/>
      <c r="DW81" s="237"/>
      <c r="DX81" s="237"/>
      <c r="DY81" s="237"/>
      <c r="DZ81" s="237"/>
      <c r="EA81" s="237"/>
      <c r="EB81" s="237"/>
      <c r="EC81" s="237"/>
      <c r="ED81" s="237"/>
      <c r="EE81" s="237"/>
      <c r="EF81" s="237"/>
      <c r="EG81" s="237"/>
      <c r="EH81" s="237"/>
      <c r="EI81" s="237"/>
      <c r="EJ81" s="237"/>
      <c r="EK81" s="237"/>
      <c r="EL81" s="237"/>
      <c r="EM81" s="237"/>
      <c r="EN81" s="237"/>
      <c r="EO81" s="237"/>
      <c r="EP81" s="237"/>
      <c r="EQ81" s="237"/>
      <c r="ER81" s="237"/>
      <c r="ES81" s="237"/>
      <c r="ET81" s="237"/>
      <c r="EU81" s="237"/>
      <c r="EV81" s="237"/>
      <c r="EW81" s="237"/>
      <c r="EX81" s="237"/>
      <c r="EY81" s="237"/>
      <c r="EZ81" s="237"/>
      <c r="FA81" s="237"/>
      <c r="FB81" s="237"/>
      <c r="FC81" s="237"/>
      <c r="FD81" s="237"/>
      <c r="FE81" s="237"/>
      <c r="FF81" s="237"/>
      <c r="FG81" s="237"/>
      <c r="FH81" s="237"/>
      <c r="FI81" s="237"/>
      <c r="FJ81" s="237"/>
      <c r="FK81" s="237"/>
      <c r="FL81" s="237"/>
      <c r="FM81" s="237"/>
      <c r="FN81" s="237"/>
      <c r="FO81" s="237"/>
      <c r="FP81" s="237"/>
      <c r="FQ81" s="237"/>
      <c r="FR81" s="237"/>
      <c r="FS81" s="237"/>
      <c r="FT81" s="237"/>
      <c r="FU81" s="237"/>
      <c r="FV81" s="237"/>
      <c r="FW81" s="237"/>
      <c r="FX81" s="237"/>
      <c r="FY81" s="237"/>
      <c r="FZ81" s="237"/>
      <c r="GA81" s="237"/>
      <c r="GB81" s="237"/>
      <c r="GC81" s="237"/>
      <c r="GD81" s="237"/>
      <c r="GE81" s="237"/>
      <c r="GF81" s="237"/>
      <c r="GG81" s="237"/>
      <c r="GH81" s="237"/>
      <c r="GI81" s="237"/>
      <c r="GJ81" s="237"/>
      <c r="GK81" s="237"/>
      <c r="GL81" s="237"/>
      <c r="GM81" s="237"/>
      <c r="GN81" s="237"/>
      <c r="GO81" s="237"/>
      <c r="GP81" s="237"/>
      <c r="GQ81" s="237"/>
      <c r="GR81" s="237"/>
      <c r="GS81" s="237"/>
      <c r="GT81" s="237"/>
      <c r="GU81" s="237"/>
      <c r="GV81" s="237"/>
      <c r="GW81" s="237"/>
      <c r="GX81" s="237"/>
      <c r="GY81" s="237"/>
      <c r="GZ81" s="237"/>
      <c r="HA81" s="237"/>
      <c r="HB81" s="237"/>
      <c r="HC81" s="237"/>
      <c r="HD81" s="237"/>
      <c r="HE81" s="237"/>
      <c r="HF81" s="237"/>
      <c r="HG81" s="237"/>
      <c r="HH81" s="237"/>
      <c r="HI81" s="237"/>
      <c r="HJ81" s="237"/>
      <c r="HK81" s="237"/>
      <c r="HL81" s="237"/>
      <c r="HM81" s="237"/>
      <c r="HN81" s="237"/>
      <c r="HO81" s="237"/>
      <c r="HP81" s="237"/>
      <c r="HQ81" s="237"/>
      <c r="HR81" s="237"/>
      <c r="HS81" s="237"/>
      <c r="HT81" s="237"/>
      <c r="HU81" s="237"/>
      <c r="HV81" s="237"/>
      <c r="HW81" s="237"/>
      <c r="HX81" s="237"/>
      <c r="HY81" s="237"/>
      <c r="HZ81" s="237"/>
      <c r="IA81" s="237"/>
      <c r="IB81" s="237"/>
      <c r="IC81" s="237"/>
      <c r="ID81" s="237"/>
      <c r="IE81" s="237"/>
      <c r="IF81" s="237"/>
      <c r="IG81" s="237"/>
      <c r="IH81" s="237"/>
      <c r="II81" s="237"/>
      <c r="IJ81" s="237"/>
      <c r="IK81" s="237"/>
      <c r="IL81" s="237"/>
      <c r="IM81" s="237"/>
    </row>
    <row r="82" spans="1:247" s="237" customFormat="1" ht="16.5" customHeight="1">
      <c r="A82" s="216" t="s">
        <v>357</v>
      </c>
      <c r="B82" s="194">
        <v>21</v>
      </c>
      <c r="C82" s="194">
        <v>0</v>
      </c>
      <c r="D82" s="283">
        <v>0</v>
      </c>
      <c r="E82" s="282">
        <v>0</v>
      </c>
      <c r="F82" s="22"/>
      <c r="G82" s="252"/>
      <c r="H82" s="253"/>
      <c r="I82" s="253"/>
      <c r="J82" s="254"/>
      <c r="K82" s="255"/>
      <c r="L82" s="236"/>
      <c r="M82" s="236"/>
      <c r="N82" s="236"/>
      <c r="O82" s="236"/>
      <c r="P82" s="236"/>
    </row>
    <row r="83" spans="1:247" s="237" customFormat="1" ht="16.5" customHeight="1">
      <c r="A83" s="241" t="s">
        <v>228</v>
      </c>
      <c r="B83" s="279">
        <f>SUM(B84:B86)</f>
        <v>26129.753000000001</v>
      </c>
      <c r="C83" s="279">
        <f>SUM(C84:C86)</f>
        <v>26080.762999999999</v>
      </c>
      <c r="D83" s="279">
        <f>SUM(D84:D86)</f>
        <v>26080.762999999999</v>
      </c>
      <c r="E83" s="279">
        <f>SUM(E84:E86)</f>
        <v>26080.762999999999</v>
      </c>
      <c r="F83" s="22"/>
      <c r="G83" s="252"/>
      <c r="H83" s="253"/>
      <c r="I83" s="253"/>
      <c r="J83" s="254"/>
      <c r="K83" s="255"/>
      <c r="L83" s="236"/>
      <c r="M83" s="236"/>
      <c r="N83" s="236"/>
      <c r="O83" s="236"/>
      <c r="P83" s="236"/>
    </row>
    <row r="84" spans="1:247" s="237" customFormat="1" ht="16.5" customHeight="1">
      <c r="A84" s="197" t="s">
        <v>74</v>
      </c>
      <c r="B84" s="280">
        <v>25063</v>
      </c>
      <c r="C84" s="280">
        <v>25063</v>
      </c>
      <c r="D84" s="280">
        <v>25063</v>
      </c>
      <c r="E84" s="280">
        <v>25063</v>
      </c>
      <c r="F84" s="22"/>
      <c r="G84" s="252"/>
      <c r="H84" s="253"/>
      <c r="I84" s="253"/>
      <c r="J84" s="254"/>
      <c r="K84" s="255"/>
      <c r="L84" s="236"/>
      <c r="M84" s="236"/>
      <c r="N84" s="236"/>
      <c r="O84" s="236"/>
      <c r="P84" s="236"/>
    </row>
    <row r="85" spans="1:247" s="237" customFormat="1" ht="16.5" customHeight="1">
      <c r="A85" s="197" t="s">
        <v>277</v>
      </c>
      <c r="B85" s="194">
        <v>1017.763</v>
      </c>
      <c r="C85" s="194">
        <v>1017.763</v>
      </c>
      <c r="D85" s="194">
        <v>1017.763</v>
      </c>
      <c r="E85" s="194">
        <v>1017.763</v>
      </c>
      <c r="F85" s="249"/>
      <c r="G85" s="252"/>
      <c r="H85" s="253"/>
      <c r="I85" s="253"/>
      <c r="J85" s="254"/>
      <c r="K85" s="255"/>
      <c r="L85" s="236"/>
      <c r="M85" s="236"/>
      <c r="N85" s="236"/>
      <c r="O85" s="236"/>
      <c r="P85" s="236"/>
    </row>
    <row r="86" spans="1:247" s="237" customFormat="1" ht="16.5" customHeight="1">
      <c r="A86" s="197" t="s">
        <v>278</v>
      </c>
      <c r="B86" s="194">
        <v>48.99</v>
      </c>
      <c r="C86" s="194" t="s">
        <v>117</v>
      </c>
      <c r="D86" s="194" t="s">
        <v>117</v>
      </c>
      <c r="E86" s="194" t="s">
        <v>117</v>
      </c>
      <c r="F86" s="22"/>
      <c r="G86" s="252"/>
      <c r="H86" s="253"/>
      <c r="I86" s="253"/>
      <c r="J86" s="254"/>
      <c r="K86" s="255"/>
      <c r="L86" s="236"/>
      <c r="M86" s="236"/>
      <c r="N86" s="236"/>
      <c r="O86" s="236"/>
      <c r="P86" s="236"/>
    </row>
    <row r="87" spans="1:247" s="237" customFormat="1" ht="16.5" customHeight="1">
      <c r="A87" s="240" t="s">
        <v>226</v>
      </c>
      <c r="B87" s="279">
        <f>SUM(B88:B94)</f>
        <v>5790.6850000000004</v>
      </c>
      <c r="C87" s="279">
        <f>SUM(C88:C94)</f>
        <v>6271.6850000000004</v>
      </c>
      <c r="D87" s="279">
        <f>SUM(D88:D94)</f>
        <v>6271.6850000000004</v>
      </c>
      <c r="E87" s="279">
        <f>SUM(E88:E94)</f>
        <v>6271.6850000000004</v>
      </c>
      <c r="F87" s="22"/>
      <c r="G87" s="252"/>
      <c r="H87" s="253"/>
      <c r="I87" s="253"/>
      <c r="J87" s="254"/>
      <c r="K87" s="255"/>
      <c r="L87" s="236"/>
      <c r="M87" s="236"/>
      <c r="N87" s="236"/>
      <c r="O87" s="236"/>
      <c r="P87" s="236"/>
    </row>
    <row r="88" spans="1:247" s="237" customFormat="1" ht="16.5" customHeight="1">
      <c r="A88" s="196" t="s">
        <v>279</v>
      </c>
      <c r="B88" s="194">
        <v>2500.8760000000002</v>
      </c>
      <c r="C88" s="194">
        <v>2500.8760000000002</v>
      </c>
      <c r="D88" s="194">
        <v>2500.8760000000002</v>
      </c>
      <c r="E88" s="194">
        <v>2500.8760000000002</v>
      </c>
      <c r="F88" s="22"/>
      <c r="G88" s="252"/>
      <c r="H88" s="253"/>
      <c r="I88" s="253"/>
      <c r="J88" s="254"/>
      <c r="K88" s="255"/>
      <c r="L88" s="236"/>
      <c r="M88" s="236"/>
      <c r="N88" s="236"/>
      <c r="O88" s="236"/>
      <c r="P88" s="236"/>
    </row>
    <row r="89" spans="1:247" s="237" customFormat="1" ht="16.5" customHeight="1">
      <c r="A89" s="133" t="s">
        <v>280</v>
      </c>
      <c r="B89" s="194">
        <v>1579.26</v>
      </c>
      <c r="C89" s="194">
        <v>1579.26</v>
      </c>
      <c r="D89" s="194">
        <v>1579.26</v>
      </c>
      <c r="E89" s="194">
        <v>1579.26</v>
      </c>
      <c r="F89" s="22"/>
      <c r="G89" s="252"/>
      <c r="H89" s="253"/>
      <c r="I89" s="253"/>
      <c r="J89" s="254"/>
      <c r="K89" s="255"/>
      <c r="L89" s="236"/>
      <c r="M89" s="236"/>
      <c r="N89" s="236"/>
      <c r="O89" s="236"/>
      <c r="P89" s="236"/>
    </row>
    <row r="90" spans="1:247" s="237" customFormat="1" ht="16.5" customHeight="1">
      <c r="A90" s="196" t="s">
        <v>281</v>
      </c>
      <c r="B90" s="291">
        <v>1100</v>
      </c>
      <c r="C90" s="194">
        <v>1090</v>
      </c>
      <c r="D90" s="194">
        <v>1090</v>
      </c>
      <c r="E90" s="194">
        <v>1090</v>
      </c>
      <c r="F90" s="22"/>
      <c r="G90" s="252"/>
      <c r="H90" s="253"/>
      <c r="I90" s="253"/>
      <c r="J90" s="254"/>
      <c r="K90" s="255"/>
      <c r="L90" s="236"/>
      <c r="M90" s="236"/>
      <c r="N90" s="236"/>
      <c r="O90" s="236"/>
      <c r="P90" s="236"/>
    </row>
    <row r="91" spans="1:247" s="237" customFormat="1" ht="16.5" customHeight="1">
      <c r="A91" s="196" t="s">
        <v>282</v>
      </c>
      <c r="B91" s="291">
        <v>500</v>
      </c>
      <c r="C91" s="194">
        <v>0</v>
      </c>
      <c r="D91" s="194">
        <v>0</v>
      </c>
      <c r="E91" s="194">
        <v>0</v>
      </c>
      <c r="F91" s="22"/>
      <c r="G91" s="252"/>
      <c r="H91" s="253"/>
      <c r="I91" s="253"/>
      <c r="J91" s="254"/>
      <c r="K91" s="255"/>
      <c r="L91" s="236"/>
      <c r="M91" s="236"/>
      <c r="N91" s="236"/>
      <c r="O91" s="236"/>
      <c r="P91" s="236"/>
    </row>
    <row r="92" spans="1:247" s="237" customFormat="1" ht="16.5" customHeight="1">
      <c r="A92" s="133" t="s">
        <v>283</v>
      </c>
      <c r="B92" s="194">
        <v>110.54900000000001</v>
      </c>
      <c r="C92" s="194">
        <v>110.54900000000001</v>
      </c>
      <c r="D92" s="194">
        <v>110.54900000000001</v>
      </c>
      <c r="E92" s="194">
        <v>110.54900000000001</v>
      </c>
      <c r="F92" s="22"/>
      <c r="G92" s="252"/>
      <c r="H92" s="253"/>
      <c r="I92" s="253"/>
      <c r="J92" s="254"/>
      <c r="K92" s="255"/>
      <c r="L92" s="236"/>
      <c r="M92" s="236"/>
      <c r="N92" s="236"/>
      <c r="O92" s="236"/>
      <c r="P92" s="236"/>
    </row>
    <row r="93" spans="1:247" s="237" customFormat="1" ht="16.5" customHeight="1">
      <c r="A93" s="133" t="s">
        <v>284</v>
      </c>
      <c r="B93" s="194">
        <v>0</v>
      </c>
      <c r="C93" s="194">
        <v>971</v>
      </c>
      <c r="D93" s="194">
        <v>971</v>
      </c>
      <c r="E93" s="194">
        <v>971</v>
      </c>
      <c r="F93" s="22"/>
      <c r="G93" s="252"/>
      <c r="H93" s="253"/>
      <c r="I93" s="253"/>
      <c r="J93" s="254"/>
      <c r="K93" s="255"/>
      <c r="L93" s="236"/>
      <c r="M93" s="236"/>
      <c r="N93" s="236"/>
      <c r="O93" s="236"/>
      <c r="P93" s="236"/>
    </row>
    <row r="94" spans="1:247" s="237" customFormat="1" ht="16.5" customHeight="1">
      <c r="A94" s="196" t="s">
        <v>70</v>
      </c>
      <c r="B94" s="194">
        <v>0</v>
      </c>
      <c r="C94" s="194">
        <v>20</v>
      </c>
      <c r="D94" s="194">
        <v>20</v>
      </c>
      <c r="E94" s="194">
        <v>20</v>
      </c>
      <c r="F94" s="22"/>
      <c r="G94" s="252"/>
      <c r="H94" s="253"/>
      <c r="I94" s="253"/>
      <c r="J94" s="254"/>
      <c r="K94" s="255"/>
      <c r="L94" s="236"/>
      <c r="M94" s="236"/>
      <c r="N94" s="236"/>
      <c r="O94" s="236"/>
      <c r="P94" s="236"/>
    </row>
    <row r="95" spans="1:247" s="237" customFormat="1" ht="16.5" customHeight="1">
      <c r="A95" s="232" t="s">
        <v>285</v>
      </c>
      <c r="B95" s="294">
        <f>SUM(B96:B97)</f>
        <v>683</v>
      </c>
      <c r="C95" s="294">
        <f>SUM(C96:C97)</f>
        <v>970</v>
      </c>
      <c r="D95" s="294">
        <f>SUM(D96:D97)</f>
        <v>1682</v>
      </c>
      <c r="E95" s="294">
        <f>SUM(E96:E97)</f>
        <v>1664</v>
      </c>
      <c r="F95" s="22"/>
      <c r="G95" s="252"/>
      <c r="H95" s="253"/>
      <c r="I95" s="253"/>
      <c r="J95" s="254"/>
      <c r="K95" s="255"/>
      <c r="L95" s="236"/>
      <c r="M95" s="236"/>
      <c r="N95" s="236"/>
      <c r="O95" s="236"/>
      <c r="P95" s="236"/>
    </row>
    <row r="96" spans="1:247" s="237" customFormat="1" ht="16.5" customHeight="1">
      <c r="A96" s="131" t="s">
        <v>286</v>
      </c>
      <c r="B96" s="291">
        <v>576</v>
      </c>
      <c r="C96" s="295">
        <v>970</v>
      </c>
      <c r="D96" s="295">
        <v>1682</v>
      </c>
      <c r="E96" s="295">
        <v>1664</v>
      </c>
      <c r="F96" s="22"/>
      <c r="G96" s="252"/>
      <c r="H96" s="253"/>
      <c r="I96" s="253"/>
      <c r="J96" s="254"/>
      <c r="K96" s="255"/>
      <c r="L96" s="236"/>
      <c r="M96" s="236"/>
      <c r="N96" s="236"/>
      <c r="O96" s="236"/>
      <c r="P96" s="236"/>
    </row>
    <row r="97" spans="1:16" s="237" customFormat="1" ht="16.5" customHeight="1">
      <c r="A97" s="133" t="s">
        <v>287</v>
      </c>
      <c r="B97" s="194">
        <v>107</v>
      </c>
      <c r="C97" s="194" t="s">
        <v>117</v>
      </c>
      <c r="D97" s="194" t="s">
        <v>117</v>
      </c>
      <c r="E97" s="194" t="s">
        <v>117</v>
      </c>
      <c r="F97" s="22"/>
      <c r="G97" s="252"/>
      <c r="H97" s="253"/>
      <c r="I97" s="253"/>
      <c r="J97" s="254"/>
      <c r="K97" s="255"/>
      <c r="L97" s="236"/>
      <c r="M97" s="236"/>
      <c r="N97" s="236"/>
      <c r="O97" s="236"/>
      <c r="P97" s="236"/>
    </row>
    <row r="98" spans="1:16" s="237" customFormat="1" ht="16.5" customHeight="1">
      <c r="A98" s="238" t="s">
        <v>288</v>
      </c>
      <c r="B98" s="279">
        <f>SUM(B99)</f>
        <v>787</v>
      </c>
      <c r="C98" s="279">
        <f>SUM(C99)</f>
        <v>287.89100000000002</v>
      </c>
      <c r="D98" s="279">
        <f>SUM(D99)</f>
        <v>287.89100000000002</v>
      </c>
      <c r="E98" s="279">
        <f>SUM(E99)</f>
        <v>287.89100000000002</v>
      </c>
      <c r="F98" s="22"/>
      <c r="G98" s="252"/>
      <c r="H98" s="253"/>
      <c r="I98" s="253"/>
      <c r="J98" s="254"/>
      <c r="K98" s="255"/>
      <c r="L98" s="236"/>
      <c r="M98" s="236"/>
      <c r="N98" s="236"/>
      <c r="O98" s="236"/>
      <c r="P98" s="236"/>
    </row>
    <row r="99" spans="1:16" s="237" customFormat="1" ht="16.5" customHeight="1">
      <c r="A99" s="133" t="s">
        <v>289</v>
      </c>
      <c r="B99" s="282">
        <v>787</v>
      </c>
      <c r="C99" s="282">
        <v>287.89100000000002</v>
      </c>
      <c r="D99" s="282">
        <v>287.89100000000002</v>
      </c>
      <c r="E99" s="282">
        <v>287.89100000000002</v>
      </c>
      <c r="F99" s="22"/>
      <c r="G99" s="252"/>
      <c r="H99" s="253"/>
      <c r="I99" s="253"/>
      <c r="J99" s="254"/>
      <c r="K99" s="255"/>
      <c r="L99" s="236"/>
      <c r="M99" s="236"/>
      <c r="N99" s="236"/>
      <c r="O99" s="236"/>
      <c r="P99" s="236"/>
    </row>
    <row r="100" spans="1:16" s="237" customFormat="1" ht="16.5" customHeight="1">
      <c r="A100" s="232" t="s">
        <v>224</v>
      </c>
      <c r="B100" s="296">
        <f>SUM(B101:B105)</f>
        <v>52.5</v>
      </c>
      <c r="C100" s="296">
        <f>SUM(C101:C105)</f>
        <v>135</v>
      </c>
      <c r="D100" s="296">
        <f>SUM(D101:D105)</f>
        <v>5</v>
      </c>
      <c r="E100" s="296">
        <f>SUM(E101:E105)</f>
        <v>0</v>
      </c>
      <c r="F100" s="22"/>
      <c r="G100" s="252"/>
      <c r="H100" s="253"/>
      <c r="I100" s="253"/>
      <c r="J100" s="254"/>
      <c r="K100" s="255"/>
      <c r="L100" s="236"/>
      <c r="M100" s="236"/>
      <c r="N100" s="236"/>
      <c r="O100" s="236"/>
      <c r="P100" s="236"/>
    </row>
    <row r="101" spans="1:16" s="237" customFormat="1" ht="16.5" customHeight="1">
      <c r="A101" s="134" t="s">
        <v>290</v>
      </c>
      <c r="B101" s="194">
        <v>20</v>
      </c>
      <c r="C101" s="194">
        <v>0</v>
      </c>
      <c r="D101" s="194">
        <v>0</v>
      </c>
      <c r="E101" s="194">
        <v>0</v>
      </c>
      <c r="F101" s="22"/>
      <c r="G101" s="252"/>
      <c r="H101" s="253"/>
      <c r="I101" s="253"/>
      <c r="J101" s="254"/>
      <c r="K101" s="255"/>
      <c r="L101" s="236"/>
      <c r="M101" s="236"/>
      <c r="N101" s="236"/>
      <c r="O101" s="236"/>
      <c r="P101" s="236"/>
    </row>
    <row r="102" spans="1:16" s="237" customFormat="1" ht="16.5" customHeight="1">
      <c r="A102" s="133" t="s">
        <v>291</v>
      </c>
      <c r="B102" s="281">
        <v>17.5</v>
      </c>
      <c r="C102" s="288">
        <v>0</v>
      </c>
      <c r="D102" s="194">
        <v>0</v>
      </c>
      <c r="E102" s="194">
        <v>0</v>
      </c>
      <c r="F102" s="22"/>
      <c r="G102" s="252"/>
      <c r="H102" s="253"/>
      <c r="I102" s="253"/>
      <c r="J102" s="254"/>
      <c r="K102" s="255"/>
      <c r="L102" s="236"/>
      <c r="M102" s="236"/>
      <c r="N102" s="236"/>
      <c r="O102" s="236"/>
      <c r="P102" s="236"/>
    </row>
    <row r="103" spans="1:16" s="237" customFormat="1" ht="16.5" customHeight="1">
      <c r="A103" s="133" t="s">
        <v>292</v>
      </c>
      <c r="B103" s="288">
        <v>10</v>
      </c>
      <c r="C103" s="288">
        <v>0</v>
      </c>
      <c r="D103" s="288">
        <v>0</v>
      </c>
      <c r="E103" s="288">
        <v>0</v>
      </c>
      <c r="F103" s="22"/>
      <c r="G103" s="252"/>
      <c r="H103" s="253"/>
      <c r="I103" s="253"/>
      <c r="J103" s="254"/>
      <c r="K103" s="255"/>
      <c r="L103" s="236"/>
      <c r="M103" s="236"/>
      <c r="N103" s="236"/>
      <c r="O103" s="236"/>
      <c r="P103" s="236"/>
    </row>
    <row r="104" spans="1:16" s="237" customFormat="1" ht="16.5" customHeight="1">
      <c r="A104" s="133" t="s">
        <v>293</v>
      </c>
      <c r="B104" s="282">
        <v>5</v>
      </c>
      <c r="C104" s="282">
        <v>0</v>
      </c>
      <c r="D104" s="194">
        <v>0</v>
      </c>
      <c r="E104" s="194">
        <v>0</v>
      </c>
      <c r="F104" s="22"/>
      <c r="G104" s="252"/>
      <c r="H104" s="253"/>
      <c r="I104" s="253"/>
      <c r="J104" s="254"/>
      <c r="K104" s="255"/>
      <c r="L104" s="236"/>
      <c r="M104" s="236"/>
      <c r="N104" s="236"/>
      <c r="O104" s="236"/>
      <c r="P104" s="236"/>
    </row>
    <row r="105" spans="1:16" s="237" customFormat="1" ht="16.5" customHeight="1">
      <c r="A105" s="196" t="s">
        <v>294</v>
      </c>
      <c r="B105" s="198">
        <v>0</v>
      </c>
      <c r="C105" s="194">
        <v>135</v>
      </c>
      <c r="D105" s="194">
        <v>5</v>
      </c>
      <c r="E105" s="194">
        <v>0</v>
      </c>
      <c r="F105" s="22"/>
      <c r="G105" s="252"/>
      <c r="H105" s="253"/>
      <c r="I105" s="253"/>
      <c r="J105" s="254"/>
      <c r="K105" s="255"/>
      <c r="L105" s="236"/>
      <c r="M105" s="236"/>
      <c r="N105" s="236"/>
      <c r="O105" s="236"/>
      <c r="P105" s="236"/>
    </row>
    <row r="106" spans="1:16" s="237" customFormat="1" ht="16.5" customHeight="1">
      <c r="A106" s="242" t="s">
        <v>371</v>
      </c>
      <c r="B106" s="296">
        <f>SUM(B107:B108)</f>
        <v>708853</v>
      </c>
      <c r="C106" s="296">
        <f>SUM(C107:C108)</f>
        <v>105000</v>
      </c>
      <c r="D106" s="296">
        <f>SUM(D107:D108)</f>
        <v>0</v>
      </c>
      <c r="E106" s="296">
        <f>SUM(E107:E108)</f>
        <v>0</v>
      </c>
      <c r="F106" s="22"/>
      <c r="G106" s="252"/>
      <c r="H106" s="253"/>
      <c r="I106" s="253"/>
      <c r="J106" s="254"/>
      <c r="K106" s="255"/>
      <c r="L106" s="236"/>
      <c r="M106" s="236"/>
      <c r="N106" s="236"/>
      <c r="O106" s="236"/>
      <c r="P106" s="236"/>
    </row>
    <row r="107" spans="1:16" s="237" customFormat="1" ht="16.5" customHeight="1">
      <c r="A107" s="195" t="s">
        <v>126</v>
      </c>
      <c r="B107" s="297">
        <v>368053</v>
      </c>
      <c r="C107" s="280">
        <v>0</v>
      </c>
      <c r="D107" s="280">
        <v>0</v>
      </c>
      <c r="E107" s="280">
        <v>0</v>
      </c>
      <c r="F107" s="22"/>
      <c r="G107" s="252"/>
      <c r="H107" s="253"/>
      <c r="I107" s="253"/>
      <c r="J107" s="254"/>
      <c r="K107" s="255"/>
      <c r="L107" s="236"/>
      <c r="M107" s="236"/>
      <c r="N107" s="236"/>
      <c r="O107" s="236"/>
      <c r="P107" s="236"/>
    </row>
    <row r="108" spans="1:16" s="237" customFormat="1" ht="16.5" customHeight="1">
      <c r="A108" s="131" t="s">
        <v>383</v>
      </c>
      <c r="B108" s="282">
        <v>340800</v>
      </c>
      <c r="C108" s="194">
        <v>105000</v>
      </c>
      <c r="D108" s="282">
        <v>0</v>
      </c>
      <c r="E108" s="282">
        <v>0</v>
      </c>
      <c r="F108" s="22"/>
      <c r="G108" s="252"/>
      <c r="H108" s="253"/>
      <c r="I108" s="253"/>
      <c r="J108" s="254"/>
      <c r="K108" s="255"/>
      <c r="L108" s="236"/>
      <c r="M108" s="236"/>
      <c r="N108" s="236"/>
      <c r="O108" s="236"/>
      <c r="P108" s="236"/>
    </row>
    <row r="109" spans="1:16" s="237" customFormat="1" ht="16.5" customHeight="1">
      <c r="A109" s="243" t="s">
        <v>372</v>
      </c>
      <c r="B109" s="279">
        <f>SUM(B110:B114)</f>
        <v>97300</v>
      </c>
      <c r="C109" s="279">
        <f>SUM(C110:C114)</f>
        <v>0</v>
      </c>
      <c r="D109" s="279">
        <f>SUM(D110:D114)</f>
        <v>0</v>
      </c>
      <c r="E109" s="279">
        <f>SUM(E110:E114)</f>
        <v>0</v>
      </c>
      <c r="F109" s="22"/>
      <c r="G109" s="252"/>
      <c r="H109" s="253"/>
      <c r="I109" s="253"/>
      <c r="J109" s="254"/>
      <c r="K109" s="255"/>
      <c r="L109" s="236"/>
      <c r="M109" s="236"/>
      <c r="N109" s="236"/>
      <c r="O109" s="236"/>
      <c r="P109" s="236"/>
    </row>
    <row r="110" spans="1:16" s="237" customFormat="1" ht="16.5" customHeight="1">
      <c r="A110" s="195" t="s">
        <v>297</v>
      </c>
      <c r="B110" s="194">
        <v>75500</v>
      </c>
      <c r="C110" s="194">
        <v>0</v>
      </c>
      <c r="D110" s="194">
        <v>0</v>
      </c>
      <c r="E110" s="194">
        <v>0</v>
      </c>
      <c r="F110" s="22"/>
      <c r="G110" s="252"/>
      <c r="H110" s="253"/>
      <c r="I110" s="253"/>
      <c r="J110" s="254"/>
      <c r="K110" s="255"/>
      <c r="L110" s="236"/>
      <c r="M110" s="236"/>
      <c r="N110" s="236"/>
      <c r="O110" s="236"/>
      <c r="P110" s="236"/>
    </row>
    <row r="111" spans="1:16" s="237" customFormat="1" ht="16.5" customHeight="1">
      <c r="A111" s="195" t="s">
        <v>128</v>
      </c>
      <c r="B111" s="194">
        <v>8000</v>
      </c>
      <c r="C111" s="194">
        <v>0</v>
      </c>
      <c r="D111" s="194">
        <v>0</v>
      </c>
      <c r="E111" s="194">
        <v>0</v>
      </c>
      <c r="F111" s="22"/>
      <c r="G111" s="252"/>
      <c r="H111" s="253"/>
      <c r="I111" s="253"/>
      <c r="J111" s="254"/>
      <c r="K111" s="255"/>
      <c r="L111" s="236"/>
      <c r="M111" s="236"/>
      <c r="N111" s="236"/>
      <c r="O111" s="236"/>
      <c r="P111" s="236"/>
    </row>
    <row r="112" spans="1:16" s="237" customFormat="1" ht="16.5" customHeight="1">
      <c r="A112" s="195" t="s">
        <v>298</v>
      </c>
      <c r="B112" s="194">
        <v>6000</v>
      </c>
      <c r="C112" s="194">
        <v>0</v>
      </c>
      <c r="D112" s="194">
        <v>0</v>
      </c>
      <c r="E112" s="194">
        <v>0</v>
      </c>
      <c r="F112" s="22"/>
      <c r="G112" s="252"/>
      <c r="H112" s="253"/>
      <c r="I112" s="253"/>
      <c r="J112" s="254"/>
      <c r="K112" s="255"/>
      <c r="L112" s="236"/>
      <c r="M112" s="236"/>
      <c r="N112" s="236"/>
      <c r="O112" s="236"/>
      <c r="P112" s="236"/>
    </row>
    <row r="113" spans="1:16" s="237" customFormat="1" ht="16.5" customHeight="1">
      <c r="A113" s="195" t="s">
        <v>299</v>
      </c>
      <c r="B113" s="194">
        <v>5000</v>
      </c>
      <c r="C113" s="194">
        <v>0</v>
      </c>
      <c r="D113" s="194">
        <v>0</v>
      </c>
      <c r="E113" s="194">
        <v>0</v>
      </c>
      <c r="F113" s="22"/>
      <c r="G113" s="252"/>
      <c r="H113" s="253"/>
      <c r="I113" s="253"/>
      <c r="J113" s="254"/>
      <c r="K113" s="255"/>
      <c r="L113" s="236"/>
      <c r="M113" s="236"/>
      <c r="N113" s="236"/>
      <c r="O113" s="236"/>
      <c r="P113" s="236"/>
    </row>
    <row r="114" spans="1:16" s="237" customFormat="1" ht="16.5" customHeight="1">
      <c r="A114" s="195" t="s">
        <v>119</v>
      </c>
      <c r="B114" s="194">
        <v>2800</v>
      </c>
      <c r="C114" s="194">
        <v>0</v>
      </c>
      <c r="D114" s="194">
        <v>0</v>
      </c>
      <c r="E114" s="194">
        <v>0</v>
      </c>
      <c r="F114" s="22"/>
      <c r="G114" s="252"/>
      <c r="H114" s="253"/>
      <c r="I114" s="253"/>
      <c r="J114" s="254"/>
      <c r="K114" s="255"/>
      <c r="L114" s="236"/>
      <c r="M114" s="236"/>
      <c r="N114" s="236"/>
      <c r="O114" s="236"/>
      <c r="P114" s="236"/>
    </row>
    <row r="115" spans="1:16" s="237" customFormat="1" ht="16.5" customHeight="1">
      <c r="A115" s="244" t="s">
        <v>373</v>
      </c>
      <c r="B115" s="279">
        <f>SUM(B116:B120)</f>
        <v>24365.585999999999</v>
      </c>
      <c r="C115" s="279">
        <f>SUM(C116:C120)</f>
        <v>0</v>
      </c>
      <c r="D115" s="279">
        <f>SUM(D116:D120)</f>
        <v>0</v>
      </c>
      <c r="E115" s="279">
        <f>SUM(E116:E120)</f>
        <v>0</v>
      </c>
      <c r="F115" s="22"/>
      <c r="G115" s="252"/>
      <c r="H115" s="253"/>
      <c r="I115" s="253"/>
      <c r="J115" s="254"/>
      <c r="K115" s="255"/>
      <c r="L115" s="236"/>
      <c r="M115" s="236"/>
      <c r="N115" s="236"/>
      <c r="O115" s="236"/>
      <c r="P115" s="236"/>
    </row>
    <row r="116" spans="1:16" s="237" customFormat="1" ht="16.5" customHeight="1">
      <c r="A116" s="195" t="s">
        <v>301</v>
      </c>
      <c r="B116" s="281">
        <v>9000</v>
      </c>
      <c r="C116" s="281">
        <v>0</v>
      </c>
      <c r="D116" s="281">
        <v>0</v>
      </c>
      <c r="E116" s="281">
        <v>0</v>
      </c>
      <c r="F116" s="22"/>
      <c r="G116" s="252"/>
      <c r="H116" s="253"/>
      <c r="I116" s="253"/>
      <c r="J116" s="254"/>
      <c r="K116" s="255"/>
      <c r="L116" s="236"/>
      <c r="M116" s="236"/>
      <c r="N116" s="236"/>
      <c r="O116" s="236"/>
      <c r="P116" s="236"/>
    </row>
    <row r="117" spans="1:16" s="237" customFormat="1" ht="16.5" customHeight="1">
      <c r="A117" s="195" t="s">
        <v>302</v>
      </c>
      <c r="B117" s="194">
        <v>8770.02</v>
      </c>
      <c r="C117" s="194" t="s">
        <v>117</v>
      </c>
      <c r="D117" s="194" t="s">
        <v>117</v>
      </c>
      <c r="E117" s="194" t="s">
        <v>117</v>
      </c>
      <c r="F117" s="22"/>
      <c r="G117" s="252"/>
      <c r="H117" s="253"/>
      <c r="I117" s="253"/>
      <c r="J117" s="254"/>
      <c r="K117" s="255"/>
      <c r="L117" s="236"/>
      <c r="M117" s="236"/>
      <c r="N117" s="236"/>
      <c r="O117" s="236"/>
      <c r="P117" s="236"/>
    </row>
    <row r="118" spans="1:16" s="237" customFormat="1" ht="16.5" customHeight="1">
      <c r="A118" s="195" t="s">
        <v>307</v>
      </c>
      <c r="B118" s="194">
        <v>4083.5360000000001</v>
      </c>
      <c r="C118" s="194" t="s">
        <v>117</v>
      </c>
      <c r="D118" s="194" t="s">
        <v>117</v>
      </c>
      <c r="E118" s="194" t="s">
        <v>117</v>
      </c>
      <c r="F118" s="22"/>
      <c r="G118" s="252"/>
      <c r="H118" s="253"/>
      <c r="I118" s="253"/>
      <c r="J118" s="254"/>
      <c r="K118" s="255"/>
      <c r="L118" s="236"/>
      <c r="M118" s="236"/>
      <c r="N118" s="236"/>
      <c r="O118" s="236"/>
      <c r="P118" s="236"/>
    </row>
    <row r="119" spans="1:16" s="237" customFormat="1" ht="16.5" customHeight="1">
      <c r="A119" s="195" t="s">
        <v>303</v>
      </c>
      <c r="B119" s="194">
        <v>2500</v>
      </c>
      <c r="C119" s="194">
        <v>0</v>
      </c>
      <c r="D119" s="194">
        <v>0</v>
      </c>
      <c r="E119" s="194">
        <v>0</v>
      </c>
      <c r="F119" s="22"/>
      <c r="G119" s="252"/>
      <c r="H119" s="253"/>
      <c r="I119" s="253"/>
      <c r="J119" s="254"/>
      <c r="K119" s="255"/>
      <c r="L119" s="236"/>
      <c r="M119" s="236"/>
      <c r="N119" s="236"/>
      <c r="O119" s="236"/>
      <c r="P119" s="236"/>
    </row>
    <row r="120" spans="1:16" s="237" customFormat="1" ht="16.5" customHeight="1">
      <c r="A120" s="195" t="s">
        <v>304</v>
      </c>
      <c r="B120" s="298">
        <v>12.03</v>
      </c>
      <c r="C120" s="194" t="s">
        <v>117</v>
      </c>
      <c r="D120" s="194" t="s">
        <v>117</v>
      </c>
      <c r="E120" s="194" t="s">
        <v>117</v>
      </c>
      <c r="F120" s="22"/>
      <c r="G120" s="252"/>
      <c r="H120" s="253"/>
      <c r="I120" s="253"/>
      <c r="J120" s="254"/>
      <c r="K120" s="255"/>
      <c r="L120" s="236"/>
      <c r="M120" s="236"/>
      <c r="N120" s="236"/>
      <c r="O120" s="236"/>
      <c r="P120" s="236"/>
    </row>
    <row r="121" spans="1:16" s="237" customFormat="1" ht="16.5" customHeight="1">
      <c r="A121" s="242" t="s">
        <v>374</v>
      </c>
      <c r="B121" s="279">
        <f>SUM(B122)</f>
        <v>58450</v>
      </c>
      <c r="C121" s="279">
        <f>SUM(C122)</f>
        <v>0</v>
      </c>
      <c r="D121" s="279">
        <f>SUM(D122)</f>
        <v>0</v>
      </c>
      <c r="E121" s="279">
        <f>SUM(E122)</f>
        <v>0</v>
      </c>
      <c r="F121" s="22"/>
      <c r="G121" s="252"/>
      <c r="H121" s="253"/>
      <c r="I121" s="253"/>
      <c r="J121" s="254"/>
      <c r="K121" s="255"/>
      <c r="L121" s="236"/>
      <c r="M121" s="236"/>
      <c r="N121" s="236"/>
      <c r="O121" s="236"/>
      <c r="P121" s="236"/>
    </row>
    <row r="122" spans="1:16" s="237" customFormat="1" ht="16.5" customHeight="1">
      <c r="A122" s="195" t="s">
        <v>127</v>
      </c>
      <c r="B122" s="299">
        <v>58450</v>
      </c>
      <c r="C122" s="194">
        <v>0</v>
      </c>
      <c r="D122" s="194">
        <v>0</v>
      </c>
      <c r="E122" s="194">
        <v>0</v>
      </c>
      <c r="F122" s="22"/>
      <c r="G122" s="252"/>
      <c r="H122" s="253"/>
      <c r="I122" s="253"/>
      <c r="J122" s="254"/>
      <c r="K122" s="255"/>
      <c r="L122" s="236"/>
      <c r="M122" s="236"/>
      <c r="N122" s="236"/>
      <c r="O122" s="236"/>
      <c r="P122" s="236"/>
    </row>
    <row r="123" spans="1:16" s="237" customFormat="1" ht="16.5" customHeight="1">
      <c r="A123" s="245" t="s">
        <v>375</v>
      </c>
      <c r="B123" s="279">
        <f>SUM(B124:B125)</f>
        <v>1329.751</v>
      </c>
      <c r="C123" s="279">
        <f>SUM(C124:C125)</f>
        <v>0</v>
      </c>
      <c r="D123" s="279">
        <f>SUM(D124:D125)</f>
        <v>0</v>
      </c>
      <c r="E123" s="279">
        <f>SUM(E124:E125)</f>
        <v>0</v>
      </c>
      <c r="F123" s="22"/>
      <c r="G123" s="252"/>
      <c r="H123" s="253"/>
      <c r="I123" s="253"/>
      <c r="J123" s="254"/>
      <c r="K123" s="255"/>
      <c r="L123" s="236"/>
      <c r="M123" s="236"/>
      <c r="N123" s="236"/>
      <c r="O123" s="236"/>
      <c r="P123" s="236"/>
    </row>
    <row r="124" spans="1:16" s="237" customFormat="1" ht="16.5" customHeight="1">
      <c r="A124" s="195" t="s">
        <v>305</v>
      </c>
      <c r="B124" s="194">
        <v>971.26800000000003</v>
      </c>
      <c r="C124" s="194">
        <v>0</v>
      </c>
      <c r="D124" s="194">
        <v>0</v>
      </c>
      <c r="E124" s="194">
        <v>0</v>
      </c>
      <c r="G124" s="252"/>
      <c r="H124" s="253"/>
      <c r="I124" s="253"/>
      <c r="J124" s="254"/>
      <c r="K124" s="255"/>
      <c r="L124" s="236"/>
      <c r="M124" s="236"/>
      <c r="N124" s="236"/>
      <c r="O124" s="236"/>
      <c r="P124" s="236"/>
    </row>
    <row r="125" spans="1:16" s="237" customFormat="1" ht="16.5" customHeight="1">
      <c r="A125" s="195" t="s">
        <v>306</v>
      </c>
      <c r="B125" s="280">
        <v>358.483</v>
      </c>
      <c r="C125" s="292">
        <v>0</v>
      </c>
      <c r="D125" s="292">
        <v>0</v>
      </c>
      <c r="E125" s="292">
        <v>0</v>
      </c>
      <c r="F125" s="22"/>
      <c r="G125" s="252"/>
      <c r="H125" s="253"/>
      <c r="I125" s="253"/>
      <c r="J125" s="254"/>
      <c r="K125" s="255"/>
      <c r="L125" s="236"/>
      <c r="M125" s="236"/>
      <c r="N125" s="236"/>
      <c r="O125" s="236"/>
      <c r="P125" s="236"/>
    </row>
    <row r="126" spans="1:16" s="237" customFormat="1" ht="16.5" customHeight="1">
      <c r="A126" s="242" t="s">
        <v>376</v>
      </c>
      <c r="B126" s="279">
        <f>SUM(B127)</f>
        <v>145</v>
      </c>
      <c r="C126" s="279">
        <f>SUM(C127)</f>
        <v>0</v>
      </c>
      <c r="D126" s="279">
        <f>SUM(D127)</f>
        <v>0</v>
      </c>
      <c r="E126" s="279">
        <f>SUM(E127)</f>
        <v>0</v>
      </c>
      <c r="F126" s="22"/>
      <c r="G126" s="252"/>
      <c r="H126" s="253"/>
      <c r="I126" s="253"/>
      <c r="J126" s="254"/>
      <c r="K126" s="255"/>
      <c r="L126" s="236"/>
      <c r="M126" s="236"/>
      <c r="N126" s="236"/>
      <c r="O126" s="236"/>
      <c r="P126" s="236"/>
    </row>
    <row r="127" spans="1:16" s="237" customFormat="1" ht="16.5" customHeight="1">
      <c r="A127" s="305" t="s">
        <v>381</v>
      </c>
      <c r="B127" s="282">
        <v>145</v>
      </c>
      <c r="C127" s="282">
        <v>0</v>
      </c>
      <c r="D127" s="282">
        <v>0</v>
      </c>
      <c r="E127" s="282">
        <v>0</v>
      </c>
      <c r="F127" s="22"/>
      <c r="G127" s="252"/>
      <c r="H127" s="253"/>
      <c r="I127" s="253"/>
      <c r="J127" s="254"/>
      <c r="K127" s="255"/>
      <c r="L127" s="236"/>
      <c r="M127" s="236"/>
      <c r="N127" s="236"/>
      <c r="O127" s="236"/>
      <c r="P127" s="236"/>
    </row>
    <row r="128" spans="1:16" s="237" customFormat="1" ht="16.5" customHeight="1">
      <c r="A128" s="278" t="s">
        <v>377</v>
      </c>
      <c r="B128" s="300">
        <f>B100+B98+B95+B61+B87+B83+B55+B27+B4</f>
        <v>1182941.47596</v>
      </c>
      <c r="C128" s="300">
        <f>C100+C98+C95+C61+C87+C83+C55+C27+C4</f>
        <v>1158423.8294800001</v>
      </c>
      <c r="D128" s="300">
        <f>D100+D98+D95+D61+D87+D83+D55+D27+D4</f>
        <v>1165558.8488600003</v>
      </c>
      <c r="E128" s="300">
        <f>E100+E98+E95+E61+E87+E83+E55+E27+E4</f>
        <v>1176447.3258600002</v>
      </c>
      <c r="F128" s="22"/>
      <c r="G128" s="252"/>
      <c r="H128" s="253"/>
      <c r="I128" s="253"/>
      <c r="J128" s="254"/>
      <c r="K128" s="255"/>
      <c r="L128" s="236"/>
      <c r="M128" s="236"/>
      <c r="N128" s="236"/>
      <c r="O128" s="236"/>
      <c r="P128" s="236"/>
    </row>
    <row r="129" spans="1:16" s="237" customFormat="1" ht="16.5" customHeight="1">
      <c r="A129" s="275" t="s">
        <v>378</v>
      </c>
      <c r="B129" s="301">
        <f>B128-B25-B31-B32-B64-B67-B75-B86-B97-295.942-5000</f>
        <v>1141586.9960700001</v>
      </c>
      <c r="C129" s="301">
        <f>C128-C43-C23-C10</f>
        <v>1146471.32886</v>
      </c>
      <c r="D129" s="301"/>
      <c r="E129" s="301"/>
      <c r="F129" s="22"/>
      <c r="G129" s="252"/>
      <c r="H129" s="253"/>
      <c r="I129" s="253"/>
      <c r="J129" s="254"/>
      <c r="K129" s="255"/>
      <c r="L129" s="236"/>
      <c r="M129" s="236"/>
      <c r="N129" s="236"/>
      <c r="O129" s="236"/>
      <c r="P129" s="236"/>
    </row>
    <row r="130" spans="1:16" s="237" customFormat="1" ht="16.5" customHeight="1">
      <c r="A130" s="276" t="s">
        <v>379</v>
      </c>
      <c r="B130" s="302">
        <f>B106+B109+B115+B121+B123+B126</f>
        <v>890443.33700000006</v>
      </c>
      <c r="C130" s="302">
        <f>C106+C109+C115+C121+C123+C126</f>
        <v>105000</v>
      </c>
      <c r="D130" s="302"/>
      <c r="E130" s="302"/>
      <c r="F130" s="22"/>
      <c r="G130" s="252"/>
      <c r="H130" s="253"/>
      <c r="I130" s="253"/>
      <c r="J130" s="254"/>
      <c r="K130" s="255"/>
      <c r="L130" s="236"/>
      <c r="M130" s="236"/>
      <c r="N130" s="236"/>
      <c r="O130" s="236"/>
      <c r="P130" s="236"/>
    </row>
    <row r="131" spans="1:16" s="237" customFormat="1" ht="16.5" customHeight="1">
      <c r="A131" s="277" t="s">
        <v>380</v>
      </c>
      <c r="B131" s="303">
        <f>B130-B117-B118-B120</f>
        <v>877577.75100000005</v>
      </c>
      <c r="C131" s="303">
        <f>C130</f>
        <v>105000</v>
      </c>
      <c r="D131" s="304"/>
      <c r="E131" s="304"/>
      <c r="F131" s="22"/>
      <c r="G131" s="252"/>
      <c r="H131" s="253"/>
      <c r="I131" s="253"/>
      <c r="J131" s="254"/>
      <c r="K131" s="255"/>
      <c r="L131" s="236"/>
      <c r="M131" s="236"/>
      <c r="N131" s="236"/>
      <c r="O131" s="236"/>
      <c r="P131" s="236"/>
    </row>
    <row r="132" spans="1:16">
      <c r="A132" s="196"/>
      <c r="B132" s="198"/>
      <c r="C132" s="194"/>
      <c r="D132" s="194"/>
      <c r="E132" s="194"/>
    </row>
    <row r="133" spans="1:16">
      <c r="A133" s="196"/>
      <c r="B133" s="198"/>
      <c r="C133" s="194"/>
      <c r="D133" s="194"/>
      <c r="E133" s="194"/>
    </row>
    <row r="134" spans="1:16">
      <c r="A134" s="196"/>
      <c r="B134" s="198"/>
      <c r="C134" s="194"/>
      <c r="D134" s="194"/>
      <c r="E134" s="194"/>
    </row>
    <row r="135" spans="1:16">
      <c r="A135" s="196"/>
      <c r="B135" s="198"/>
      <c r="C135" s="194"/>
      <c r="D135" s="194"/>
      <c r="E135" s="194"/>
    </row>
    <row r="136" spans="1:16">
      <c r="A136" s="196"/>
      <c r="B136" s="198"/>
      <c r="C136" s="194"/>
      <c r="D136" s="194"/>
      <c r="E136" s="194"/>
    </row>
    <row r="137" spans="1:16">
      <c r="A137" s="196"/>
      <c r="B137" s="198"/>
      <c r="C137" s="194"/>
      <c r="D137" s="194"/>
      <c r="E137" s="194"/>
    </row>
    <row r="138" spans="1:16">
      <c r="A138" s="196"/>
      <c r="B138" s="198"/>
      <c r="C138" s="194"/>
      <c r="D138" s="194"/>
      <c r="E138" s="194"/>
    </row>
    <row r="139" spans="1:16">
      <c r="A139" s="196"/>
      <c r="B139" s="198"/>
      <c r="C139" s="194"/>
      <c r="D139" s="194"/>
      <c r="E139" s="194"/>
    </row>
    <row r="140" spans="1:16">
      <c r="A140" s="196"/>
      <c r="B140" s="198"/>
      <c r="C140" s="194"/>
      <c r="D140" s="194"/>
      <c r="E140" s="194"/>
    </row>
    <row r="141" spans="1:16">
      <c r="A141" s="196"/>
      <c r="B141" s="198"/>
      <c r="C141" s="194"/>
      <c r="D141" s="194"/>
      <c r="E141" s="194"/>
    </row>
    <row r="142" spans="1:16">
      <c r="A142" s="196"/>
      <c r="B142" s="198"/>
      <c r="C142" s="194"/>
      <c r="D142" s="194"/>
      <c r="E142" s="194"/>
    </row>
    <row r="143" spans="1:16">
      <c r="A143" s="196"/>
      <c r="B143" s="198"/>
      <c r="C143" s="194"/>
      <c r="D143" s="194"/>
      <c r="E143" s="194"/>
    </row>
    <row r="144" spans="1:16">
      <c r="A144" s="196"/>
      <c r="B144" s="198"/>
      <c r="C144" s="194"/>
      <c r="D144" s="194"/>
      <c r="E144" s="194"/>
    </row>
    <row r="145" spans="1:5">
      <c r="A145" s="196"/>
      <c r="B145" s="198"/>
      <c r="C145" s="194"/>
      <c r="D145" s="194"/>
      <c r="E145" s="194"/>
    </row>
    <row r="146" spans="1:5">
      <c r="A146" s="4"/>
      <c r="B146" s="4"/>
      <c r="C146" s="4"/>
      <c r="D146" s="4"/>
      <c r="E146" s="4"/>
    </row>
    <row r="147" spans="1:5">
      <c r="A147" s="4"/>
      <c r="B147" s="4"/>
      <c r="C147" s="4"/>
      <c r="D147" s="4"/>
      <c r="E147" s="4"/>
    </row>
  </sheetData>
  <phoneticPr fontId="6" type="noConversion"/>
  <pageMargins left="0.75" right="0.75" top="1" bottom="1" header="0.5" footer="0.5"/>
  <pageSetup paperSize="9" scale="6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R74"/>
  <sheetViews>
    <sheetView zoomScale="70" zoomScaleNormal="70" workbookViewId="0">
      <selection activeCell="B30" sqref="B30"/>
    </sheetView>
  </sheetViews>
  <sheetFormatPr defaultColWidth="2.4609375" defaultRowHeight="12.5"/>
  <cols>
    <col min="1" max="1" width="19.53515625" style="3" customWidth="1"/>
    <col min="2" max="2" width="14.3828125" style="3" customWidth="1"/>
    <col min="3" max="3" width="8.3828125" style="3" customWidth="1"/>
    <col min="4" max="4" width="8.765625" style="3" customWidth="1"/>
    <col min="5" max="5" width="9.3046875" style="3" customWidth="1"/>
    <col min="6" max="6" width="10.3046875" style="3" customWidth="1"/>
    <col min="7" max="7" width="8.07421875" style="3" customWidth="1"/>
    <col min="8" max="8" width="9.4609375" style="3" customWidth="1"/>
    <col min="9" max="9" width="9.3046875" style="3" customWidth="1"/>
    <col min="10" max="10" width="7.765625" style="3" customWidth="1"/>
    <col min="11" max="11" width="7.53515625" style="3" customWidth="1"/>
    <col min="12" max="13" width="10.3828125" style="3" customWidth="1"/>
    <col min="14" max="14" width="10.84375" style="3" customWidth="1"/>
    <col min="15" max="15" width="8.921875" style="3" customWidth="1"/>
    <col min="16" max="16" width="7.23046875" style="3" customWidth="1"/>
    <col min="17" max="17" width="9.23046875" style="3" customWidth="1"/>
    <col min="18" max="18" width="9.15234375" style="3" customWidth="1"/>
    <col min="19" max="246" width="8.84375" style="3" customWidth="1"/>
    <col min="247" max="247" width="3.3046875" style="3" customWidth="1"/>
    <col min="248" max="248" width="18.23046875" style="3" customWidth="1"/>
    <col min="249" max="249" width="2.765625" style="3" customWidth="1"/>
    <col min="250" max="251" width="15.07421875" style="3" customWidth="1"/>
    <col min="252" max="16384" width="2.4609375" style="3"/>
  </cols>
  <sheetData>
    <row r="1" spans="1:18" ht="19">
      <c r="A1" s="204" t="s">
        <v>142</v>
      </c>
    </row>
    <row r="2" spans="1:18" ht="21" customHeight="1">
      <c r="A2" s="19" t="s">
        <v>156</v>
      </c>
      <c r="B2" s="6"/>
      <c r="C2" s="6"/>
      <c r="D2" s="6"/>
      <c r="E2" s="6"/>
      <c r="R2" s="30"/>
    </row>
    <row r="3" spans="1:18" s="8" customFormat="1" ht="58" customHeight="1">
      <c r="A3" s="211" t="s">
        <v>97</v>
      </c>
      <c r="B3" s="212" t="s">
        <v>148</v>
      </c>
      <c r="C3" s="212" t="s">
        <v>150</v>
      </c>
      <c r="D3" s="212" t="s">
        <v>140</v>
      </c>
      <c r="E3" s="212" t="s">
        <v>359</v>
      </c>
      <c r="F3" s="212" t="s">
        <v>360</v>
      </c>
      <c r="G3" s="212" t="s">
        <v>361</v>
      </c>
      <c r="H3" s="212" t="s">
        <v>362</v>
      </c>
      <c r="I3" s="212" t="s">
        <v>363</v>
      </c>
      <c r="J3" s="212" t="s">
        <v>106</v>
      </c>
      <c r="K3" s="212" t="s">
        <v>364</v>
      </c>
      <c r="L3" s="212" t="s">
        <v>365</v>
      </c>
      <c r="M3" s="212" t="s">
        <v>366</v>
      </c>
      <c r="N3" s="212" t="s">
        <v>367</v>
      </c>
      <c r="O3" s="212" t="s">
        <v>368</v>
      </c>
      <c r="P3" s="212" t="s">
        <v>369</v>
      </c>
      <c r="Q3" s="212" t="s">
        <v>105</v>
      </c>
      <c r="R3" s="212" t="s">
        <v>370</v>
      </c>
    </row>
    <row r="4" spans="1:18">
      <c r="A4" s="31" t="s">
        <v>91</v>
      </c>
      <c r="B4" s="31">
        <v>104825173</v>
      </c>
      <c r="C4" s="31">
        <v>-64198</v>
      </c>
      <c r="D4" s="31">
        <v>-110984</v>
      </c>
      <c r="E4" s="31">
        <v>10171232</v>
      </c>
      <c r="F4" s="31">
        <v>-96792</v>
      </c>
      <c r="G4" s="31">
        <v>11266</v>
      </c>
      <c r="H4" s="31">
        <v>-149099</v>
      </c>
      <c r="I4" s="31">
        <v>-105014</v>
      </c>
      <c r="J4" s="31">
        <v>29842</v>
      </c>
      <c r="K4" s="31">
        <v>58442</v>
      </c>
      <c r="L4" s="31">
        <v>-4680</v>
      </c>
      <c r="M4" s="31">
        <v>-53370</v>
      </c>
      <c r="N4" s="31">
        <v>-49179</v>
      </c>
      <c r="O4" s="31">
        <f>SUM(D4:N4)</f>
        <v>9701664</v>
      </c>
      <c r="P4" s="32">
        <f>O4/(B4+C4-D4)</f>
        <v>9.2509609742295371E-2</v>
      </c>
      <c r="Q4" s="32">
        <f>Table1[[#This Row],[Percentage difference]]</f>
        <v>9.2274799596334445E-2</v>
      </c>
      <c r="R4" s="33">
        <f>Q4-P4</f>
        <v>-2.3481014596092586E-4</v>
      </c>
    </row>
    <row r="5" spans="1:18">
      <c r="A5" s="31" t="s">
        <v>0</v>
      </c>
      <c r="B5" s="31">
        <v>194793143</v>
      </c>
      <c r="C5" s="31">
        <v>800571</v>
      </c>
      <c r="D5" s="31">
        <v>-311002</v>
      </c>
      <c r="E5" s="31">
        <v>18205084</v>
      </c>
      <c r="F5" s="31">
        <v>126312</v>
      </c>
      <c r="G5" s="31">
        <v>-111800</v>
      </c>
      <c r="H5" s="31">
        <v>-255254</v>
      </c>
      <c r="I5" s="31">
        <v>-73119</v>
      </c>
      <c r="J5" s="31">
        <v>-230497</v>
      </c>
      <c r="K5" s="31">
        <v>277924</v>
      </c>
      <c r="L5" s="31">
        <v>43839</v>
      </c>
      <c r="M5" s="31">
        <v>-265462</v>
      </c>
      <c r="N5" s="31">
        <v>-96368</v>
      </c>
      <c r="O5" s="31">
        <f t="shared" ref="O5:O25" si="0">SUM(D5:N5)</f>
        <v>17309657</v>
      </c>
      <c r="P5" s="32">
        <f t="shared" ref="P5:P26" si="1">O5/(B5+C5-D5)</f>
        <v>8.8357530913140442E-2</v>
      </c>
      <c r="Q5" s="32">
        <f>Table1[[#This Row],[Percentage difference]]</f>
        <v>8.8337235332303088E-2</v>
      </c>
      <c r="R5" s="33">
        <f t="shared" ref="R5:R25" si="2">Q5-P5</f>
        <v>-2.0295580837353944E-5</v>
      </c>
    </row>
    <row r="6" spans="1:18">
      <c r="A6" s="31" t="s">
        <v>1</v>
      </c>
      <c r="B6" s="31">
        <v>166906053</v>
      </c>
      <c r="C6" s="31">
        <v>255521</v>
      </c>
      <c r="D6" s="31">
        <v>-193953</v>
      </c>
      <c r="E6" s="31">
        <v>16472627</v>
      </c>
      <c r="F6" s="31">
        <v>-286916</v>
      </c>
      <c r="G6" s="31">
        <v>-164514</v>
      </c>
      <c r="H6" s="31">
        <v>6804</v>
      </c>
      <c r="I6" s="31">
        <v>-69664</v>
      </c>
      <c r="J6" s="31">
        <v>108346</v>
      </c>
      <c r="K6" s="31">
        <v>93014</v>
      </c>
      <c r="L6" s="31">
        <v>125509</v>
      </c>
      <c r="M6" s="31">
        <v>-79932</v>
      </c>
      <c r="N6" s="31">
        <v>-25421</v>
      </c>
      <c r="O6" s="31">
        <f t="shared" si="0"/>
        <v>15985900</v>
      </c>
      <c r="P6" s="32">
        <f t="shared" si="1"/>
        <v>9.5520597894564907E-2</v>
      </c>
      <c r="Q6" s="32">
        <f>Table1[[#This Row],[Percentage difference]]</f>
        <v>9.5318841785249298E-2</v>
      </c>
      <c r="R6" s="33">
        <f t="shared" si="2"/>
        <v>-2.017561093156095E-4</v>
      </c>
    </row>
    <row r="7" spans="1:18">
      <c r="A7" s="31" t="s">
        <v>2</v>
      </c>
      <c r="B7" s="31">
        <v>158631640</v>
      </c>
      <c r="C7" s="31">
        <v>153620</v>
      </c>
      <c r="D7" s="31">
        <v>-275132</v>
      </c>
      <c r="E7" s="31">
        <v>14799616</v>
      </c>
      <c r="F7" s="31">
        <v>65219</v>
      </c>
      <c r="G7" s="31">
        <v>488235</v>
      </c>
      <c r="H7" s="31">
        <v>-32742</v>
      </c>
      <c r="I7" s="31">
        <v>-11126</v>
      </c>
      <c r="J7" s="31">
        <v>-331339</v>
      </c>
      <c r="K7" s="31">
        <v>-53513</v>
      </c>
      <c r="L7" s="31">
        <v>-88850</v>
      </c>
      <c r="M7" s="31">
        <v>12282</v>
      </c>
      <c r="N7" s="31">
        <v>-46529</v>
      </c>
      <c r="O7" s="31">
        <f t="shared" si="0"/>
        <v>14526121</v>
      </c>
      <c r="P7" s="32">
        <f t="shared" si="1"/>
        <v>9.1324564320198587E-2</v>
      </c>
      <c r="Q7" s="32">
        <f>Table1[[#This Row],[Percentage difference]]</f>
        <v>9.1642154383726249E-2</v>
      </c>
      <c r="R7" s="33">
        <f t="shared" si="2"/>
        <v>3.1759006352766184E-4</v>
      </c>
    </row>
    <row r="8" spans="1:18">
      <c r="A8" s="31" t="s">
        <v>3</v>
      </c>
      <c r="B8" s="31">
        <v>206778161</v>
      </c>
      <c r="C8" s="31">
        <v>-7481</v>
      </c>
      <c r="D8" s="31">
        <v>-5836923</v>
      </c>
      <c r="E8" s="31">
        <v>26189359</v>
      </c>
      <c r="F8" s="31">
        <v>-338888</v>
      </c>
      <c r="G8" s="31">
        <v>-802616</v>
      </c>
      <c r="H8" s="31">
        <v>384648</v>
      </c>
      <c r="I8" s="31">
        <v>143394</v>
      </c>
      <c r="J8" s="31">
        <v>44496</v>
      </c>
      <c r="K8" s="31">
        <v>-32585</v>
      </c>
      <c r="L8" s="31">
        <v>-149321</v>
      </c>
      <c r="M8" s="31">
        <v>-83436</v>
      </c>
      <c r="N8" s="31">
        <v>17392</v>
      </c>
      <c r="O8" s="31">
        <f t="shared" si="0"/>
        <v>19535520</v>
      </c>
      <c r="P8" s="32">
        <f t="shared" si="1"/>
        <v>9.1885331118661831E-2</v>
      </c>
      <c r="Q8" s="32">
        <f>Table1[[#This Row],[Percentage difference]]</f>
        <v>9.2029742699276884E-2</v>
      </c>
      <c r="R8" s="33">
        <f t="shared" si="2"/>
        <v>1.444115806150531E-4</v>
      </c>
    </row>
    <row r="9" spans="1:18">
      <c r="A9" s="31" t="s">
        <v>92</v>
      </c>
      <c r="B9" s="31">
        <v>188856177</v>
      </c>
      <c r="C9" s="31">
        <v>164044</v>
      </c>
      <c r="D9" s="31">
        <v>-212542</v>
      </c>
      <c r="E9" s="31">
        <v>18516789</v>
      </c>
      <c r="F9" s="31">
        <v>-110292</v>
      </c>
      <c r="G9" s="31">
        <v>-244959</v>
      </c>
      <c r="H9" s="31">
        <v>172301</v>
      </c>
      <c r="I9" s="31">
        <v>-286460</v>
      </c>
      <c r="J9" s="31">
        <v>214031</v>
      </c>
      <c r="K9" s="31">
        <v>-106162</v>
      </c>
      <c r="L9" s="31">
        <v>8575</v>
      </c>
      <c r="M9" s="31">
        <v>-197480</v>
      </c>
      <c r="N9" s="31">
        <v>100928</v>
      </c>
      <c r="O9" s="31">
        <f t="shared" si="0"/>
        <v>17854729</v>
      </c>
      <c r="P9" s="32">
        <f t="shared" si="1"/>
        <v>9.4353264820215096E-2</v>
      </c>
      <c r="Q9" s="32">
        <f>Table1[[#This Row],[Percentage difference]]</f>
        <v>9.4207079775080915E-2</v>
      </c>
      <c r="R9" s="33">
        <f t="shared" si="2"/>
        <v>-1.4618504513418118E-4</v>
      </c>
    </row>
    <row r="10" spans="1:18">
      <c r="A10" s="31" t="s">
        <v>4</v>
      </c>
      <c r="B10" s="31">
        <v>191897117</v>
      </c>
      <c r="C10" s="31">
        <v>-14793</v>
      </c>
      <c r="D10" s="31">
        <v>-205354</v>
      </c>
      <c r="E10" s="31">
        <v>19127843</v>
      </c>
      <c r="F10" s="31">
        <v>-441375</v>
      </c>
      <c r="G10" s="31">
        <v>-345706</v>
      </c>
      <c r="H10" s="31">
        <v>166687</v>
      </c>
      <c r="I10" s="31">
        <v>-198597</v>
      </c>
      <c r="J10" s="31">
        <v>269610</v>
      </c>
      <c r="K10" s="31">
        <v>133996</v>
      </c>
      <c r="L10" s="31">
        <v>7440</v>
      </c>
      <c r="M10" s="31">
        <v>-42707</v>
      </c>
      <c r="N10" s="31">
        <v>-245483</v>
      </c>
      <c r="O10" s="31">
        <f t="shared" si="0"/>
        <v>18226354</v>
      </c>
      <c r="P10" s="32">
        <f t="shared" si="1"/>
        <v>9.4885596982436329E-2</v>
      </c>
      <c r="Q10" s="32">
        <f>Table1[[#This Row],[Percentage difference]]</f>
        <v>9.4587264467843601E-2</v>
      </c>
      <c r="R10" s="33">
        <f t="shared" si="2"/>
        <v>-2.9833251459272792E-4</v>
      </c>
    </row>
    <row r="11" spans="1:18">
      <c r="A11" s="31" t="s">
        <v>5</v>
      </c>
      <c r="B11" s="31">
        <v>109658033</v>
      </c>
      <c r="C11" s="31">
        <v>-3417</v>
      </c>
      <c r="D11" s="31">
        <v>-351044</v>
      </c>
      <c r="E11" s="31">
        <v>10749450</v>
      </c>
      <c r="F11" s="31">
        <v>-114910</v>
      </c>
      <c r="G11" s="31">
        <v>-527702</v>
      </c>
      <c r="H11" s="31">
        <v>-1695</v>
      </c>
      <c r="I11" s="31">
        <v>-231246</v>
      </c>
      <c r="J11" s="31">
        <v>47960</v>
      </c>
      <c r="K11" s="31">
        <v>14329</v>
      </c>
      <c r="L11" s="31">
        <v>15242</v>
      </c>
      <c r="M11" s="31">
        <v>9891</v>
      </c>
      <c r="N11" s="31">
        <v>-131940</v>
      </c>
      <c r="O11" s="31">
        <f t="shared" si="0"/>
        <v>9478335</v>
      </c>
      <c r="P11" s="32">
        <f t="shared" si="1"/>
        <v>8.6162248378856138E-2</v>
      </c>
      <c r="Q11" s="32">
        <f>Table1[[#This Row],[Percentage difference]]</f>
        <v>8.5569224347183503E-2</v>
      </c>
      <c r="R11" s="33">
        <f t="shared" si="2"/>
        <v>-5.9302403167263429E-4</v>
      </c>
    </row>
    <row r="12" spans="1:18">
      <c r="A12" s="31" t="s">
        <v>6</v>
      </c>
      <c r="B12" s="31">
        <v>179387014</v>
      </c>
      <c r="C12" s="31">
        <v>-163286</v>
      </c>
      <c r="D12" s="31">
        <v>-198606</v>
      </c>
      <c r="E12" s="31">
        <v>17818747</v>
      </c>
      <c r="F12" s="31">
        <v>-323870</v>
      </c>
      <c r="G12" s="31">
        <v>-35587</v>
      </c>
      <c r="H12" s="31">
        <v>-381471</v>
      </c>
      <c r="I12" s="31">
        <v>-133336</v>
      </c>
      <c r="J12" s="31">
        <v>28122</v>
      </c>
      <c r="K12" s="31">
        <v>209572</v>
      </c>
      <c r="L12" s="31">
        <v>18527</v>
      </c>
      <c r="M12" s="31">
        <v>-87184</v>
      </c>
      <c r="N12" s="31">
        <v>-37887</v>
      </c>
      <c r="O12" s="31">
        <f t="shared" si="0"/>
        <v>16877027</v>
      </c>
      <c r="P12" s="32">
        <f t="shared" si="1"/>
        <v>9.4063133745657321E-2</v>
      </c>
      <c r="Q12" s="32">
        <f>Table1[[#This Row],[Percentage difference]]</f>
        <v>9.3806342971773038E-2</v>
      </c>
      <c r="R12" s="33">
        <f t="shared" si="2"/>
        <v>-2.5679077388428284E-4</v>
      </c>
    </row>
    <row r="13" spans="1:18">
      <c r="A13" s="31" t="s">
        <v>7</v>
      </c>
      <c r="B13" s="31">
        <v>284820457</v>
      </c>
      <c r="C13" s="31">
        <v>139175</v>
      </c>
      <c r="D13" s="31">
        <v>-302350</v>
      </c>
      <c r="E13" s="31">
        <v>27050363</v>
      </c>
      <c r="F13" s="31">
        <v>50954</v>
      </c>
      <c r="G13" s="31">
        <v>-309161</v>
      </c>
      <c r="H13" s="31">
        <v>66813</v>
      </c>
      <c r="I13" s="31">
        <v>-2874</v>
      </c>
      <c r="J13" s="31">
        <v>168737</v>
      </c>
      <c r="K13" s="31">
        <v>77910</v>
      </c>
      <c r="L13" s="31">
        <v>-82715</v>
      </c>
      <c r="M13" s="31">
        <v>-402566</v>
      </c>
      <c r="N13" s="31">
        <v>2062</v>
      </c>
      <c r="O13" s="31">
        <f t="shared" si="0"/>
        <v>26317173</v>
      </c>
      <c r="P13" s="32">
        <f t="shared" si="1"/>
        <v>9.2256152802023234E-2</v>
      </c>
      <c r="Q13" s="32">
        <f>Table1[[#This Row],[Percentage difference]]</f>
        <v>9.2318548077675588E-2</v>
      </c>
      <c r="R13" s="33">
        <f t="shared" si="2"/>
        <v>6.239527565235492E-5</v>
      </c>
    </row>
    <row r="14" spans="1:18">
      <c r="A14" s="31" t="s">
        <v>93</v>
      </c>
      <c r="B14" s="31">
        <v>352641657</v>
      </c>
      <c r="C14" s="31">
        <v>432410</v>
      </c>
      <c r="D14" s="31">
        <v>-496822</v>
      </c>
      <c r="E14" s="31">
        <v>33966206</v>
      </c>
      <c r="F14" s="31">
        <v>99099</v>
      </c>
      <c r="G14" s="31">
        <v>-732032</v>
      </c>
      <c r="H14" s="31">
        <v>-343753</v>
      </c>
      <c r="I14" s="31">
        <v>11142</v>
      </c>
      <c r="J14" s="31">
        <v>145409</v>
      </c>
      <c r="K14" s="31">
        <v>-36142</v>
      </c>
      <c r="L14" s="31">
        <v>273965</v>
      </c>
      <c r="M14" s="31">
        <v>240255</v>
      </c>
      <c r="N14" s="31">
        <v>-29869</v>
      </c>
      <c r="O14" s="31">
        <f t="shared" si="0"/>
        <v>33097458</v>
      </c>
      <c r="P14" s="32">
        <f t="shared" si="1"/>
        <v>9.360911497439485E-2</v>
      </c>
      <c r="Q14" s="32">
        <f>Table1[[#This Row],[Percentage difference]]</f>
        <v>9.3373609160453341E-2</v>
      </c>
      <c r="R14" s="33">
        <f t="shared" si="2"/>
        <v>-2.3550581394150838E-4</v>
      </c>
    </row>
    <row r="15" spans="1:18">
      <c r="A15" s="31" t="s">
        <v>94</v>
      </c>
      <c r="B15" s="31">
        <v>236680029</v>
      </c>
      <c r="C15" s="31">
        <v>371105</v>
      </c>
      <c r="D15" s="31">
        <v>-237526</v>
      </c>
      <c r="E15" s="31">
        <v>20978769</v>
      </c>
      <c r="F15" s="31">
        <v>534197</v>
      </c>
      <c r="G15" s="31">
        <v>-53003</v>
      </c>
      <c r="H15" s="31">
        <v>-255842</v>
      </c>
      <c r="I15" s="31">
        <v>26302</v>
      </c>
      <c r="J15" s="31">
        <v>-187368</v>
      </c>
      <c r="K15" s="31">
        <v>-28436</v>
      </c>
      <c r="L15" s="31">
        <v>1779</v>
      </c>
      <c r="M15" s="31">
        <v>9258</v>
      </c>
      <c r="N15" s="31">
        <v>26517</v>
      </c>
      <c r="O15" s="31">
        <f t="shared" si="0"/>
        <v>20814647</v>
      </c>
      <c r="P15" s="32">
        <f t="shared" si="1"/>
        <v>8.7718675641726834E-2</v>
      </c>
      <c r="Q15" s="32">
        <f>Table1[[#This Row],[Percentage difference]]</f>
        <v>8.7570800897101453E-2</v>
      </c>
      <c r="R15" s="33">
        <f t="shared" si="2"/>
        <v>-1.4787474462538142E-4</v>
      </c>
    </row>
    <row r="16" spans="1:18">
      <c r="A16" s="31" t="s">
        <v>95</v>
      </c>
      <c r="B16" s="31">
        <v>212191554</v>
      </c>
      <c r="C16" s="31">
        <v>45046</v>
      </c>
      <c r="D16" s="31">
        <v>-518045</v>
      </c>
      <c r="E16" s="31">
        <v>20168831</v>
      </c>
      <c r="F16" s="31">
        <v>56631</v>
      </c>
      <c r="G16" s="31">
        <v>-43046</v>
      </c>
      <c r="H16" s="31">
        <v>-81265</v>
      </c>
      <c r="I16" s="31">
        <v>352720</v>
      </c>
      <c r="J16" s="31">
        <v>-335837</v>
      </c>
      <c r="K16" s="31">
        <v>-55186</v>
      </c>
      <c r="L16" s="31">
        <v>-60539</v>
      </c>
      <c r="M16" s="31">
        <v>13527</v>
      </c>
      <c r="N16" s="31">
        <v>80009</v>
      </c>
      <c r="O16" s="31">
        <f t="shared" si="0"/>
        <v>19577800</v>
      </c>
      <c r="P16" s="32">
        <f t="shared" si="1"/>
        <v>9.2020552594750629E-2</v>
      </c>
      <c r="Q16" s="32">
        <f>Table1[[#This Row],[Percentage difference]]</f>
        <v>9.2167087585796281E-2</v>
      </c>
      <c r="R16" s="33">
        <f t="shared" si="2"/>
        <v>1.4653499104565204E-4</v>
      </c>
    </row>
    <row r="17" spans="1:18">
      <c r="A17" s="31" t="s">
        <v>21</v>
      </c>
      <c r="B17" s="31">
        <v>168316374</v>
      </c>
      <c r="C17" s="31">
        <v>-373360</v>
      </c>
      <c r="D17" s="31">
        <v>-185227</v>
      </c>
      <c r="E17" s="31">
        <v>17743298</v>
      </c>
      <c r="F17" s="31">
        <v>-665966</v>
      </c>
      <c r="G17" s="31">
        <v>378650</v>
      </c>
      <c r="H17" s="31">
        <v>60354</v>
      </c>
      <c r="I17" s="31">
        <v>260737</v>
      </c>
      <c r="J17" s="31">
        <v>74442</v>
      </c>
      <c r="K17" s="31">
        <v>29073</v>
      </c>
      <c r="L17" s="31">
        <v>-174906</v>
      </c>
      <c r="M17" s="31">
        <v>95239</v>
      </c>
      <c r="N17" s="31">
        <v>155442</v>
      </c>
      <c r="O17" s="31">
        <f t="shared" si="0"/>
        <v>17771136</v>
      </c>
      <c r="P17" s="32">
        <f t="shared" si="1"/>
        <v>0.10569988655267024</v>
      </c>
      <c r="Q17" s="32">
        <f>Table1[[#This Row],[Percentage difference]]</f>
        <v>0.10636407597935915</v>
      </c>
      <c r="R17" s="33">
        <f t="shared" si="2"/>
        <v>6.641894266889159E-4</v>
      </c>
    </row>
    <row r="18" spans="1:18">
      <c r="A18" s="31" t="s">
        <v>8</v>
      </c>
      <c r="B18" s="31">
        <v>404375055</v>
      </c>
      <c r="C18" s="31">
        <v>-163489</v>
      </c>
      <c r="D18" s="31">
        <v>-2838216</v>
      </c>
      <c r="E18" s="31">
        <v>37717857</v>
      </c>
      <c r="F18" s="31">
        <v>1158604</v>
      </c>
      <c r="G18" s="31">
        <v>125841</v>
      </c>
      <c r="H18" s="31">
        <v>-144046</v>
      </c>
      <c r="I18" s="31">
        <v>-18180</v>
      </c>
      <c r="J18" s="31">
        <v>-1174638</v>
      </c>
      <c r="K18" s="31">
        <v>-120546</v>
      </c>
      <c r="L18" s="31">
        <v>-133223</v>
      </c>
      <c r="M18" s="31">
        <v>-89500</v>
      </c>
      <c r="N18" s="31">
        <v>-82053</v>
      </c>
      <c r="O18" s="31">
        <f t="shared" si="0"/>
        <v>34401900</v>
      </c>
      <c r="P18" s="32">
        <f t="shared" si="1"/>
        <v>8.4515215389551535E-2</v>
      </c>
      <c r="Q18" s="32">
        <f>Table1[[#This Row],[Percentage difference]]</f>
        <v>8.4469840104225868E-2</v>
      </c>
      <c r="R18" s="33">
        <f t="shared" si="2"/>
        <v>-4.5375285325666148E-5</v>
      </c>
    </row>
    <row r="19" spans="1:18">
      <c r="A19" s="31" t="s">
        <v>9</v>
      </c>
      <c r="B19" s="31">
        <v>101476019</v>
      </c>
      <c r="C19" s="31">
        <v>-90462</v>
      </c>
      <c r="D19" s="31">
        <v>-107250</v>
      </c>
      <c r="E19" s="31">
        <v>8849439</v>
      </c>
      <c r="F19" s="31">
        <v>315103</v>
      </c>
      <c r="G19" s="31">
        <v>186610</v>
      </c>
      <c r="H19" s="31">
        <v>-84184</v>
      </c>
      <c r="I19" s="31">
        <v>28389</v>
      </c>
      <c r="J19" s="31">
        <v>-15216</v>
      </c>
      <c r="K19" s="31">
        <v>-26503</v>
      </c>
      <c r="L19" s="31">
        <v>17145</v>
      </c>
      <c r="M19" s="31">
        <v>-3146</v>
      </c>
      <c r="N19" s="31">
        <v>-30707</v>
      </c>
      <c r="O19" s="31">
        <f t="shared" si="0"/>
        <v>9129680</v>
      </c>
      <c r="P19" s="32">
        <f t="shared" si="1"/>
        <v>8.9953960973805758E-2</v>
      </c>
      <c r="Q19" s="32">
        <f>Table1[[#This Row],[Percentage difference]]</f>
        <v>8.9885227038798865E-2</v>
      </c>
      <c r="R19" s="33">
        <f t="shared" si="2"/>
        <v>-6.8733935006892732E-5</v>
      </c>
    </row>
    <row r="20" spans="1:18">
      <c r="A20" s="31" t="s">
        <v>10</v>
      </c>
      <c r="B20" s="31">
        <v>292367432</v>
      </c>
      <c r="C20" s="31">
        <v>47585</v>
      </c>
      <c r="D20" s="31">
        <v>-297432</v>
      </c>
      <c r="E20" s="31">
        <v>26128740</v>
      </c>
      <c r="F20" s="31">
        <v>671348</v>
      </c>
      <c r="G20" s="31">
        <v>-994007</v>
      </c>
      <c r="H20" s="31">
        <v>-525446</v>
      </c>
      <c r="I20" s="31">
        <v>-130419</v>
      </c>
      <c r="J20" s="31">
        <v>106087</v>
      </c>
      <c r="K20" s="31">
        <v>-244821</v>
      </c>
      <c r="L20" s="31">
        <v>-136866</v>
      </c>
      <c r="M20" s="31">
        <v>150864</v>
      </c>
      <c r="N20" s="31">
        <v>125609</v>
      </c>
      <c r="O20" s="31">
        <f t="shared" si="0"/>
        <v>24853657</v>
      </c>
      <c r="P20" s="32">
        <f t="shared" si="1"/>
        <v>8.4908096956272605E-2</v>
      </c>
      <c r="Q20" s="32">
        <f>Table1[[#This Row],[Percentage difference]]</f>
        <v>8.4521693848422563E-2</v>
      </c>
      <c r="R20" s="33">
        <f t="shared" si="2"/>
        <v>-3.8640310785004184E-4</v>
      </c>
    </row>
    <row r="21" spans="1:18">
      <c r="A21" s="31" t="s">
        <v>11</v>
      </c>
      <c r="B21" s="31">
        <v>120360861</v>
      </c>
      <c r="C21" s="31">
        <v>30524</v>
      </c>
      <c r="D21" s="31">
        <v>-265214</v>
      </c>
      <c r="E21" s="31">
        <v>10392149</v>
      </c>
      <c r="F21" s="31">
        <v>374679</v>
      </c>
      <c r="G21" s="31">
        <v>-112259</v>
      </c>
      <c r="H21" s="31">
        <v>-54924</v>
      </c>
      <c r="I21" s="31">
        <v>-111169</v>
      </c>
      <c r="J21" s="31">
        <v>31135</v>
      </c>
      <c r="K21" s="31">
        <v>-16662</v>
      </c>
      <c r="L21" s="31">
        <v>88401</v>
      </c>
      <c r="M21" s="31">
        <v>60640</v>
      </c>
      <c r="N21" s="31">
        <v>-190651</v>
      </c>
      <c r="O21" s="31">
        <f t="shared" si="0"/>
        <v>10196125</v>
      </c>
      <c r="P21" s="32">
        <f t="shared" si="1"/>
        <v>8.4505324072660135E-2</v>
      </c>
      <c r="Q21" s="32">
        <f>Table1[[#This Row],[Percentage difference]]</f>
        <v>8.4024314326976768E-2</v>
      </c>
      <c r="R21" s="33">
        <f t="shared" si="2"/>
        <v>-4.8100974568336674E-4</v>
      </c>
    </row>
    <row r="22" spans="1:18">
      <c r="A22" s="31" t="s">
        <v>12</v>
      </c>
      <c r="B22" s="31">
        <v>146340181</v>
      </c>
      <c r="C22" s="31">
        <v>61719</v>
      </c>
      <c r="D22" s="31">
        <v>-157998</v>
      </c>
      <c r="E22" s="31">
        <v>13498276</v>
      </c>
      <c r="F22" s="31">
        <v>194359</v>
      </c>
      <c r="G22" s="31">
        <v>-528769</v>
      </c>
      <c r="H22" s="31">
        <v>511714</v>
      </c>
      <c r="I22" s="31">
        <v>-34631</v>
      </c>
      <c r="J22" s="31">
        <v>160888</v>
      </c>
      <c r="K22" s="31">
        <v>2816</v>
      </c>
      <c r="L22" s="31">
        <v>-39418</v>
      </c>
      <c r="M22" s="31">
        <v>-18536</v>
      </c>
      <c r="N22" s="31">
        <v>-39496</v>
      </c>
      <c r="O22" s="31">
        <f t="shared" si="0"/>
        <v>13549205</v>
      </c>
      <c r="P22" s="32">
        <f t="shared" si="1"/>
        <v>9.2448242560867505E-2</v>
      </c>
      <c r="Q22" s="32">
        <f>Table1[[#This Row],[Percentage difference]]</f>
        <v>9.250279363595082E-2</v>
      </c>
      <c r="R22" s="33">
        <f t="shared" si="2"/>
        <v>5.4551075083314471E-5</v>
      </c>
    </row>
    <row r="23" spans="1:18">
      <c r="A23" s="31" t="s">
        <v>13</v>
      </c>
      <c r="B23" s="31">
        <v>101483006</v>
      </c>
      <c r="C23" s="31">
        <v>-604199</v>
      </c>
      <c r="D23" s="31">
        <v>-124283</v>
      </c>
      <c r="E23" s="31">
        <v>11573608</v>
      </c>
      <c r="F23" s="31">
        <v>-784231</v>
      </c>
      <c r="G23" s="31">
        <v>5634</v>
      </c>
      <c r="H23" s="31">
        <v>161491</v>
      </c>
      <c r="I23" s="31">
        <v>94357</v>
      </c>
      <c r="J23" s="31">
        <v>192937</v>
      </c>
      <c r="K23" s="31">
        <v>20710</v>
      </c>
      <c r="L23" s="31">
        <v>38512</v>
      </c>
      <c r="M23" s="31">
        <v>94605</v>
      </c>
      <c r="N23" s="31">
        <v>9298</v>
      </c>
      <c r="O23" s="31">
        <f t="shared" si="0"/>
        <v>11282638</v>
      </c>
      <c r="P23" s="32">
        <f t="shared" si="1"/>
        <v>0.11170586959270255</v>
      </c>
      <c r="Q23" s="32">
        <f>Table1[[#This Row],[Percentage difference]]</f>
        <v>0.11159904117784913</v>
      </c>
      <c r="R23" s="33">
        <f t="shared" si="2"/>
        <v>-1.0682841485341876E-4</v>
      </c>
    </row>
    <row r="24" spans="1:18">
      <c r="A24" s="31" t="s">
        <v>14</v>
      </c>
      <c r="B24" s="31">
        <v>240796468</v>
      </c>
      <c r="C24" s="31">
        <v>-93670</v>
      </c>
      <c r="D24" s="31">
        <v>-253847</v>
      </c>
      <c r="E24" s="31">
        <v>22502889</v>
      </c>
      <c r="F24" s="31">
        <v>135747</v>
      </c>
      <c r="G24" s="31">
        <v>1050289</v>
      </c>
      <c r="H24" s="31">
        <v>97426</v>
      </c>
      <c r="I24" s="31">
        <v>648590</v>
      </c>
      <c r="J24" s="31">
        <v>360864</v>
      </c>
      <c r="K24" s="31">
        <v>-198897</v>
      </c>
      <c r="L24" s="31">
        <v>-69710</v>
      </c>
      <c r="M24" s="31">
        <v>117758</v>
      </c>
      <c r="N24" s="31">
        <v>111008</v>
      </c>
      <c r="O24" s="31">
        <f t="shared" si="0"/>
        <v>24502117</v>
      </c>
      <c r="P24" s="32">
        <f t="shared" si="1"/>
        <v>0.10168682835038644</v>
      </c>
      <c r="Q24" s="32">
        <f>Table1[[#This Row],[Percentage difference]]</f>
        <v>0.10232374375896547</v>
      </c>
      <c r="R24" s="33">
        <f t="shared" si="2"/>
        <v>6.369154085790335E-4</v>
      </c>
    </row>
    <row r="25" spans="1:18">
      <c r="A25" s="34" t="s">
        <v>15</v>
      </c>
      <c r="B25" s="34">
        <v>487912796</v>
      </c>
      <c r="C25" s="34">
        <v>-922965</v>
      </c>
      <c r="D25" s="31">
        <v>-5105617</v>
      </c>
      <c r="E25" s="31">
        <v>53391628</v>
      </c>
      <c r="F25" s="31">
        <v>-619012</v>
      </c>
      <c r="G25" s="34">
        <v>2758636</v>
      </c>
      <c r="H25" s="34">
        <v>681483</v>
      </c>
      <c r="I25" s="34">
        <v>-159796</v>
      </c>
      <c r="J25" s="34">
        <v>291989</v>
      </c>
      <c r="K25" s="31">
        <v>1667</v>
      </c>
      <c r="L25" s="31">
        <v>301294</v>
      </c>
      <c r="M25" s="31">
        <v>519000</v>
      </c>
      <c r="N25" s="34">
        <v>377318</v>
      </c>
      <c r="O25" s="31">
        <f t="shared" si="0"/>
        <v>52438590</v>
      </c>
      <c r="P25" s="32">
        <f t="shared" si="1"/>
        <v>0.10656182700556092</v>
      </c>
      <c r="Q25" s="32">
        <f>Table1[[#This Row],[Percentage difference]]</f>
        <v>0.10692974953102996</v>
      </c>
      <c r="R25" s="33">
        <f t="shared" si="2"/>
        <v>3.6792252546903603E-4</v>
      </c>
    </row>
    <row r="26" spans="1:18" ht="16.5" customHeight="1">
      <c r="A26" s="213" t="s">
        <v>96</v>
      </c>
      <c r="B26" s="213">
        <v>4651494400</v>
      </c>
      <c r="C26" s="213">
        <v>0</v>
      </c>
      <c r="D26" s="213">
        <v>-18585367</v>
      </c>
      <c r="E26" s="213">
        <v>456012800</v>
      </c>
      <c r="F26" s="213">
        <v>0</v>
      </c>
      <c r="G26" s="213">
        <v>0</v>
      </c>
      <c r="H26" s="213">
        <v>0</v>
      </c>
      <c r="I26" s="213">
        <v>0</v>
      </c>
      <c r="J26" s="213">
        <v>0</v>
      </c>
      <c r="K26" s="213">
        <v>0</v>
      </c>
      <c r="L26" s="213">
        <v>0</v>
      </c>
      <c r="M26" s="213">
        <v>0</v>
      </c>
      <c r="N26" s="213">
        <v>0</v>
      </c>
      <c r="O26" s="213">
        <f>SUM(O4:O25)</f>
        <v>437427433</v>
      </c>
      <c r="P26" s="214">
        <f t="shared" si="1"/>
        <v>9.3665944657086192E-2</v>
      </c>
      <c r="Q26" s="214">
        <f>Table1[[#This Row],[Percentage difference]]</f>
        <v>9.366594465708622E-2</v>
      </c>
      <c r="R26" s="215">
        <f>Table14[[#This Row],[Actual settlement % change]]-Table14[[#This Row],[Actual settlement % change]]</f>
        <v>0</v>
      </c>
    </row>
    <row r="27" spans="1:18">
      <c r="B27" s="12"/>
      <c r="C27" s="12"/>
      <c r="D27" s="12"/>
      <c r="E27" s="12"/>
      <c r="F27" s="12"/>
      <c r="G27" s="12"/>
      <c r="H27" s="12"/>
      <c r="I27" s="12"/>
      <c r="J27" s="12"/>
      <c r="K27" s="13"/>
      <c r="L27" s="12"/>
      <c r="M27" s="12"/>
      <c r="N27" s="12"/>
      <c r="O27" s="12"/>
      <c r="P27" s="12"/>
      <c r="Q27" s="14"/>
      <c r="R27" s="14"/>
    </row>
    <row r="28" spans="1:18">
      <c r="A28" s="12"/>
      <c r="B28" s="12"/>
      <c r="C28" s="12"/>
      <c r="D28" s="12"/>
      <c r="E28" s="12"/>
      <c r="F28" s="13"/>
      <c r="G28" s="13"/>
      <c r="H28" s="13"/>
      <c r="I28" s="12"/>
      <c r="J28" s="13"/>
      <c r="K28" s="13"/>
      <c r="L28" s="13"/>
      <c r="M28" s="12"/>
      <c r="N28" s="13"/>
      <c r="O28" s="12"/>
      <c r="P28" s="12"/>
      <c r="Q28" s="14"/>
      <c r="R28" s="14"/>
    </row>
    <row r="29" spans="1:18">
      <c r="A29" s="12"/>
      <c r="B29" s="12"/>
      <c r="C29" s="12"/>
      <c r="D29" s="12"/>
      <c r="E29" s="12"/>
      <c r="F29" s="13"/>
      <c r="G29" s="13"/>
      <c r="H29" s="13"/>
      <c r="I29" s="12"/>
      <c r="J29" s="13"/>
      <c r="K29" s="13"/>
      <c r="L29" s="13"/>
      <c r="M29" s="12"/>
      <c r="N29" s="13"/>
      <c r="O29" s="12"/>
      <c r="P29" s="12"/>
      <c r="Q29" s="14"/>
      <c r="R29" s="14"/>
    </row>
    <row r="30" spans="1:18">
      <c r="A30" s="12"/>
      <c r="B30" s="12"/>
      <c r="C30" s="12"/>
      <c r="D30" s="12"/>
      <c r="E30" s="12"/>
      <c r="F30" s="13"/>
      <c r="G30" s="13"/>
      <c r="H30" s="13"/>
      <c r="I30" s="12"/>
      <c r="J30" s="13"/>
      <c r="K30" s="13"/>
      <c r="L30" s="13"/>
      <c r="M30" s="12"/>
      <c r="N30" s="13"/>
      <c r="O30" s="12"/>
      <c r="P30" s="12"/>
      <c r="Q30" s="14"/>
      <c r="R30" s="14"/>
    </row>
    <row r="31" spans="1:18">
      <c r="A31" s="12"/>
      <c r="B31" s="12"/>
      <c r="C31" s="12"/>
      <c r="D31" s="12"/>
      <c r="E31" s="12"/>
      <c r="F31" s="13"/>
      <c r="G31" s="13"/>
      <c r="H31" s="13"/>
      <c r="I31" s="12"/>
      <c r="J31" s="13"/>
      <c r="K31" s="13"/>
      <c r="L31" s="13"/>
      <c r="M31" s="12"/>
      <c r="N31" s="13"/>
      <c r="O31" s="12"/>
      <c r="P31" s="12"/>
      <c r="Q31" s="14"/>
      <c r="R31" s="14"/>
    </row>
    <row r="32" spans="1:18">
      <c r="A32" s="12"/>
      <c r="B32" s="12"/>
      <c r="C32" s="12"/>
      <c r="D32" s="12"/>
      <c r="E32" s="12"/>
      <c r="F32" s="13"/>
      <c r="G32" s="13"/>
      <c r="H32" s="13"/>
      <c r="I32" s="12"/>
      <c r="J32" s="13"/>
      <c r="K32" s="13"/>
      <c r="L32" s="13"/>
      <c r="M32" s="12"/>
      <c r="N32" s="13"/>
      <c r="O32" s="12"/>
      <c r="P32" s="12"/>
      <c r="Q32" s="14"/>
      <c r="R32" s="14"/>
    </row>
    <row r="33" spans="1:18">
      <c r="A33" s="12"/>
      <c r="B33" s="12"/>
      <c r="C33" s="12"/>
      <c r="D33" s="12"/>
      <c r="E33" s="12"/>
      <c r="F33" s="13"/>
      <c r="G33" s="13"/>
      <c r="H33" s="13"/>
      <c r="I33" s="12"/>
      <c r="J33" s="13"/>
      <c r="K33" s="13"/>
      <c r="L33" s="13"/>
      <c r="M33" s="12"/>
      <c r="N33" s="13"/>
      <c r="O33" s="12"/>
      <c r="P33" s="12"/>
      <c r="Q33" s="14"/>
      <c r="R33" s="14"/>
    </row>
    <row r="34" spans="1:18">
      <c r="A34" s="12"/>
      <c r="B34" s="12"/>
      <c r="C34" s="12"/>
      <c r="D34" s="12"/>
      <c r="E34" s="12"/>
      <c r="F34" s="13"/>
      <c r="G34" s="13"/>
      <c r="H34" s="13"/>
      <c r="I34" s="12"/>
      <c r="J34" s="13"/>
      <c r="K34" s="13"/>
      <c r="L34" s="13"/>
      <c r="M34" s="12"/>
      <c r="N34" s="13"/>
      <c r="O34" s="12"/>
      <c r="P34" s="12"/>
      <c r="Q34" s="14"/>
      <c r="R34" s="14"/>
    </row>
    <row r="35" spans="1:18">
      <c r="A35" s="12"/>
      <c r="B35" s="12"/>
      <c r="C35" s="12"/>
      <c r="D35" s="12"/>
      <c r="E35" s="12"/>
      <c r="F35" s="13"/>
      <c r="G35" s="13"/>
      <c r="H35" s="13"/>
      <c r="I35" s="12"/>
      <c r="J35" s="13"/>
      <c r="K35" s="13"/>
      <c r="L35" s="13"/>
      <c r="M35" s="12"/>
      <c r="N35" s="13"/>
      <c r="O35" s="12"/>
      <c r="P35" s="12"/>
      <c r="Q35" s="14"/>
      <c r="R35" s="14"/>
    </row>
    <row r="36" spans="1:18">
      <c r="A36" s="12"/>
      <c r="B36" s="12"/>
      <c r="C36" s="12"/>
      <c r="D36" s="12"/>
      <c r="E36" s="12"/>
      <c r="F36" s="13"/>
      <c r="G36" s="13"/>
      <c r="H36" s="13"/>
      <c r="I36" s="12"/>
      <c r="J36" s="13"/>
      <c r="K36" s="13"/>
      <c r="L36" s="13"/>
      <c r="M36" s="12"/>
      <c r="N36" s="13"/>
      <c r="O36" s="12"/>
      <c r="P36" s="12"/>
      <c r="Q36" s="14"/>
      <c r="R36" s="14"/>
    </row>
    <row r="37" spans="1:18">
      <c r="A37" s="12"/>
      <c r="B37" s="12"/>
      <c r="C37" s="12"/>
      <c r="D37" s="12"/>
      <c r="E37" s="12"/>
      <c r="F37" s="13"/>
      <c r="G37" s="13"/>
      <c r="H37" s="13"/>
      <c r="I37" s="12"/>
      <c r="J37" s="13"/>
      <c r="K37" s="13"/>
      <c r="L37" s="13"/>
      <c r="M37" s="12"/>
      <c r="N37" s="13"/>
      <c r="O37" s="12"/>
      <c r="P37" s="12"/>
      <c r="Q37" s="14"/>
      <c r="R37" s="14"/>
    </row>
    <row r="38" spans="1:18">
      <c r="A38" s="12"/>
      <c r="B38" s="12"/>
      <c r="C38" s="12"/>
      <c r="D38" s="12"/>
      <c r="E38" s="12"/>
      <c r="F38" s="13"/>
      <c r="G38" s="13"/>
      <c r="H38" s="13"/>
      <c r="I38" s="12"/>
      <c r="J38" s="13"/>
      <c r="K38" s="13"/>
      <c r="L38" s="13"/>
      <c r="M38" s="12"/>
      <c r="N38" s="13"/>
      <c r="O38" s="12"/>
      <c r="P38" s="12"/>
      <c r="Q38" s="14"/>
      <c r="R38" s="14"/>
    </row>
    <row r="39" spans="1:18">
      <c r="A39" s="12"/>
      <c r="B39" s="12"/>
      <c r="C39" s="12"/>
      <c r="D39" s="12"/>
      <c r="E39" s="12"/>
      <c r="F39" s="13"/>
      <c r="G39" s="13"/>
      <c r="H39" s="13"/>
      <c r="I39" s="12"/>
      <c r="J39" s="13"/>
      <c r="K39" s="13"/>
      <c r="L39" s="13"/>
      <c r="M39" s="12"/>
      <c r="N39" s="13"/>
      <c r="O39" s="12"/>
      <c r="P39" s="12"/>
      <c r="Q39" s="14"/>
      <c r="R39" s="14"/>
    </row>
    <row r="40" spans="1:18">
      <c r="A40" s="12"/>
      <c r="B40" s="12"/>
      <c r="C40" s="12"/>
      <c r="D40" s="12"/>
      <c r="E40" s="12"/>
      <c r="F40" s="13"/>
      <c r="G40" s="13"/>
      <c r="H40" s="13"/>
      <c r="I40" s="12"/>
      <c r="J40" s="13"/>
      <c r="K40" s="13"/>
      <c r="L40" s="13"/>
      <c r="M40" s="12"/>
      <c r="N40" s="13"/>
      <c r="O40" s="12"/>
      <c r="P40" s="12"/>
      <c r="Q40" s="14"/>
      <c r="R40" s="14"/>
    </row>
    <row r="41" spans="1:18">
      <c r="A41" s="12"/>
      <c r="B41" s="12"/>
      <c r="C41" s="12"/>
      <c r="D41" s="12"/>
      <c r="E41" s="12"/>
      <c r="F41" s="13"/>
      <c r="G41" s="13"/>
      <c r="H41" s="13"/>
      <c r="I41" s="12"/>
      <c r="J41" s="13"/>
      <c r="K41" s="13"/>
      <c r="L41" s="13"/>
      <c r="M41" s="12"/>
      <c r="N41" s="13"/>
      <c r="O41" s="12"/>
      <c r="P41" s="12"/>
      <c r="Q41" s="14"/>
      <c r="R41" s="14"/>
    </row>
    <row r="42" spans="1:18">
      <c r="A42" s="12"/>
      <c r="B42" s="12"/>
      <c r="C42" s="12"/>
      <c r="D42" s="12"/>
      <c r="E42" s="12"/>
      <c r="F42" s="13"/>
      <c r="G42" s="13"/>
      <c r="H42" s="13"/>
      <c r="I42" s="12"/>
      <c r="J42" s="13"/>
      <c r="K42" s="13"/>
      <c r="L42" s="13"/>
      <c r="M42" s="12"/>
      <c r="N42" s="13"/>
      <c r="O42" s="12"/>
      <c r="P42" s="12"/>
      <c r="Q42" s="14"/>
      <c r="R42" s="14"/>
    </row>
    <row r="43" spans="1:18">
      <c r="A43" s="12"/>
      <c r="B43" s="12"/>
      <c r="C43" s="12"/>
      <c r="D43" s="12"/>
      <c r="E43" s="12"/>
      <c r="F43" s="13"/>
      <c r="G43" s="13"/>
      <c r="H43" s="13"/>
      <c r="I43" s="12"/>
      <c r="J43" s="13"/>
      <c r="K43" s="13"/>
      <c r="L43" s="13"/>
      <c r="M43" s="12"/>
      <c r="N43" s="13"/>
      <c r="O43" s="12"/>
      <c r="P43" s="12"/>
      <c r="Q43" s="14"/>
      <c r="R43" s="14"/>
    </row>
    <row r="44" spans="1:18">
      <c r="A44" s="12"/>
      <c r="B44" s="12"/>
      <c r="C44" s="12"/>
      <c r="D44" s="12"/>
      <c r="E44" s="12"/>
      <c r="F44" s="13"/>
      <c r="G44" s="13"/>
      <c r="H44" s="13"/>
      <c r="I44" s="12"/>
      <c r="J44" s="13"/>
      <c r="K44" s="13"/>
      <c r="L44" s="13"/>
      <c r="M44" s="12"/>
      <c r="N44" s="13"/>
      <c r="O44" s="12"/>
      <c r="P44" s="12"/>
      <c r="Q44" s="14"/>
      <c r="R44" s="14"/>
    </row>
    <row r="45" spans="1:18">
      <c r="A45" s="12"/>
      <c r="B45" s="12"/>
      <c r="C45" s="12"/>
      <c r="D45" s="12"/>
      <c r="E45" s="12"/>
      <c r="F45" s="13"/>
      <c r="G45" s="13"/>
      <c r="H45" s="13"/>
      <c r="I45" s="12"/>
      <c r="J45" s="13"/>
      <c r="K45" s="13"/>
      <c r="L45" s="13"/>
      <c r="M45" s="12"/>
      <c r="N45" s="13"/>
      <c r="O45" s="12"/>
      <c r="P45" s="12"/>
      <c r="Q45" s="14"/>
      <c r="R45" s="14"/>
    </row>
    <row r="46" spans="1:18">
      <c r="A46" s="12"/>
      <c r="B46" s="12"/>
      <c r="C46" s="12"/>
      <c r="D46" s="12"/>
      <c r="E46" s="12"/>
      <c r="F46" s="13"/>
      <c r="G46" s="13"/>
      <c r="H46" s="13"/>
      <c r="I46" s="12"/>
      <c r="J46" s="13"/>
      <c r="K46" s="13"/>
      <c r="L46" s="13"/>
      <c r="M46" s="12"/>
      <c r="N46" s="13"/>
      <c r="O46" s="12"/>
      <c r="P46" s="12"/>
      <c r="Q46" s="14"/>
      <c r="R46" s="14"/>
    </row>
    <row r="47" spans="1:18">
      <c r="A47" s="12"/>
      <c r="B47" s="12"/>
      <c r="C47" s="12"/>
      <c r="D47" s="12"/>
      <c r="E47" s="12"/>
      <c r="F47" s="13"/>
      <c r="G47" s="13"/>
      <c r="H47" s="13"/>
      <c r="I47" s="12"/>
      <c r="J47" s="13"/>
      <c r="K47" s="13"/>
      <c r="L47" s="13"/>
      <c r="M47" s="12"/>
      <c r="N47" s="13"/>
      <c r="O47" s="12"/>
      <c r="P47" s="12"/>
      <c r="Q47" s="14"/>
      <c r="R47" s="14"/>
    </row>
    <row r="48" spans="1:18">
      <c r="A48" s="12"/>
      <c r="B48" s="12"/>
      <c r="C48" s="12"/>
      <c r="D48" s="12"/>
      <c r="E48" s="12"/>
      <c r="F48" s="13"/>
      <c r="G48" s="13"/>
      <c r="H48" s="13"/>
      <c r="I48" s="12"/>
      <c r="J48" s="13"/>
      <c r="K48" s="13"/>
      <c r="L48" s="13"/>
      <c r="M48" s="12"/>
      <c r="N48" s="13"/>
      <c r="O48" s="12"/>
      <c r="P48" s="12"/>
      <c r="Q48" s="14"/>
      <c r="R48" s="14"/>
    </row>
    <row r="49" spans="1:18">
      <c r="A49" s="12"/>
      <c r="B49" s="12"/>
      <c r="C49" s="12"/>
      <c r="D49" s="12"/>
      <c r="E49" s="12"/>
      <c r="F49" s="13"/>
      <c r="G49" s="13"/>
      <c r="H49" s="13"/>
      <c r="I49" s="12"/>
      <c r="J49" s="13"/>
      <c r="K49" s="13"/>
      <c r="L49" s="13"/>
      <c r="M49" s="12"/>
      <c r="N49" s="13"/>
      <c r="O49" s="12"/>
      <c r="P49" s="12"/>
      <c r="Q49" s="14"/>
      <c r="R49" s="14"/>
    </row>
    <row r="50" spans="1:18">
      <c r="A50" s="12"/>
      <c r="B50" s="12"/>
      <c r="C50" s="12"/>
      <c r="D50" s="12"/>
      <c r="E50" s="12"/>
      <c r="F50" s="12"/>
      <c r="G50" s="12"/>
      <c r="H50" s="12"/>
      <c r="I50" s="12"/>
      <c r="J50" s="12"/>
      <c r="K50" s="13"/>
      <c r="L50" s="12"/>
      <c r="M50" s="12"/>
      <c r="N50" s="12"/>
      <c r="O50" s="12"/>
      <c r="P50" s="12"/>
      <c r="Q50" s="14"/>
      <c r="R50" s="14"/>
    </row>
    <row r="51" spans="1:18">
      <c r="A51" s="12"/>
      <c r="B51" s="12"/>
      <c r="C51" s="12"/>
      <c r="D51" s="12"/>
      <c r="E51" s="12"/>
      <c r="F51" s="12"/>
      <c r="G51" s="12"/>
      <c r="H51" s="12"/>
      <c r="I51" s="12"/>
      <c r="J51" s="12"/>
      <c r="K51" s="12"/>
      <c r="L51" s="12"/>
      <c r="M51" s="12"/>
      <c r="N51" s="12"/>
      <c r="O51" s="12"/>
      <c r="P51" s="12"/>
      <c r="Q51" s="12"/>
      <c r="R51" s="12"/>
    </row>
    <row r="52" spans="1:18">
      <c r="A52" s="12"/>
      <c r="B52" s="12"/>
      <c r="C52" s="12"/>
      <c r="D52" s="36"/>
      <c r="E52" s="36"/>
      <c r="F52" s="36"/>
      <c r="G52" s="36"/>
      <c r="H52" s="36"/>
      <c r="I52" s="36"/>
      <c r="J52" s="36"/>
      <c r="K52" s="36"/>
      <c r="L52" s="36"/>
      <c r="M52" s="36"/>
      <c r="N52" s="36"/>
      <c r="O52" s="12"/>
      <c r="P52" s="12"/>
      <c r="Q52" s="12"/>
      <c r="R52" s="12"/>
    </row>
    <row r="53" spans="1:18">
      <c r="A53" s="12"/>
      <c r="D53" s="36"/>
      <c r="E53" s="36"/>
      <c r="F53" s="36"/>
      <c r="G53" s="36"/>
      <c r="H53" s="36"/>
      <c r="I53" s="36"/>
      <c r="J53" s="36"/>
      <c r="K53" s="36"/>
      <c r="L53" s="36"/>
      <c r="M53" s="36"/>
      <c r="N53" s="36"/>
    </row>
    <row r="54" spans="1:18">
      <c r="A54" s="12"/>
      <c r="D54" s="36"/>
      <c r="E54" s="36"/>
      <c r="F54" s="36"/>
      <c r="G54" s="36"/>
      <c r="H54" s="36"/>
      <c r="I54" s="36"/>
      <c r="J54" s="36"/>
      <c r="K54" s="36"/>
      <c r="L54" s="36"/>
      <c r="M54" s="36"/>
      <c r="N54" s="36"/>
    </row>
    <row r="55" spans="1:18">
      <c r="A55" s="12"/>
      <c r="D55" s="36"/>
      <c r="E55" s="36"/>
      <c r="F55" s="36"/>
      <c r="G55" s="36"/>
      <c r="H55" s="36"/>
      <c r="I55" s="36"/>
      <c r="J55" s="36"/>
      <c r="K55" s="36"/>
      <c r="L55" s="36"/>
      <c r="M55" s="36"/>
      <c r="N55" s="36"/>
    </row>
    <row r="56" spans="1:18">
      <c r="A56" s="12"/>
      <c r="D56" s="36"/>
      <c r="E56" s="36"/>
      <c r="F56" s="36"/>
      <c r="G56" s="36"/>
      <c r="H56" s="36"/>
      <c r="I56" s="36"/>
      <c r="J56" s="36"/>
      <c r="K56" s="36"/>
      <c r="L56" s="36"/>
      <c r="M56" s="36"/>
      <c r="N56" s="36"/>
    </row>
    <row r="57" spans="1:18">
      <c r="A57" s="12"/>
      <c r="D57" s="36"/>
      <c r="E57" s="36"/>
      <c r="F57" s="36"/>
      <c r="G57" s="36"/>
      <c r="H57" s="36"/>
      <c r="I57" s="36"/>
      <c r="J57" s="36"/>
      <c r="K57" s="36"/>
      <c r="L57" s="36"/>
      <c r="M57" s="36"/>
      <c r="N57" s="36"/>
    </row>
    <row r="58" spans="1:18">
      <c r="A58" s="12"/>
      <c r="D58" s="36"/>
      <c r="E58" s="36"/>
      <c r="F58" s="36"/>
      <c r="G58" s="36"/>
      <c r="H58" s="36"/>
      <c r="I58" s="36"/>
      <c r="J58" s="36"/>
      <c r="K58" s="36"/>
      <c r="L58" s="36"/>
      <c r="M58" s="36"/>
      <c r="N58" s="36"/>
    </row>
    <row r="59" spans="1:18">
      <c r="A59" s="12"/>
      <c r="D59" s="36"/>
      <c r="E59" s="36"/>
      <c r="F59" s="36"/>
      <c r="G59" s="36"/>
      <c r="H59" s="36"/>
      <c r="I59" s="36"/>
      <c r="J59" s="36"/>
      <c r="K59" s="36"/>
      <c r="L59" s="36"/>
      <c r="M59" s="36"/>
      <c r="N59" s="36"/>
    </row>
    <row r="60" spans="1:18">
      <c r="A60" s="12"/>
      <c r="D60" s="36"/>
      <c r="E60" s="36"/>
      <c r="F60" s="36"/>
      <c r="G60" s="36"/>
      <c r="H60" s="36"/>
      <c r="I60" s="36"/>
      <c r="J60" s="36"/>
      <c r="K60" s="36"/>
      <c r="L60" s="36"/>
      <c r="M60" s="36"/>
      <c r="N60" s="36"/>
    </row>
    <row r="61" spans="1:18">
      <c r="A61" s="12"/>
      <c r="D61" s="36"/>
      <c r="E61" s="36"/>
      <c r="F61" s="36"/>
      <c r="G61" s="36"/>
      <c r="H61" s="36"/>
      <c r="I61" s="36"/>
      <c r="J61" s="36"/>
      <c r="K61" s="36"/>
      <c r="L61" s="36"/>
      <c r="M61" s="36"/>
      <c r="N61" s="36"/>
    </row>
    <row r="62" spans="1:18">
      <c r="A62" s="12"/>
      <c r="D62" s="36"/>
      <c r="E62" s="36"/>
      <c r="F62" s="36"/>
      <c r="G62" s="36"/>
      <c r="H62" s="36"/>
      <c r="I62" s="36"/>
      <c r="J62" s="36"/>
      <c r="K62" s="36"/>
      <c r="L62" s="36"/>
      <c r="M62" s="36"/>
      <c r="N62" s="36"/>
    </row>
    <row r="63" spans="1:18">
      <c r="A63" s="12"/>
      <c r="D63" s="36"/>
      <c r="E63" s="36"/>
      <c r="F63" s="36"/>
      <c r="G63" s="36"/>
      <c r="H63" s="36"/>
      <c r="I63" s="36"/>
      <c r="J63" s="36"/>
      <c r="K63" s="36"/>
      <c r="L63" s="36"/>
      <c r="M63" s="36"/>
      <c r="N63" s="36"/>
    </row>
    <row r="64" spans="1:18">
      <c r="A64" s="12"/>
      <c r="D64" s="36"/>
      <c r="E64" s="36"/>
      <c r="F64" s="36"/>
      <c r="G64" s="36"/>
      <c r="H64" s="36"/>
      <c r="I64" s="36"/>
      <c r="J64" s="36"/>
      <c r="K64" s="36"/>
      <c r="L64" s="36"/>
      <c r="M64" s="36"/>
      <c r="N64" s="36"/>
    </row>
    <row r="65" spans="1:14">
      <c r="A65" s="12"/>
      <c r="D65" s="36"/>
      <c r="E65" s="36"/>
      <c r="F65" s="36"/>
      <c r="G65" s="36"/>
      <c r="H65" s="36"/>
      <c r="I65" s="36"/>
      <c r="J65" s="36"/>
      <c r="K65" s="36"/>
      <c r="L65" s="36"/>
      <c r="M65" s="36"/>
      <c r="N65" s="36"/>
    </row>
    <row r="66" spans="1:14">
      <c r="A66" s="12"/>
      <c r="D66" s="36"/>
      <c r="E66" s="36"/>
      <c r="F66" s="36"/>
      <c r="G66" s="36"/>
      <c r="H66" s="36"/>
      <c r="I66" s="36"/>
      <c r="J66" s="36"/>
      <c r="K66" s="36"/>
      <c r="L66" s="36"/>
      <c r="M66" s="36"/>
      <c r="N66" s="36"/>
    </row>
    <row r="67" spans="1:14">
      <c r="A67" s="12"/>
      <c r="D67" s="36"/>
      <c r="E67" s="36"/>
      <c r="F67" s="36"/>
      <c r="G67" s="36"/>
      <c r="H67" s="36"/>
      <c r="I67" s="36"/>
      <c r="J67" s="36"/>
      <c r="K67" s="36"/>
      <c r="L67" s="36"/>
      <c r="M67" s="36"/>
      <c r="N67" s="36"/>
    </row>
    <row r="68" spans="1:14">
      <c r="A68" s="12"/>
      <c r="D68" s="36"/>
      <c r="E68" s="36"/>
      <c r="F68" s="36"/>
      <c r="G68" s="36"/>
      <c r="H68" s="36"/>
      <c r="I68" s="36"/>
      <c r="J68" s="36"/>
      <c r="K68" s="36"/>
      <c r="L68" s="36"/>
      <c r="M68" s="36"/>
      <c r="N68" s="36"/>
    </row>
    <row r="69" spans="1:14">
      <c r="A69" s="12"/>
      <c r="D69" s="36"/>
      <c r="E69" s="36"/>
      <c r="F69" s="36"/>
      <c r="G69" s="36"/>
      <c r="H69" s="36"/>
      <c r="I69" s="36"/>
      <c r="J69" s="36"/>
      <c r="K69" s="36"/>
      <c r="L69" s="36"/>
      <c r="M69" s="36"/>
      <c r="N69" s="36"/>
    </row>
    <row r="70" spans="1:14">
      <c r="A70" s="12"/>
      <c r="D70" s="36"/>
      <c r="E70" s="36"/>
      <c r="F70" s="36"/>
      <c r="G70" s="36"/>
      <c r="H70" s="36"/>
      <c r="I70" s="36"/>
      <c r="J70" s="36"/>
      <c r="K70" s="36"/>
      <c r="L70" s="36"/>
      <c r="M70" s="36"/>
      <c r="N70" s="36"/>
    </row>
    <row r="71" spans="1:14">
      <c r="A71" s="12"/>
      <c r="D71" s="36"/>
      <c r="E71" s="36"/>
      <c r="F71" s="36"/>
      <c r="G71" s="36"/>
      <c r="H71" s="36"/>
      <c r="I71" s="36"/>
      <c r="J71" s="36"/>
      <c r="K71" s="36"/>
      <c r="L71" s="36"/>
      <c r="M71" s="36"/>
      <c r="N71" s="36"/>
    </row>
    <row r="72" spans="1:14">
      <c r="A72" s="12"/>
      <c r="D72" s="36"/>
      <c r="E72" s="36"/>
      <c r="F72" s="36"/>
      <c r="G72" s="36"/>
      <c r="H72" s="36"/>
      <c r="I72" s="36"/>
      <c r="J72" s="36"/>
      <c r="K72" s="36"/>
      <c r="L72" s="36"/>
      <c r="M72" s="36"/>
      <c r="N72" s="36"/>
    </row>
    <row r="73" spans="1:14">
      <c r="A73" s="12"/>
      <c r="D73" s="36"/>
      <c r="E73" s="36"/>
      <c r="F73" s="36"/>
      <c r="G73" s="36"/>
      <c r="H73" s="36"/>
      <c r="I73" s="36"/>
      <c r="J73" s="36"/>
      <c r="K73" s="36"/>
      <c r="L73" s="36"/>
      <c r="M73" s="36"/>
      <c r="N73" s="36"/>
    </row>
    <row r="74" spans="1:14">
      <c r="A74" s="12"/>
      <c r="D74" s="36"/>
      <c r="E74" s="36"/>
      <c r="F74" s="36"/>
      <c r="G74" s="36"/>
      <c r="H74" s="36"/>
      <c r="I74" s="36"/>
      <c r="J74" s="36"/>
      <c r="K74" s="36"/>
      <c r="L74" s="36"/>
      <c r="M74" s="36"/>
      <c r="N74" s="36"/>
    </row>
  </sheetData>
  <conditionalFormatting sqref="R2">
    <cfRule type="expression" dxfId="21" priority="1" stopIfTrue="1">
      <formula>#REF!&gt;0</formula>
    </cfRule>
  </conditionalFormatting>
  <pageMargins left="0.7" right="0.7" top="0.75" bottom="0.75" header="0.3" footer="0.3"/>
  <pageSetup paperSize="9" orientation="portrait" horizontalDpi="1200" verticalDpi="1200" r:id="rId1"/>
  <ignoredErrors>
    <ignoredError sqref="O4:O25" formulaRange="1"/>
  </ignoredErrors>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45"/>
  <sheetViews>
    <sheetView zoomScale="80" zoomScaleNormal="80" workbookViewId="0">
      <selection activeCell="B1" sqref="B1"/>
    </sheetView>
  </sheetViews>
  <sheetFormatPr defaultRowHeight="15.5"/>
  <cols>
    <col min="1" max="1" width="12.07421875" style="206" customWidth="1"/>
    <col min="2" max="2" width="101.765625" style="313" customWidth="1"/>
    <col min="3" max="16384" width="9.23046875" style="206"/>
  </cols>
  <sheetData>
    <row r="1" spans="1:5" ht="19">
      <c r="A1" s="312" t="s">
        <v>89</v>
      </c>
    </row>
    <row r="2" spans="1:5">
      <c r="A2" s="314" t="s">
        <v>155</v>
      </c>
      <c r="B2" s="315" t="s">
        <v>154</v>
      </c>
    </row>
    <row r="3" spans="1:5" ht="20" customHeight="1">
      <c r="A3" s="316">
        <v>1</v>
      </c>
      <c r="B3" s="317" t="s">
        <v>153</v>
      </c>
      <c r="C3" s="318"/>
      <c r="D3" s="318"/>
      <c r="E3" s="318"/>
    </row>
    <row r="4" spans="1:5">
      <c r="A4" s="316">
        <v>2</v>
      </c>
      <c r="B4" s="319" t="s">
        <v>146</v>
      </c>
      <c r="C4" s="318"/>
      <c r="D4" s="318"/>
      <c r="E4" s="318"/>
    </row>
    <row r="5" spans="1:5">
      <c r="A5" s="316">
        <v>3</v>
      </c>
      <c r="B5" s="319" t="s">
        <v>166</v>
      </c>
    </row>
    <row r="6" spans="1:5">
      <c r="A6" s="316">
        <v>4</v>
      </c>
      <c r="B6" s="319" t="s">
        <v>167</v>
      </c>
    </row>
    <row r="7" spans="1:5">
      <c r="A7" s="316">
        <v>5</v>
      </c>
      <c r="B7" s="319" t="s">
        <v>168</v>
      </c>
    </row>
    <row r="8" spans="1:5" ht="46.5">
      <c r="A8" s="316">
        <v>6</v>
      </c>
      <c r="B8" s="319" t="s">
        <v>323</v>
      </c>
    </row>
    <row r="9" spans="1:5">
      <c r="A9" s="316">
        <v>7</v>
      </c>
      <c r="B9" s="319" t="s">
        <v>308</v>
      </c>
    </row>
    <row r="10" spans="1:5">
      <c r="A10" s="316">
        <v>8</v>
      </c>
      <c r="B10" s="319" t="s">
        <v>311</v>
      </c>
    </row>
    <row r="11" spans="1:5" ht="31">
      <c r="A11" s="316">
        <v>9</v>
      </c>
      <c r="B11" s="319" t="s">
        <v>312</v>
      </c>
    </row>
    <row r="12" spans="1:5" ht="31">
      <c r="A12" s="316">
        <v>10</v>
      </c>
      <c r="B12" s="319" t="s">
        <v>313</v>
      </c>
    </row>
    <row r="13" spans="1:5">
      <c r="A13" s="316">
        <v>11</v>
      </c>
      <c r="B13" s="200" t="s">
        <v>314</v>
      </c>
    </row>
    <row r="14" spans="1:5">
      <c r="A14" s="316">
        <v>12</v>
      </c>
      <c r="B14" s="319" t="s">
        <v>169</v>
      </c>
    </row>
    <row r="15" spans="1:5">
      <c r="A15" s="316">
        <v>13</v>
      </c>
      <c r="B15" s="319" t="s">
        <v>172</v>
      </c>
    </row>
    <row r="16" spans="1:5">
      <c r="A16" s="316">
        <v>14</v>
      </c>
      <c r="B16" s="319" t="s">
        <v>173</v>
      </c>
    </row>
    <row r="17" spans="1:2">
      <c r="A17" s="316">
        <v>15</v>
      </c>
      <c r="B17" s="319" t="s">
        <v>176</v>
      </c>
    </row>
    <row r="18" spans="1:2">
      <c r="A18" s="316">
        <v>16</v>
      </c>
      <c r="B18" s="319" t="s">
        <v>237</v>
      </c>
    </row>
    <row r="19" spans="1:2">
      <c r="A19" s="316">
        <v>17</v>
      </c>
      <c r="B19" s="319" t="s">
        <v>177</v>
      </c>
    </row>
    <row r="20" spans="1:2">
      <c r="A20" s="316">
        <v>18</v>
      </c>
      <c r="B20" s="319" t="s">
        <v>178</v>
      </c>
    </row>
    <row r="21" spans="1:2" ht="31">
      <c r="A21" s="316">
        <v>19</v>
      </c>
      <c r="B21" s="319" t="s">
        <v>182</v>
      </c>
    </row>
    <row r="22" spans="1:2" ht="52.5" customHeight="1">
      <c r="A22" s="316">
        <v>20</v>
      </c>
      <c r="B22" s="306" t="s">
        <v>334</v>
      </c>
    </row>
    <row r="23" spans="1:2">
      <c r="A23" s="316">
        <v>21</v>
      </c>
      <c r="B23" s="307" t="s">
        <v>339</v>
      </c>
    </row>
    <row r="24" spans="1:2">
      <c r="A24" s="316">
        <v>22</v>
      </c>
      <c r="B24" s="308" t="s">
        <v>341</v>
      </c>
    </row>
    <row r="25" spans="1:2">
      <c r="A25" s="316">
        <v>23</v>
      </c>
      <c r="B25" s="309" t="s">
        <v>314</v>
      </c>
    </row>
    <row r="26" spans="1:2">
      <c r="A26" s="316">
        <v>24</v>
      </c>
      <c r="B26" s="308" t="s">
        <v>345</v>
      </c>
    </row>
    <row r="27" spans="1:2" ht="31">
      <c r="A27" s="316">
        <v>25</v>
      </c>
      <c r="B27" s="310" t="s">
        <v>348</v>
      </c>
    </row>
    <row r="28" spans="1:2" ht="31">
      <c r="A28" s="316">
        <v>26</v>
      </c>
      <c r="B28" s="311" t="s">
        <v>350</v>
      </c>
    </row>
    <row r="29" spans="1:2">
      <c r="A29" s="316">
        <v>27</v>
      </c>
      <c r="B29" s="308" t="s">
        <v>352</v>
      </c>
    </row>
    <row r="30" spans="1:2">
      <c r="A30" s="316">
        <v>28</v>
      </c>
      <c r="B30" s="308" t="s">
        <v>353</v>
      </c>
    </row>
    <row r="31" spans="1:2">
      <c r="A31" s="316">
        <v>29</v>
      </c>
      <c r="B31" s="320" t="s">
        <v>356</v>
      </c>
    </row>
    <row r="32" spans="1:2">
      <c r="A32" s="316">
        <v>30</v>
      </c>
      <c r="B32" s="308" t="s">
        <v>358</v>
      </c>
    </row>
    <row r="33" spans="1:2">
      <c r="A33" s="316">
        <v>31</v>
      </c>
      <c r="B33" s="319" t="s">
        <v>191</v>
      </c>
    </row>
    <row r="34" spans="1:2" ht="31">
      <c r="A34" s="316">
        <v>32</v>
      </c>
      <c r="B34" s="319" t="s">
        <v>183</v>
      </c>
    </row>
    <row r="35" spans="1:2">
      <c r="A35" s="316">
        <v>33</v>
      </c>
      <c r="B35" s="319" t="s">
        <v>185</v>
      </c>
    </row>
    <row r="36" spans="1:2">
      <c r="A36" s="316">
        <v>34</v>
      </c>
      <c r="B36" s="319" t="s">
        <v>184</v>
      </c>
    </row>
    <row r="37" spans="1:2">
      <c r="A37" s="316">
        <v>35</v>
      </c>
      <c r="B37" s="319" t="s">
        <v>192</v>
      </c>
    </row>
    <row r="38" spans="1:2" ht="31">
      <c r="A38" s="316">
        <v>36</v>
      </c>
      <c r="B38" s="319" t="s">
        <v>186</v>
      </c>
    </row>
    <row r="39" spans="1:2" ht="31">
      <c r="A39" s="316">
        <v>37</v>
      </c>
      <c r="B39" s="319" t="s">
        <v>187</v>
      </c>
    </row>
    <row r="40" spans="1:2" ht="31">
      <c r="A40" s="316">
        <v>38</v>
      </c>
      <c r="B40" s="319" t="s">
        <v>188</v>
      </c>
    </row>
    <row r="41" spans="1:2" ht="31">
      <c r="A41" s="316">
        <v>39</v>
      </c>
      <c r="B41" s="319" t="s">
        <v>190</v>
      </c>
    </row>
    <row r="42" spans="1:2">
      <c r="A42" s="316">
        <v>40</v>
      </c>
      <c r="B42" s="319" t="s">
        <v>189</v>
      </c>
    </row>
    <row r="43" spans="1:2" ht="31">
      <c r="A43" s="316">
        <v>41</v>
      </c>
      <c r="B43" s="319" t="s">
        <v>193</v>
      </c>
    </row>
    <row r="44" spans="1:2" ht="31">
      <c r="A44" s="316">
        <v>42</v>
      </c>
      <c r="B44" s="319" t="s">
        <v>194</v>
      </c>
    </row>
    <row r="45" spans="1:2">
      <c r="A45" s="316"/>
    </row>
  </sheetData>
  <hyperlinks>
    <hyperlink ref="B3" location="'tbl 6 Transfers (PrevYr)'!A1" display="'tbl 6 Transfers (PrevYr)'!A1" xr:uid="{00000000-0004-0000-15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60"/>
  <sheetViews>
    <sheetView showGridLines="0" zoomScale="80" zoomScaleNormal="80" workbookViewId="0"/>
  </sheetViews>
  <sheetFormatPr defaultRowHeight="15.5"/>
  <cols>
    <col min="1" max="1" width="18.61328125" style="4" customWidth="1"/>
    <col min="2" max="3" width="15.15234375" style="4" customWidth="1"/>
    <col min="4" max="4" width="9.765625" style="4" customWidth="1"/>
    <col min="5" max="5" width="5.15234375" style="4" customWidth="1"/>
    <col min="6" max="6" width="9.23046875" style="4"/>
    <col min="7" max="7" width="6.765625" style="4" customWidth="1"/>
    <col min="8" max="16384" width="9.23046875" style="4"/>
  </cols>
  <sheetData>
    <row r="1" spans="1:9" ht="21" customHeight="1">
      <c r="A1" s="15" t="s">
        <v>151</v>
      </c>
      <c r="B1" s="16"/>
      <c r="C1" s="16"/>
      <c r="D1" s="16"/>
      <c r="E1" s="16"/>
    </row>
    <row r="2" spans="1:9" ht="20.5" customHeight="1">
      <c r="A2" s="19" t="s">
        <v>156</v>
      </c>
      <c r="B2" s="16"/>
      <c r="C2" s="16"/>
      <c r="D2" s="16"/>
      <c r="E2" s="16"/>
    </row>
    <row r="3" spans="1:9" s="1" customFormat="1" ht="50" customHeight="1">
      <c r="A3" s="37" t="s">
        <v>97</v>
      </c>
      <c r="B3" s="38" t="s">
        <v>152</v>
      </c>
      <c r="C3" s="38" t="s">
        <v>143</v>
      </c>
      <c r="D3" s="38" t="s">
        <v>87</v>
      </c>
      <c r="E3" s="38" t="s">
        <v>16</v>
      </c>
    </row>
    <row r="4" spans="1:9" s="1" customFormat="1" ht="12.5">
      <c r="A4" s="1" t="s">
        <v>91</v>
      </c>
      <c r="B4" s="17">
        <v>104871959</v>
      </c>
      <c r="C4" s="24">
        <v>114548998</v>
      </c>
      <c r="D4" s="25">
        <f>C4/B4-1</f>
        <v>9.2274799596334445E-2</v>
      </c>
      <c r="E4" s="2">
        <v>12</v>
      </c>
      <c r="G4" s="18"/>
      <c r="I4" s="17"/>
    </row>
    <row r="5" spans="1:9" s="1" customFormat="1" ht="12.5">
      <c r="A5" s="1" t="s">
        <v>0</v>
      </c>
      <c r="B5" s="17">
        <v>195904716</v>
      </c>
      <c r="C5" s="24">
        <v>213210397</v>
      </c>
      <c r="D5" s="25">
        <f t="shared" ref="D5:D25" si="0">C5/B5-1</f>
        <v>8.8337235332303088E-2</v>
      </c>
      <c r="E5" s="2">
        <v>17</v>
      </c>
      <c r="G5" s="18"/>
      <c r="I5" s="17"/>
    </row>
    <row r="6" spans="1:9" s="1" customFormat="1" ht="12.5">
      <c r="A6" s="1" t="s">
        <v>1</v>
      </c>
      <c r="B6" s="17">
        <v>167355527</v>
      </c>
      <c r="C6" s="24">
        <v>183307662</v>
      </c>
      <c r="D6" s="25">
        <f t="shared" si="0"/>
        <v>9.5318841785249298E-2</v>
      </c>
      <c r="E6" s="2">
        <v>5</v>
      </c>
      <c r="G6" s="18"/>
      <c r="I6" s="17"/>
    </row>
    <row r="7" spans="1:9" s="1" customFormat="1" ht="12.5">
      <c r="A7" s="1" t="s">
        <v>2</v>
      </c>
      <c r="B7" s="17">
        <v>159060392</v>
      </c>
      <c r="C7" s="24">
        <v>173637029</v>
      </c>
      <c r="D7" s="25">
        <f t="shared" si="0"/>
        <v>9.1642154383726249E-2</v>
      </c>
      <c r="E7" s="2">
        <v>15</v>
      </c>
      <c r="G7" s="18"/>
      <c r="I7" s="17"/>
    </row>
    <row r="8" spans="1:9" s="1" customFormat="1" ht="12.5">
      <c r="A8" s="1" t="s">
        <v>3</v>
      </c>
      <c r="B8" s="17">
        <v>212607603</v>
      </c>
      <c r="C8" s="24">
        <v>232173826</v>
      </c>
      <c r="D8" s="25">
        <f t="shared" si="0"/>
        <v>9.2029742699276884E-2</v>
      </c>
      <c r="E8" s="2">
        <v>14</v>
      </c>
      <c r="G8" s="18"/>
      <c r="I8" s="17"/>
    </row>
    <row r="9" spans="1:9" s="1" customFormat="1" ht="12.5">
      <c r="A9" s="1" t="s">
        <v>92</v>
      </c>
      <c r="B9" s="17">
        <v>189232763</v>
      </c>
      <c r="C9" s="24">
        <v>207059829</v>
      </c>
      <c r="D9" s="25">
        <f t="shared" si="0"/>
        <v>9.4207079775080915E-2</v>
      </c>
      <c r="E9" s="2">
        <v>7</v>
      </c>
      <c r="G9" s="18"/>
      <c r="I9" s="17"/>
    </row>
    <row r="10" spans="1:9" s="1" customFormat="1" ht="12.5">
      <c r="A10" s="1" t="s">
        <v>4</v>
      </c>
      <c r="B10" s="17">
        <v>192087678</v>
      </c>
      <c r="C10" s="24">
        <v>210256726</v>
      </c>
      <c r="D10" s="25">
        <f t="shared" si="0"/>
        <v>9.4587264467843601E-2</v>
      </c>
      <c r="E10" s="2">
        <v>6</v>
      </c>
      <c r="G10" s="18"/>
      <c r="I10" s="17"/>
    </row>
    <row r="11" spans="1:9" s="1" customFormat="1" ht="12.5">
      <c r="A11" s="1" t="s">
        <v>5</v>
      </c>
      <c r="B11" s="17">
        <v>110005660</v>
      </c>
      <c r="C11" s="24">
        <v>119418759</v>
      </c>
      <c r="D11" s="25">
        <f t="shared" si="0"/>
        <v>8.5569224347183503E-2</v>
      </c>
      <c r="E11" s="2">
        <v>19</v>
      </c>
      <c r="G11" s="18"/>
      <c r="I11" s="17"/>
    </row>
    <row r="12" spans="1:9" s="1" customFormat="1" ht="12.5">
      <c r="A12" s="1" t="s">
        <v>6</v>
      </c>
      <c r="B12" s="17">
        <v>179422334</v>
      </c>
      <c r="C12" s="24">
        <v>196253287</v>
      </c>
      <c r="D12" s="25">
        <f t="shared" si="0"/>
        <v>9.3806342971773038E-2</v>
      </c>
      <c r="E12" s="2">
        <v>8</v>
      </c>
      <c r="G12" s="18"/>
      <c r="I12" s="17"/>
    </row>
    <row r="13" spans="1:9" s="1" customFormat="1" ht="12.5">
      <c r="A13" s="1" t="s">
        <v>7</v>
      </c>
      <c r="B13" s="17">
        <v>285261982</v>
      </c>
      <c r="C13" s="24">
        <v>311596954</v>
      </c>
      <c r="D13" s="25">
        <f t="shared" si="0"/>
        <v>9.2318548077675588E-2</v>
      </c>
      <c r="E13" s="2">
        <v>11</v>
      </c>
      <c r="G13" s="18"/>
      <c r="I13" s="17"/>
    </row>
    <row r="14" spans="1:9" s="1" customFormat="1" ht="12.5">
      <c r="A14" s="1" t="s">
        <v>93</v>
      </c>
      <c r="B14" s="17">
        <v>353570889</v>
      </c>
      <c r="C14" s="24">
        <v>386585079</v>
      </c>
      <c r="D14" s="25">
        <f t="shared" si="0"/>
        <v>9.3373609160453341E-2</v>
      </c>
      <c r="E14" s="2">
        <v>9</v>
      </c>
      <c r="G14" s="18"/>
      <c r="I14" s="17"/>
    </row>
    <row r="15" spans="1:9" s="1" customFormat="1" ht="12.5">
      <c r="A15" s="1" t="s">
        <v>94</v>
      </c>
      <c r="B15" s="17">
        <v>237288660</v>
      </c>
      <c r="C15" s="24">
        <v>258068218</v>
      </c>
      <c r="D15" s="25">
        <f t="shared" si="0"/>
        <v>8.7570800897101453E-2</v>
      </c>
      <c r="E15" s="2">
        <v>18</v>
      </c>
      <c r="G15" s="18"/>
      <c r="I15" s="17"/>
    </row>
    <row r="16" spans="1:9" s="1" customFormat="1" ht="12.5">
      <c r="A16" s="1" t="s">
        <v>95</v>
      </c>
      <c r="B16" s="17">
        <v>212754645</v>
      </c>
      <c r="C16" s="24">
        <v>232363621</v>
      </c>
      <c r="D16" s="25">
        <f t="shared" si="0"/>
        <v>9.2167087585796281E-2</v>
      </c>
      <c r="E16" s="2">
        <v>13</v>
      </c>
      <c r="G16" s="18"/>
      <c r="I16" s="17"/>
    </row>
    <row r="17" spans="1:9" s="1" customFormat="1" ht="12.5">
      <c r="A17" s="1" t="s">
        <v>21</v>
      </c>
      <c r="B17" s="17">
        <v>168128241</v>
      </c>
      <c r="C17" s="24">
        <v>186011046</v>
      </c>
      <c r="D17" s="25">
        <f t="shared" si="0"/>
        <v>0.10636407597935915</v>
      </c>
      <c r="E17" s="2">
        <v>3</v>
      </c>
      <c r="G17" s="18"/>
      <c r="I17" s="17"/>
    </row>
    <row r="18" spans="1:9" s="1" customFormat="1" ht="12.5">
      <c r="A18" s="1" t="s">
        <v>8</v>
      </c>
      <c r="B18" s="17">
        <v>407049782</v>
      </c>
      <c r="C18" s="24">
        <v>441433212</v>
      </c>
      <c r="D18" s="25">
        <f t="shared" si="0"/>
        <v>8.4469840104225868E-2</v>
      </c>
      <c r="E18" s="2">
        <v>21</v>
      </c>
      <c r="G18" s="18"/>
      <c r="I18" s="17"/>
    </row>
    <row r="19" spans="1:9" s="1" customFormat="1" ht="12.5">
      <c r="A19" s="1" t="s">
        <v>9</v>
      </c>
      <c r="B19" s="17">
        <v>101492807</v>
      </c>
      <c r="C19" s="24">
        <v>110615511</v>
      </c>
      <c r="D19" s="25">
        <f t="shared" si="0"/>
        <v>8.9885227038798865E-2</v>
      </c>
      <c r="E19" s="2">
        <v>16</v>
      </c>
      <c r="G19" s="18"/>
      <c r="I19" s="17"/>
    </row>
    <row r="20" spans="1:9" s="1" customFormat="1" ht="12.5">
      <c r="A20" s="1" t="s">
        <v>10</v>
      </c>
      <c r="B20" s="17">
        <v>292712449</v>
      </c>
      <c r="C20" s="24">
        <v>317453001</v>
      </c>
      <c r="D20" s="25">
        <f t="shared" si="0"/>
        <v>8.4521693848422563E-2</v>
      </c>
      <c r="E20" s="2">
        <v>20</v>
      </c>
      <c r="G20" s="18"/>
      <c r="I20" s="17"/>
    </row>
    <row r="21" spans="1:9" s="1" customFormat="1" ht="12.5">
      <c r="A21" s="1" t="s">
        <v>11</v>
      </c>
      <c r="B21" s="17">
        <v>120656599</v>
      </c>
      <c r="C21" s="24">
        <v>130794687</v>
      </c>
      <c r="D21" s="25">
        <f t="shared" si="0"/>
        <v>8.4024314326976768E-2</v>
      </c>
      <c r="E21" s="2">
        <v>22</v>
      </c>
      <c r="G21" s="18"/>
      <c r="I21" s="17"/>
    </row>
    <row r="22" spans="1:9" s="1" customFormat="1" ht="12.5">
      <c r="A22" s="1" t="s">
        <v>12</v>
      </c>
      <c r="B22" s="17">
        <v>146559898</v>
      </c>
      <c r="C22" s="24">
        <v>160117098</v>
      </c>
      <c r="D22" s="25">
        <f t="shared" si="0"/>
        <v>9.250279363595082E-2</v>
      </c>
      <c r="E22" s="2">
        <v>10</v>
      </c>
      <c r="G22" s="18"/>
      <c r="I22" s="17"/>
    </row>
    <row r="23" spans="1:9" s="1" customFormat="1" ht="12.5">
      <c r="A23" s="1" t="s">
        <v>13</v>
      </c>
      <c r="B23" s="17">
        <v>101003090</v>
      </c>
      <c r="C23" s="24">
        <v>112274938</v>
      </c>
      <c r="D23" s="25">
        <f t="shared" si="0"/>
        <v>0.11159904117784913</v>
      </c>
      <c r="E23" s="2">
        <v>1</v>
      </c>
      <c r="G23" s="18"/>
      <c r="I23" s="17"/>
    </row>
    <row r="24" spans="1:9" s="1" customFormat="1" ht="12.5">
      <c r="A24" s="1" t="s">
        <v>14</v>
      </c>
      <c r="B24" s="17">
        <v>240956645</v>
      </c>
      <c r="C24" s="24">
        <v>265612231</v>
      </c>
      <c r="D24" s="25">
        <f t="shared" si="0"/>
        <v>0.10232374375896547</v>
      </c>
      <c r="E24" s="2">
        <v>4</v>
      </c>
      <c r="G24" s="18"/>
      <c r="I24" s="17"/>
    </row>
    <row r="25" spans="1:9" s="1" customFormat="1" ht="12.5">
      <c r="A25" s="1" t="s">
        <v>15</v>
      </c>
      <c r="B25" s="17">
        <v>492095448</v>
      </c>
      <c r="C25" s="24">
        <v>544715091</v>
      </c>
      <c r="D25" s="25">
        <f t="shared" si="0"/>
        <v>0.10692974953102996</v>
      </c>
      <c r="E25" s="2">
        <v>2</v>
      </c>
      <c r="G25" s="18"/>
      <c r="I25" s="17"/>
    </row>
    <row r="26" spans="1:9" s="1" customFormat="1" ht="16.5" customHeight="1">
      <c r="A26" s="39" t="s">
        <v>96</v>
      </c>
      <c r="B26" s="40">
        <v>4670079767</v>
      </c>
      <c r="C26" s="40">
        <v>5107507200</v>
      </c>
      <c r="D26" s="41">
        <f>C26/B26-1</f>
        <v>9.366594465708622E-2</v>
      </c>
      <c r="E26" s="42"/>
      <c r="G26" s="18"/>
    </row>
    <row r="27" spans="1:9" s="1" customFormat="1" ht="13" customHeight="1">
      <c r="A27" s="26"/>
      <c r="B27" s="26"/>
      <c r="C27" s="26"/>
      <c r="D27" s="26"/>
      <c r="E27" s="26"/>
    </row>
    <row r="28" spans="1:9" s="1" customFormat="1" ht="12.5" customHeight="1">
      <c r="A28" s="26"/>
      <c r="B28" s="35"/>
      <c r="C28" s="26"/>
      <c r="D28" s="26"/>
      <c r="E28" s="26"/>
    </row>
    <row r="29" spans="1:9" s="1" customFormat="1" ht="13">
      <c r="B29" s="35"/>
      <c r="C29" s="26"/>
    </row>
    <row r="30" spans="1:9" s="1" customFormat="1" ht="13">
      <c r="B30" s="35"/>
      <c r="C30" s="26"/>
    </row>
    <row r="31" spans="1:9">
      <c r="B31" s="35"/>
      <c r="C31" s="26"/>
    </row>
    <row r="32" spans="1:9">
      <c r="B32" s="35"/>
      <c r="C32" s="26"/>
    </row>
    <row r="33" spans="2:3">
      <c r="B33" s="35"/>
      <c r="C33" s="26"/>
    </row>
    <row r="34" spans="2:3">
      <c r="B34" s="35"/>
      <c r="C34" s="26"/>
    </row>
    <row r="35" spans="2:3">
      <c r="B35" s="35"/>
      <c r="C35" s="26"/>
    </row>
    <row r="36" spans="2:3">
      <c r="B36" s="35"/>
      <c r="C36" s="26"/>
    </row>
    <row r="37" spans="2:3">
      <c r="B37" s="35"/>
      <c r="C37" s="26"/>
    </row>
    <row r="38" spans="2:3">
      <c r="B38" s="35"/>
      <c r="C38" s="26"/>
    </row>
    <row r="39" spans="2:3">
      <c r="B39" s="35"/>
      <c r="C39" s="26"/>
    </row>
    <row r="40" spans="2:3">
      <c r="B40" s="35"/>
      <c r="C40" s="26"/>
    </row>
    <row r="41" spans="2:3">
      <c r="B41" s="35"/>
      <c r="C41" s="26"/>
    </row>
    <row r="42" spans="2:3">
      <c r="B42" s="35"/>
      <c r="C42" s="26"/>
    </row>
    <row r="43" spans="2:3">
      <c r="B43" s="35"/>
      <c r="C43" s="26"/>
    </row>
    <row r="44" spans="2:3">
      <c r="B44" s="35"/>
      <c r="C44" s="26"/>
    </row>
    <row r="45" spans="2:3">
      <c r="B45" s="35"/>
      <c r="C45" s="26"/>
    </row>
    <row r="46" spans="2:3">
      <c r="B46" s="35"/>
      <c r="C46" s="26"/>
    </row>
    <row r="47" spans="2:3">
      <c r="B47" s="35"/>
      <c r="C47" s="26"/>
    </row>
    <row r="48" spans="2:3">
      <c r="B48" s="35"/>
      <c r="C48" s="26"/>
    </row>
    <row r="49" spans="2:3">
      <c r="B49" s="35"/>
      <c r="C49" s="26"/>
    </row>
    <row r="50" spans="2:3">
      <c r="B50" s="35"/>
      <c r="C50" s="26"/>
    </row>
    <row r="51" spans="2:3">
      <c r="B51" s="27"/>
      <c r="C51" s="28"/>
    </row>
    <row r="52" spans="2:3">
      <c r="B52" s="27"/>
      <c r="C52" s="28"/>
    </row>
    <row r="53" spans="2:3">
      <c r="B53" s="27"/>
      <c r="C53" s="28"/>
    </row>
    <row r="54" spans="2:3">
      <c r="B54" s="27"/>
      <c r="C54" s="28"/>
    </row>
    <row r="55" spans="2:3">
      <c r="B55" s="27"/>
    </row>
    <row r="56" spans="2:3">
      <c r="B56" s="27"/>
    </row>
    <row r="57" spans="2:3">
      <c r="B57" s="27"/>
    </row>
    <row r="58" spans="2:3">
      <c r="B58" s="27"/>
    </row>
    <row r="59" spans="2:3">
      <c r="B59" s="27"/>
    </row>
    <row r="60" spans="2:3">
      <c r="B60" s="27"/>
    </row>
  </sheetData>
  <phoneticPr fontId="6" type="noConversion"/>
  <pageMargins left="0.74803149606299213" right="0.74803149606299213" top="0.98425196850393704" bottom="0.98425196850393704" header="0.51181102362204722" footer="0.51181102362204722"/>
  <pageSetup paperSize="9" orientation="landscape"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G53"/>
  <sheetViews>
    <sheetView showGridLines="0" zoomScale="80" zoomScaleNormal="80" workbookViewId="0"/>
  </sheetViews>
  <sheetFormatPr defaultRowHeight="15.5"/>
  <cols>
    <col min="1" max="1" width="18.61328125" style="4" customWidth="1"/>
    <col min="2" max="3" width="15.15234375" style="4" customWidth="1"/>
    <col min="4" max="4" width="9.765625" style="4" customWidth="1"/>
    <col min="5" max="5" width="5.15234375" style="4" customWidth="1"/>
    <col min="6" max="6" width="9.23046875" style="4"/>
    <col min="7" max="7" width="10" style="4" bestFit="1" customWidth="1"/>
    <col min="8" max="16384" width="9.23046875" style="4"/>
  </cols>
  <sheetData>
    <row r="1" spans="1:7" s="1" customFormat="1" ht="21" customHeight="1">
      <c r="A1" s="15" t="s">
        <v>230</v>
      </c>
      <c r="B1" s="15"/>
      <c r="C1" s="15"/>
      <c r="D1" s="15"/>
      <c r="E1" s="15"/>
    </row>
    <row r="2" spans="1:7" s="1" customFormat="1" ht="20.5" customHeight="1">
      <c r="A2" s="19" t="s">
        <v>156</v>
      </c>
      <c r="B2" s="46"/>
      <c r="C2" s="46"/>
      <c r="D2" s="46"/>
      <c r="E2" s="47"/>
      <c r="F2" s="23"/>
    </row>
    <row r="3" spans="1:7" s="1" customFormat="1" ht="50" customHeight="1">
      <c r="A3" s="48" t="s">
        <v>97</v>
      </c>
      <c r="B3" s="38" t="s">
        <v>145</v>
      </c>
      <c r="C3" s="38" t="s">
        <v>143</v>
      </c>
      <c r="D3" s="38" t="s">
        <v>87</v>
      </c>
      <c r="E3" s="38" t="s">
        <v>16</v>
      </c>
    </row>
    <row r="4" spans="1:7" s="1" customFormat="1" ht="12.5">
      <c r="A4" s="1" t="s">
        <v>91</v>
      </c>
      <c r="B4" s="17">
        <v>104760975</v>
      </c>
      <c r="C4" s="17">
        <v>114548998</v>
      </c>
      <c r="D4" s="25">
        <f>C4/B4-1</f>
        <v>9.3431957844989588E-2</v>
      </c>
      <c r="E4" s="2">
        <v>15</v>
      </c>
      <c r="G4" s="49"/>
    </row>
    <row r="5" spans="1:7" s="1" customFormat="1" ht="12.5">
      <c r="A5" s="1" t="s">
        <v>0</v>
      </c>
      <c r="B5" s="17">
        <v>195593714</v>
      </c>
      <c r="C5" s="17">
        <v>213210397</v>
      </c>
      <c r="D5" s="25">
        <f t="shared" ref="D5:D25" si="0">C5/B5-1</f>
        <v>9.0067736021414158E-2</v>
      </c>
      <c r="E5" s="2">
        <v>18</v>
      </c>
      <c r="G5" s="49"/>
    </row>
    <row r="6" spans="1:7" s="1" customFormat="1" ht="12.5">
      <c r="A6" s="1" t="s">
        <v>1</v>
      </c>
      <c r="B6" s="17">
        <v>167161574</v>
      </c>
      <c r="C6" s="17">
        <v>183307662</v>
      </c>
      <c r="D6" s="25">
        <f t="shared" si="0"/>
        <v>9.6589710264393558E-2</v>
      </c>
      <c r="E6" s="2">
        <v>6</v>
      </c>
      <c r="G6" s="49"/>
    </row>
    <row r="7" spans="1:7" s="1" customFormat="1" ht="12.5">
      <c r="A7" s="1" t="s">
        <v>2</v>
      </c>
      <c r="B7" s="17">
        <v>158785260</v>
      </c>
      <c r="C7" s="17">
        <v>173637029</v>
      </c>
      <c r="D7" s="25">
        <f t="shared" si="0"/>
        <v>9.3533675606917166E-2</v>
      </c>
      <c r="E7" s="2">
        <v>13</v>
      </c>
      <c r="G7" s="49"/>
    </row>
    <row r="8" spans="1:7" s="1" customFormat="1" ht="12.5">
      <c r="A8" s="1" t="s">
        <v>3</v>
      </c>
      <c r="B8" s="17">
        <v>206770680</v>
      </c>
      <c r="C8" s="17">
        <v>232173826</v>
      </c>
      <c r="D8" s="25">
        <f t="shared" si="0"/>
        <v>0.12285661584127894</v>
      </c>
      <c r="E8" s="2">
        <v>1</v>
      </c>
      <c r="G8" s="49"/>
    </row>
    <row r="9" spans="1:7" s="1" customFormat="1" ht="12.5">
      <c r="A9" s="1" t="s">
        <v>92</v>
      </c>
      <c r="B9" s="17">
        <v>189020221</v>
      </c>
      <c r="C9" s="17">
        <v>207059829</v>
      </c>
      <c r="D9" s="25">
        <f t="shared" si="0"/>
        <v>9.5437450578369498E-2</v>
      </c>
      <c r="E9" s="2">
        <v>8</v>
      </c>
      <c r="G9" s="49"/>
    </row>
    <row r="10" spans="1:7" s="1" customFormat="1" ht="12.5">
      <c r="A10" s="1" t="s">
        <v>4</v>
      </c>
      <c r="B10" s="17">
        <v>191882324</v>
      </c>
      <c r="C10" s="17">
        <v>210256726</v>
      </c>
      <c r="D10" s="25">
        <f t="shared" si="0"/>
        <v>9.5758700525224061E-2</v>
      </c>
      <c r="E10" s="2">
        <v>7</v>
      </c>
      <c r="G10" s="49"/>
    </row>
    <row r="11" spans="1:7" s="1" customFormat="1" ht="12.5">
      <c r="A11" s="1" t="s">
        <v>5</v>
      </c>
      <c r="B11" s="17">
        <v>109654616</v>
      </c>
      <c r="C11" s="17">
        <v>119418759</v>
      </c>
      <c r="D11" s="25">
        <f t="shared" si="0"/>
        <v>8.9044523214599547E-2</v>
      </c>
      <c r="E11" s="2">
        <v>19</v>
      </c>
      <c r="G11" s="49"/>
    </row>
    <row r="12" spans="1:7" s="1" customFormat="1" ht="12.5">
      <c r="A12" s="1" t="s">
        <v>6</v>
      </c>
      <c r="B12" s="17">
        <v>179223728</v>
      </c>
      <c r="C12" s="17">
        <v>196253287</v>
      </c>
      <c r="D12" s="25">
        <f t="shared" si="0"/>
        <v>9.5018439745879979E-2</v>
      </c>
      <c r="E12" s="2">
        <v>9</v>
      </c>
      <c r="G12" s="49"/>
    </row>
    <row r="13" spans="1:7" s="1" customFormat="1" ht="12.5">
      <c r="A13" s="1" t="s">
        <v>7</v>
      </c>
      <c r="B13" s="17">
        <v>284959632</v>
      </c>
      <c r="C13" s="17">
        <v>311596954</v>
      </c>
      <c r="D13" s="25">
        <f t="shared" si="0"/>
        <v>9.3477528073169225E-2</v>
      </c>
      <c r="E13" s="2">
        <v>14</v>
      </c>
      <c r="G13" s="49"/>
    </row>
    <row r="14" spans="1:7" s="1" customFormat="1" ht="12.5">
      <c r="A14" s="1" t="s">
        <v>93</v>
      </c>
      <c r="B14" s="17">
        <v>353074067</v>
      </c>
      <c r="C14" s="17">
        <v>386585079</v>
      </c>
      <c r="D14" s="25">
        <f t="shared" si="0"/>
        <v>9.4912130717320631E-2</v>
      </c>
      <c r="E14" s="2">
        <v>10</v>
      </c>
      <c r="G14" s="49"/>
    </row>
    <row r="15" spans="1:7" s="1" customFormat="1" ht="12.5">
      <c r="A15" s="1" t="s">
        <v>94</v>
      </c>
      <c r="B15" s="17">
        <v>237051134</v>
      </c>
      <c r="C15" s="17">
        <v>258068218</v>
      </c>
      <c r="D15" s="25">
        <f t="shared" si="0"/>
        <v>8.8660550343538924E-2</v>
      </c>
      <c r="E15" s="2">
        <v>20</v>
      </c>
      <c r="G15" s="49"/>
    </row>
    <row r="16" spans="1:7" s="1" customFormat="1" ht="12.5">
      <c r="A16" s="1" t="s">
        <v>95</v>
      </c>
      <c r="B16" s="17">
        <v>212236600</v>
      </c>
      <c r="C16" s="17">
        <v>232363621</v>
      </c>
      <c r="D16" s="25">
        <f t="shared" si="0"/>
        <v>9.4832941160949646E-2</v>
      </c>
      <c r="E16" s="2">
        <v>11</v>
      </c>
      <c r="G16" s="49"/>
    </row>
    <row r="17" spans="1:7" s="1" customFormat="1" ht="12.5">
      <c r="A17" s="1" t="s">
        <v>21</v>
      </c>
      <c r="B17" s="17">
        <v>167943014</v>
      </c>
      <c r="C17" s="17">
        <v>186011046</v>
      </c>
      <c r="D17" s="25">
        <f t="shared" si="0"/>
        <v>0.10758430237532823</v>
      </c>
      <c r="E17" s="2">
        <v>4</v>
      </c>
      <c r="G17" s="49"/>
    </row>
    <row r="18" spans="1:7" s="1" customFormat="1" ht="12.5">
      <c r="A18" s="1" t="s">
        <v>8</v>
      </c>
      <c r="B18" s="17">
        <v>404211566</v>
      </c>
      <c r="C18" s="17">
        <v>441433212</v>
      </c>
      <c r="D18" s="25">
        <f t="shared" si="0"/>
        <v>9.2084564448113859E-2</v>
      </c>
      <c r="E18" s="2">
        <v>16</v>
      </c>
      <c r="G18" s="49"/>
    </row>
    <row r="19" spans="1:7" s="1" customFormat="1" ht="12.5">
      <c r="A19" s="1" t="s">
        <v>9</v>
      </c>
      <c r="B19" s="17">
        <v>101385557</v>
      </c>
      <c r="C19" s="17">
        <v>110615511</v>
      </c>
      <c r="D19" s="25">
        <f t="shared" si="0"/>
        <v>9.103815447795971E-2</v>
      </c>
      <c r="E19" s="2">
        <v>17</v>
      </c>
      <c r="G19" s="49"/>
    </row>
    <row r="20" spans="1:7" s="1" customFormat="1" ht="12.5">
      <c r="A20" s="1" t="s">
        <v>10</v>
      </c>
      <c r="B20" s="17">
        <v>292415017</v>
      </c>
      <c r="C20" s="17">
        <v>317453001</v>
      </c>
      <c r="D20" s="25">
        <f t="shared" si="0"/>
        <v>8.562482274978378E-2</v>
      </c>
      <c r="E20" s="2">
        <v>22</v>
      </c>
      <c r="G20" s="49"/>
    </row>
    <row r="21" spans="1:7" s="1" customFormat="1" ht="12.5">
      <c r="A21" s="1" t="s">
        <v>11</v>
      </c>
      <c r="B21" s="17">
        <v>120391385</v>
      </c>
      <c r="C21" s="17">
        <v>130794687</v>
      </c>
      <c r="D21" s="25">
        <f t="shared" si="0"/>
        <v>8.6412345866774487E-2</v>
      </c>
      <c r="E21" s="2">
        <v>21</v>
      </c>
      <c r="G21" s="49"/>
    </row>
    <row r="22" spans="1:7" s="1" customFormat="1" ht="12.5">
      <c r="A22" s="1" t="s">
        <v>12</v>
      </c>
      <c r="B22" s="17">
        <v>146401900</v>
      </c>
      <c r="C22" s="17">
        <v>160117098</v>
      </c>
      <c r="D22" s="25">
        <f t="shared" si="0"/>
        <v>9.3681830631979546E-2</v>
      </c>
      <c r="E22" s="2">
        <v>12</v>
      </c>
      <c r="G22" s="49"/>
    </row>
    <row r="23" spans="1:7" s="1" customFormat="1" ht="12.5">
      <c r="A23" s="1" t="s">
        <v>13</v>
      </c>
      <c r="B23" s="17">
        <v>100878807</v>
      </c>
      <c r="C23" s="17">
        <v>112274938</v>
      </c>
      <c r="D23" s="25">
        <f t="shared" si="0"/>
        <v>0.11296853461004952</v>
      </c>
      <c r="E23" s="2">
        <v>3</v>
      </c>
      <c r="G23" s="49"/>
    </row>
    <row r="24" spans="1:7" s="1" customFormat="1" ht="12.5">
      <c r="A24" s="1" t="s">
        <v>14</v>
      </c>
      <c r="B24" s="17">
        <v>240702798</v>
      </c>
      <c r="C24" s="17">
        <v>265612231</v>
      </c>
      <c r="D24" s="25">
        <f t="shared" si="0"/>
        <v>0.10348626275628092</v>
      </c>
      <c r="E24" s="2">
        <v>5</v>
      </c>
      <c r="G24" s="49"/>
    </row>
    <row r="25" spans="1:7" s="1" customFormat="1" ht="12.5">
      <c r="A25" s="1" t="s">
        <v>15</v>
      </c>
      <c r="B25" s="17">
        <v>486989831</v>
      </c>
      <c r="C25" s="17">
        <v>544715091</v>
      </c>
      <c r="D25" s="25">
        <f t="shared" si="0"/>
        <v>0.11853483651078545</v>
      </c>
      <c r="E25" s="2">
        <v>2</v>
      </c>
      <c r="G25" s="49"/>
    </row>
    <row r="26" spans="1:7" s="1" customFormat="1" ht="16.5" customHeight="1">
      <c r="A26" s="39" t="s">
        <v>96</v>
      </c>
      <c r="B26" s="40">
        <v>4651494400</v>
      </c>
      <c r="C26" s="40">
        <v>5107507200</v>
      </c>
      <c r="D26" s="41">
        <f>C26/B26-1</f>
        <v>9.803576244228096E-2</v>
      </c>
      <c r="E26" s="42"/>
    </row>
    <row r="27" spans="1:7" s="1" customFormat="1" ht="12.5">
      <c r="A27" s="50"/>
    </row>
    <row r="28" spans="1:7" s="1" customFormat="1" ht="12.5"/>
    <row r="30" spans="1:7">
      <c r="C30" s="27"/>
    </row>
    <row r="31" spans="1:7">
      <c r="C31" s="27"/>
    </row>
    <row r="32" spans="1:7">
      <c r="C32" s="27"/>
    </row>
    <row r="33" spans="3:3">
      <c r="C33" s="27"/>
    </row>
    <row r="34" spans="3:3">
      <c r="C34" s="27"/>
    </row>
    <row r="35" spans="3:3">
      <c r="C35" s="27"/>
    </row>
    <row r="36" spans="3:3">
      <c r="C36" s="27"/>
    </row>
    <row r="37" spans="3:3">
      <c r="C37" s="27"/>
    </row>
    <row r="38" spans="3:3">
      <c r="C38" s="27"/>
    </row>
    <row r="39" spans="3:3">
      <c r="C39" s="27"/>
    </row>
    <row r="40" spans="3:3">
      <c r="C40" s="27"/>
    </row>
    <row r="41" spans="3:3">
      <c r="C41" s="27"/>
    </row>
    <row r="42" spans="3:3">
      <c r="C42" s="27"/>
    </row>
    <row r="43" spans="3:3">
      <c r="C43" s="27"/>
    </row>
    <row r="44" spans="3:3">
      <c r="C44" s="27"/>
    </row>
    <row r="45" spans="3:3">
      <c r="C45" s="27"/>
    </row>
    <row r="46" spans="3:3">
      <c r="C46" s="27"/>
    </row>
    <row r="47" spans="3:3">
      <c r="C47" s="27"/>
    </row>
    <row r="48" spans="3:3">
      <c r="C48" s="27"/>
    </row>
    <row r="49" spans="2:3">
      <c r="C49" s="27"/>
    </row>
    <row r="50" spans="2:3">
      <c r="C50" s="27"/>
    </row>
    <row r="51" spans="2:3">
      <c r="B51" s="27"/>
      <c r="C51" s="27"/>
    </row>
    <row r="52" spans="2:3">
      <c r="B52" s="27"/>
      <c r="C52" s="27"/>
    </row>
    <row r="53" spans="2:3">
      <c r="B53" s="27"/>
      <c r="C53" s="27"/>
    </row>
  </sheetData>
  <phoneticPr fontId="6" type="noConversion"/>
  <pageMargins left="0.74803149606299213" right="0.74803149606299213" top="0.98425196850393704" bottom="0.98425196850393704" header="0.51181102362204722" footer="0.51181102362204722"/>
  <pageSetup paperSize="9"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H28"/>
  <sheetViews>
    <sheetView showGridLines="0" zoomScale="80" zoomScaleNormal="80" workbookViewId="0"/>
  </sheetViews>
  <sheetFormatPr defaultRowHeight="15.5"/>
  <cols>
    <col min="1" max="1" width="18.61328125" style="4" customWidth="1"/>
    <col min="2" max="2" width="15.15234375" style="4" customWidth="1"/>
    <col min="3" max="3" width="15.921875" style="4" customWidth="1"/>
    <col min="4" max="4" width="6.3046875" style="4" customWidth="1"/>
    <col min="5" max="5" width="5.15234375" style="4" customWidth="1"/>
    <col min="6" max="6" width="10.84375" style="4" bestFit="1" customWidth="1"/>
    <col min="7" max="16384" width="9.23046875" style="4"/>
  </cols>
  <sheetData>
    <row r="1" spans="1:6" ht="21" customHeight="1">
      <c r="A1" s="15" t="s">
        <v>229</v>
      </c>
      <c r="D1" s="51"/>
    </row>
    <row r="2" spans="1:6" s="1" customFormat="1" ht="20.5" customHeight="1">
      <c r="A2" s="19" t="s">
        <v>156</v>
      </c>
      <c r="B2" s="15"/>
      <c r="C2" s="15"/>
      <c r="D2" s="15"/>
    </row>
    <row r="3" spans="1:6" s="1" customFormat="1" ht="50" customHeight="1">
      <c r="A3" s="48" t="s">
        <v>97</v>
      </c>
      <c r="B3" s="38" t="s">
        <v>139</v>
      </c>
      <c r="C3" s="38" t="s">
        <v>162</v>
      </c>
      <c r="D3" s="38" t="s">
        <v>16</v>
      </c>
    </row>
    <row r="4" spans="1:6" s="1" customFormat="1" ht="12.5">
      <c r="A4" s="1" t="s">
        <v>91</v>
      </c>
      <c r="B4" s="17">
        <v>114548998</v>
      </c>
      <c r="C4" s="52">
        <v>1639.5997652582159</v>
      </c>
      <c r="D4" s="1">
        <v>12</v>
      </c>
      <c r="F4" s="52"/>
    </row>
    <row r="5" spans="1:6" s="1" customFormat="1" ht="12.5">
      <c r="A5" s="1" t="s">
        <v>0</v>
      </c>
      <c r="B5" s="17">
        <v>213210397</v>
      </c>
      <c r="C5" s="52">
        <v>1702.6864478517809</v>
      </c>
      <c r="D5" s="1">
        <v>7</v>
      </c>
      <c r="F5" s="52"/>
    </row>
    <row r="6" spans="1:6" s="1" customFormat="1" ht="12.5">
      <c r="A6" s="1" t="s">
        <v>1</v>
      </c>
      <c r="B6" s="17">
        <v>183307662</v>
      </c>
      <c r="C6" s="52">
        <v>1549.253397565923</v>
      </c>
      <c r="D6" s="1">
        <v>17</v>
      </c>
      <c r="F6" s="52"/>
    </row>
    <row r="7" spans="1:6" s="1" customFormat="1" ht="12.5">
      <c r="A7" s="1" t="s">
        <v>2</v>
      </c>
      <c r="B7" s="17">
        <v>173637029</v>
      </c>
      <c r="C7" s="52">
        <v>1808.3234813217941</v>
      </c>
      <c r="D7" s="1">
        <v>4</v>
      </c>
      <c r="F7" s="52"/>
    </row>
    <row r="8" spans="1:6" s="1" customFormat="1" ht="12.5">
      <c r="A8" s="1" t="s">
        <v>3</v>
      </c>
      <c r="B8" s="17">
        <v>232173826</v>
      </c>
      <c r="C8" s="52">
        <v>1476.3316843015566</v>
      </c>
      <c r="D8" s="1">
        <v>20</v>
      </c>
      <c r="F8" s="52"/>
    </row>
    <row r="9" spans="1:6" s="1" customFormat="1" ht="12.5">
      <c r="A9" s="1" t="s">
        <v>92</v>
      </c>
      <c r="B9" s="17">
        <v>207059829</v>
      </c>
      <c r="C9" s="52">
        <v>1516.5329695682426</v>
      </c>
      <c r="D9" s="1">
        <v>18</v>
      </c>
      <c r="F9" s="52"/>
    </row>
    <row r="10" spans="1:6" s="1" customFormat="1" ht="12.5">
      <c r="A10" s="1" t="s">
        <v>4</v>
      </c>
      <c r="B10" s="17">
        <v>210256726</v>
      </c>
      <c r="C10" s="52">
        <v>1586.3882509167183</v>
      </c>
      <c r="D10" s="1">
        <v>13</v>
      </c>
      <c r="F10" s="52"/>
    </row>
    <row r="11" spans="1:6" s="1" customFormat="1" ht="12.5">
      <c r="A11" s="1" t="s">
        <v>5</v>
      </c>
      <c r="B11" s="17">
        <v>119418759</v>
      </c>
      <c r="C11" s="52">
        <v>1678.3848294472321</v>
      </c>
      <c r="D11" s="1">
        <v>10</v>
      </c>
      <c r="F11" s="52"/>
    </row>
    <row r="12" spans="1:6" s="1" customFormat="1" ht="12.5">
      <c r="A12" s="1" t="s">
        <v>6</v>
      </c>
      <c r="B12" s="17">
        <v>196253287</v>
      </c>
      <c r="C12" s="52">
        <v>1553.8537857974204</v>
      </c>
      <c r="D12" s="1">
        <v>15</v>
      </c>
      <c r="F12" s="52"/>
    </row>
    <row r="13" spans="1:6" s="1" customFormat="1" ht="12.5">
      <c r="A13" s="1" t="s">
        <v>7</v>
      </c>
      <c r="B13" s="17">
        <v>311596954</v>
      </c>
      <c r="C13" s="52">
        <v>1644.0942039308798</v>
      </c>
      <c r="D13" s="1">
        <v>11</v>
      </c>
      <c r="F13" s="52"/>
    </row>
    <row r="14" spans="1:6" s="1" customFormat="1" ht="12.5">
      <c r="A14" s="1" t="s">
        <v>93</v>
      </c>
      <c r="B14" s="17">
        <v>386585079</v>
      </c>
      <c r="C14" s="52">
        <v>1550.8377454618394</v>
      </c>
      <c r="D14" s="1">
        <v>16</v>
      </c>
      <c r="F14" s="52"/>
    </row>
    <row r="15" spans="1:6" s="1" customFormat="1" ht="12.5">
      <c r="A15" s="1" t="s">
        <v>94</v>
      </c>
      <c r="B15" s="17">
        <v>258068218</v>
      </c>
      <c r="C15" s="52">
        <v>1786.5945156354926</v>
      </c>
      <c r="D15" s="1">
        <v>5</v>
      </c>
      <c r="F15" s="52"/>
    </row>
    <row r="16" spans="1:6" s="1" customFormat="1" ht="12.5">
      <c r="A16" s="1" t="s">
        <v>95</v>
      </c>
      <c r="B16" s="17">
        <v>232363621</v>
      </c>
      <c r="C16" s="52">
        <v>1571.1709964027805</v>
      </c>
      <c r="D16" s="1">
        <v>14</v>
      </c>
      <c r="F16" s="52"/>
    </row>
    <row r="17" spans="1:8" s="1" customFormat="1" ht="12.5">
      <c r="A17" s="1" t="s">
        <v>21</v>
      </c>
      <c r="B17" s="17">
        <v>186011046</v>
      </c>
      <c r="C17" s="52">
        <v>1371.5909214921433</v>
      </c>
      <c r="D17" s="1">
        <v>21</v>
      </c>
      <c r="F17" s="52"/>
    </row>
    <row r="18" spans="1:8" s="1" customFormat="1" ht="12.5">
      <c r="A18" s="1" t="s">
        <v>8</v>
      </c>
      <c r="B18" s="17">
        <v>441433212</v>
      </c>
      <c r="C18" s="52">
        <v>1818.2137702649268</v>
      </c>
      <c r="D18" s="1">
        <v>2</v>
      </c>
      <c r="F18" s="52"/>
    </row>
    <row r="19" spans="1:8" s="1" customFormat="1" ht="12.5">
      <c r="A19" s="1" t="s">
        <v>9</v>
      </c>
      <c r="B19" s="17">
        <v>110615511</v>
      </c>
      <c r="C19" s="52">
        <v>1815.7801506919025</v>
      </c>
      <c r="D19" s="1">
        <v>3</v>
      </c>
      <c r="F19" s="52"/>
    </row>
    <row r="20" spans="1:8" s="1" customFormat="1" ht="12.5">
      <c r="A20" s="1" t="s">
        <v>10</v>
      </c>
      <c r="B20" s="17">
        <v>317453001</v>
      </c>
      <c r="C20" s="52">
        <v>1743.6724211798307</v>
      </c>
      <c r="D20" s="1">
        <v>6</v>
      </c>
      <c r="F20" s="52"/>
    </row>
    <row r="21" spans="1:8" s="1" customFormat="1" ht="12.5">
      <c r="A21" s="1" t="s">
        <v>11</v>
      </c>
      <c r="B21" s="17">
        <v>130794687</v>
      </c>
      <c r="C21" s="52">
        <v>1880.6390837982401</v>
      </c>
      <c r="D21" s="1">
        <v>1</v>
      </c>
      <c r="F21" s="52"/>
    </row>
    <row r="22" spans="1:8" s="1" customFormat="1" ht="12.5">
      <c r="A22" s="1" t="s">
        <v>12</v>
      </c>
      <c r="B22" s="17">
        <v>160117098</v>
      </c>
      <c r="C22" s="52">
        <v>1701.3643251054605</v>
      </c>
      <c r="D22" s="1">
        <v>8</v>
      </c>
      <c r="F22" s="52"/>
      <c r="H22" s="53"/>
    </row>
    <row r="23" spans="1:8" s="1" customFormat="1" ht="12.5">
      <c r="A23" s="1" t="s">
        <v>13</v>
      </c>
      <c r="B23" s="17">
        <v>112274938</v>
      </c>
      <c r="C23" s="52">
        <v>1175.7892322675909</v>
      </c>
      <c r="D23" s="1">
        <v>22</v>
      </c>
      <c r="F23" s="52"/>
    </row>
    <row r="24" spans="1:8" s="1" customFormat="1" ht="12.5">
      <c r="A24" s="1" t="s">
        <v>14</v>
      </c>
      <c r="B24" s="17">
        <v>265612231</v>
      </c>
      <c r="C24" s="52">
        <v>1679.4531342868343</v>
      </c>
      <c r="D24" s="2">
        <v>9</v>
      </c>
      <c r="F24" s="52"/>
    </row>
    <row r="25" spans="1:8" s="2" customFormat="1" ht="12.5">
      <c r="A25" s="1" t="s">
        <v>15</v>
      </c>
      <c r="B25" s="17">
        <v>544715091</v>
      </c>
      <c r="C25" s="52">
        <v>1479.8421337172974</v>
      </c>
      <c r="D25" s="2">
        <v>19</v>
      </c>
      <c r="F25" s="52"/>
    </row>
    <row r="26" spans="1:8" s="1" customFormat="1" ht="16.5" customHeight="1">
      <c r="A26" s="39" t="s">
        <v>96</v>
      </c>
      <c r="B26" s="40">
        <v>5107507200</v>
      </c>
      <c r="C26" s="55">
        <v>1610.6294138515511</v>
      </c>
      <c r="D26" s="39"/>
      <c r="F26" s="53"/>
    </row>
    <row r="27" spans="1:8" s="1" customFormat="1" ht="12.5">
      <c r="A27" s="50"/>
    </row>
    <row r="28" spans="1:8">
      <c r="D28" s="54"/>
    </row>
  </sheetData>
  <phoneticPr fontId="6" type="noConversion"/>
  <pageMargins left="0.74803149606299213" right="0.74803149606299213" top="0.98425196850393704" bottom="0.98425196850393704" header="0.51181102362204722" footer="0.51181102362204722"/>
  <pageSetup paperSize="9"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E31"/>
  <sheetViews>
    <sheetView showGridLines="0" zoomScale="80" zoomScaleNormal="80" workbookViewId="0"/>
  </sheetViews>
  <sheetFormatPr defaultRowHeight="15.5"/>
  <cols>
    <col min="1" max="1" width="18.69140625" style="4" customWidth="1"/>
    <col min="2" max="2" width="13.53515625" style="4" customWidth="1"/>
    <col min="3" max="3" width="13.61328125" style="4" customWidth="1"/>
    <col min="4" max="4" width="15.07421875" style="4" customWidth="1"/>
    <col min="5" max="16384" width="9.23046875" style="4"/>
  </cols>
  <sheetData>
    <row r="1" spans="1:5" ht="20.5" customHeight="1">
      <c r="A1" s="15" t="s">
        <v>157</v>
      </c>
      <c r="B1" s="15"/>
      <c r="C1" s="15"/>
      <c r="D1" s="15"/>
    </row>
    <row r="2" spans="1:5" s="1" customFormat="1" ht="20.5" customHeight="1">
      <c r="A2" s="19" t="s">
        <v>156</v>
      </c>
      <c r="B2" s="46"/>
      <c r="C2" s="46"/>
      <c r="D2" s="47"/>
    </row>
    <row r="3" spans="1:5" s="56" customFormat="1" ht="50" customHeight="1">
      <c r="A3" s="57" t="s">
        <v>97</v>
      </c>
      <c r="B3" s="38" t="s">
        <v>163</v>
      </c>
      <c r="C3" s="38" t="s">
        <v>164</v>
      </c>
      <c r="D3" s="38" t="s">
        <v>165</v>
      </c>
      <c r="E3" s="23"/>
    </row>
    <row r="4" spans="1:5" s="56" customFormat="1" ht="12.5" customHeight="1">
      <c r="A4" s="1" t="s">
        <v>91</v>
      </c>
      <c r="B4" s="52">
        <v>3643</v>
      </c>
      <c r="C4" s="52">
        <v>1486</v>
      </c>
      <c r="D4" s="53">
        <v>2157</v>
      </c>
    </row>
    <row r="5" spans="1:5" s="1" customFormat="1" ht="12.5" customHeight="1">
      <c r="A5" s="1" t="s">
        <v>0</v>
      </c>
      <c r="B5" s="52">
        <v>6880</v>
      </c>
      <c r="C5" s="52">
        <v>2807</v>
      </c>
      <c r="D5" s="53">
        <v>4073</v>
      </c>
    </row>
    <row r="6" spans="1:5" s="1" customFormat="1" ht="12.5" customHeight="1">
      <c r="A6" s="1" t="s">
        <v>1</v>
      </c>
      <c r="B6" s="52">
        <v>5786</v>
      </c>
      <c r="C6" s="52">
        <v>2361</v>
      </c>
      <c r="D6" s="53">
        <v>3425</v>
      </c>
    </row>
    <row r="7" spans="1:5" s="1" customFormat="1" ht="12.5" customHeight="1">
      <c r="A7" s="1" t="s">
        <v>2</v>
      </c>
      <c r="B7" s="52">
        <v>5103</v>
      </c>
      <c r="C7" s="52">
        <v>2082</v>
      </c>
      <c r="D7" s="53">
        <v>3021</v>
      </c>
    </row>
    <row r="8" spans="1:5" s="1" customFormat="1" ht="12.5" customHeight="1">
      <c r="A8" s="1" t="s">
        <v>3</v>
      </c>
      <c r="B8" s="52">
        <v>6794</v>
      </c>
      <c r="C8" s="52">
        <v>2772</v>
      </c>
      <c r="D8" s="53">
        <v>4022</v>
      </c>
    </row>
    <row r="9" spans="1:5" s="1" customFormat="1" ht="12.5" customHeight="1">
      <c r="A9" s="1" t="s">
        <v>92</v>
      </c>
      <c r="B9" s="52">
        <v>5880</v>
      </c>
      <c r="C9" s="52">
        <v>2399</v>
      </c>
      <c r="D9" s="53">
        <v>3481</v>
      </c>
    </row>
    <row r="10" spans="1:5" s="1" customFormat="1" ht="12.5" customHeight="1">
      <c r="A10" s="1" t="s">
        <v>4</v>
      </c>
      <c r="B10" s="52">
        <v>7762</v>
      </c>
      <c r="C10" s="52">
        <v>3167</v>
      </c>
      <c r="D10" s="53">
        <v>4595</v>
      </c>
    </row>
    <row r="11" spans="1:5" s="1" customFormat="1" ht="12.5" customHeight="1">
      <c r="A11" s="1" t="s">
        <v>5</v>
      </c>
      <c r="B11" s="52">
        <v>4891</v>
      </c>
      <c r="C11" s="52">
        <v>1995</v>
      </c>
      <c r="D11" s="53">
        <v>2896</v>
      </c>
    </row>
    <row r="12" spans="1:5" s="1" customFormat="1" ht="12.5" customHeight="1">
      <c r="A12" s="1" t="s">
        <v>6</v>
      </c>
      <c r="B12" s="52">
        <v>6342</v>
      </c>
      <c r="C12" s="52">
        <v>2587</v>
      </c>
      <c r="D12" s="53">
        <v>3755</v>
      </c>
    </row>
    <row r="13" spans="1:5" s="1" customFormat="1" ht="12.5" customHeight="1">
      <c r="A13" s="1" t="s">
        <v>7</v>
      </c>
      <c r="B13" s="52">
        <v>10037</v>
      </c>
      <c r="C13" s="52">
        <v>4095</v>
      </c>
      <c r="D13" s="53">
        <v>5942</v>
      </c>
    </row>
    <row r="14" spans="1:5" s="1" customFormat="1" ht="12.5" customHeight="1">
      <c r="A14" s="1" t="s">
        <v>93</v>
      </c>
      <c r="B14" s="52">
        <v>10722</v>
      </c>
      <c r="C14" s="52">
        <v>4375</v>
      </c>
      <c r="D14" s="53">
        <v>6347</v>
      </c>
    </row>
    <row r="15" spans="1:5" s="1" customFormat="1" ht="12.5" customHeight="1">
      <c r="A15" s="1" t="s">
        <v>94</v>
      </c>
      <c r="B15" s="52">
        <v>7488</v>
      </c>
      <c r="C15" s="52">
        <v>3055</v>
      </c>
      <c r="D15" s="53">
        <v>4433</v>
      </c>
    </row>
    <row r="16" spans="1:5" s="1" customFormat="1" ht="12.5" customHeight="1">
      <c r="A16" s="1" t="s">
        <v>95</v>
      </c>
      <c r="B16" s="52">
        <v>6678</v>
      </c>
      <c r="C16" s="52">
        <v>2725</v>
      </c>
      <c r="D16" s="53">
        <v>3953</v>
      </c>
    </row>
    <row r="17" spans="1:4" s="1" customFormat="1" ht="12.5" customHeight="1">
      <c r="A17" s="1" t="s">
        <v>21</v>
      </c>
      <c r="B17" s="52">
        <v>5829</v>
      </c>
      <c r="C17" s="52">
        <v>2378</v>
      </c>
      <c r="D17" s="53">
        <v>3451</v>
      </c>
    </row>
    <row r="18" spans="1:4" s="1" customFormat="1" ht="12.5" customHeight="1">
      <c r="A18" s="1" t="s">
        <v>8</v>
      </c>
      <c r="B18" s="52">
        <v>11599</v>
      </c>
      <c r="C18" s="52">
        <v>4732</v>
      </c>
      <c r="D18" s="53">
        <v>6867</v>
      </c>
    </row>
    <row r="19" spans="1:4" s="1" customFormat="1" ht="12.5" customHeight="1">
      <c r="A19" s="1" t="s">
        <v>9</v>
      </c>
      <c r="B19" s="52">
        <v>2632</v>
      </c>
      <c r="C19" s="52">
        <v>1074</v>
      </c>
      <c r="D19" s="53">
        <v>1558</v>
      </c>
    </row>
    <row r="20" spans="1:4" s="1" customFormat="1" ht="12.5" customHeight="1">
      <c r="A20" s="1" t="s">
        <v>10</v>
      </c>
      <c r="B20" s="52">
        <v>8157</v>
      </c>
      <c r="C20" s="52">
        <v>3328</v>
      </c>
      <c r="D20" s="53">
        <v>4829</v>
      </c>
    </row>
    <row r="21" spans="1:4" s="1" customFormat="1" ht="12.5" customHeight="1">
      <c r="A21" s="1" t="s">
        <v>11</v>
      </c>
      <c r="B21" s="52">
        <v>3207</v>
      </c>
      <c r="C21" s="52">
        <v>1308</v>
      </c>
      <c r="D21" s="53">
        <v>1899</v>
      </c>
    </row>
    <row r="22" spans="1:4" s="1" customFormat="1" ht="12.5" customHeight="1">
      <c r="A22" s="1" t="s">
        <v>12</v>
      </c>
      <c r="B22" s="52">
        <v>4499</v>
      </c>
      <c r="C22" s="52">
        <v>1836</v>
      </c>
      <c r="D22" s="53">
        <v>2663</v>
      </c>
    </row>
    <row r="23" spans="1:4" s="1" customFormat="1" ht="12.5" customHeight="1">
      <c r="A23" s="1" t="s">
        <v>13</v>
      </c>
      <c r="B23" s="52">
        <v>4107</v>
      </c>
      <c r="C23" s="52">
        <v>1676</v>
      </c>
      <c r="D23" s="53">
        <v>2431</v>
      </c>
    </row>
    <row r="24" spans="1:4" s="1" customFormat="1" ht="12.5" customHeight="1">
      <c r="A24" s="1" t="s">
        <v>14</v>
      </c>
      <c r="B24" s="52">
        <v>6928</v>
      </c>
      <c r="C24" s="52">
        <v>2827</v>
      </c>
      <c r="D24" s="53">
        <v>4101</v>
      </c>
    </row>
    <row r="25" spans="1:4" s="1" customFormat="1" ht="12.5" customHeight="1">
      <c r="A25" s="1" t="s">
        <v>15</v>
      </c>
      <c r="B25" s="52">
        <v>15036</v>
      </c>
      <c r="C25" s="52">
        <v>6135</v>
      </c>
      <c r="D25" s="52">
        <v>8901</v>
      </c>
    </row>
    <row r="26" spans="1:4" s="1" customFormat="1" ht="17" customHeight="1">
      <c r="A26" s="39" t="s">
        <v>96</v>
      </c>
      <c r="B26" s="55">
        <v>150000</v>
      </c>
      <c r="C26" s="55">
        <v>61200</v>
      </c>
      <c r="D26" s="55">
        <v>88800</v>
      </c>
    </row>
    <row r="27" spans="1:4" s="1" customFormat="1" ht="18" customHeight="1"/>
    <row r="28" spans="1:4" s="1" customFormat="1" ht="12.5">
      <c r="A28" s="50"/>
    </row>
    <row r="29" spans="1:4" s="1" customFormat="1" ht="12.5">
      <c r="A29" s="50"/>
    </row>
    <row r="30" spans="1:4" s="1" customFormat="1" ht="12.5">
      <c r="A30" s="50"/>
    </row>
    <row r="31" spans="1:4" s="1" customFormat="1">
      <c r="A31" s="4"/>
      <c r="B31" s="4"/>
      <c r="C31" s="4"/>
      <c r="D31" s="4"/>
    </row>
  </sheetData>
  <phoneticPr fontId="6" type="noConversion"/>
  <pageMargins left="0.74803149606299213" right="0.74803149606299213" top="0.98425196850393704" bottom="0.98425196850393704" header="0.51181102362204722" footer="0.51181102362204722"/>
  <pageSetup paperSize="9" scale="93"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E77"/>
  <sheetViews>
    <sheetView showGridLines="0" zoomScale="70" zoomScaleNormal="70" workbookViewId="0">
      <selection activeCell="C7" sqref="C7:F7"/>
    </sheetView>
  </sheetViews>
  <sheetFormatPr defaultColWidth="8.84375" defaultRowHeight="17" customHeight="1"/>
  <cols>
    <col min="1" max="1" width="77.3828125" style="140" customWidth="1"/>
    <col min="2" max="2" width="9.4609375" style="140" customWidth="1"/>
    <col min="3" max="4" width="10.3828125" style="140" customWidth="1"/>
    <col min="5" max="5" width="10.3828125" style="144" customWidth="1"/>
    <col min="6" max="16384" width="8.84375" style="140"/>
  </cols>
  <sheetData>
    <row r="1" spans="1:5" ht="22.5" customHeight="1">
      <c r="A1" s="201" t="s">
        <v>322</v>
      </c>
      <c r="B1" s="142"/>
      <c r="C1" s="143"/>
      <c r="D1" s="143"/>
      <c r="E1" s="143"/>
    </row>
    <row r="2" spans="1:5" ht="21" customHeight="1">
      <c r="A2" s="141" t="s">
        <v>156</v>
      </c>
    </row>
    <row r="3" spans="1:5" ht="17" customHeight="1">
      <c r="A3" s="145" t="s">
        <v>107</v>
      </c>
      <c r="B3" s="146" t="s">
        <v>104</v>
      </c>
      <c r="C3" s="146" t="s">
        <v>137</v>
      </c>
      <c r="D3" s="146" t="s">
        <v>195</v>
      </c>
      <c r="E3" s="146" t="s">
        <v>196</v>
      </c>
    </row>
    <row r="4" spans="1:5" s="150" customFormat="1" ht="17" customHeight="1">
      <c r="A4" s="148" t="s">
        <v>221</v>
      </c>
      <c r="B4" s="149">
        <f>SUM(B5:B27)</f>
        <v>358138.24708000006</v>
      </c>
      <c r="C4" s="149">
        <f>SUM(C5:C27)</f>
        <v>198299.36072</v>
      </c>
      <c r="D4" s="149">
        <f>SUM(D5:D27)</f>
        <v>234525</v>
      </c>
      <c r="E4" s="149">
        <f>SUM(E5:E27)</f>
        <v>245025</v>
      </c>
    </row>
    <row r="5" spans="1:5" s="153" customFormat="1" ht="17" customHeight="1">
      <c r="A5" s="151" t="s">
        <v>25</v>
      </c>
      <c r="B5" s="139">
        <v>60400</v>
      </c>
      <c r="C5" s="139">
        <v>60400</v>
      </c>
      <c r="D5" s="139">
        <v>60400</v>
      </c>
      <c r="E5" s="139">
        <v>60400</v>
      </c>
    </row>
    <row r="6" spans="1:5" s="153" customFormat="1" ht="17" customHeight="1">
      <c r="A6" s="154" t="s">
        <v>133</v>
      </c>
      <c r="B6" s="139">
        <v>56553.1</v>
      </c>
      <c r="C6" s="139">
        <v>55000</v>
      </c>
      <c r="D6" s="139">
        <v>75000</v>
      </c>
      <c r="E6" s="139">
        <v>75000</v>
      </c>
    </row>
    <row r="7" spans="1:5" s="153" customFormat="1" ht="17" customHeight="1">
      <c r="A7" s="155" t="s">
        <v>197</v>
      </c>
      <c r="B7" s="139">
        <v>37000</v>
      </c>
      <c r="C7" s="139">
        <v>0</v>
      </c>
      <c r="D7" s="139">
        <v>0</v>
      </c>
      <c r="E7" s="139">
        <v>0</v>
      </c>
    </row>
    <row r="8" spans="1:5" s="153" customFormat="1" ht="17" customHeight="1">
      <c r="A8" s="154" t="s">
        <v>134</v>
      </c>
      <c r="B8" s="139">
        <v>31000</v>
      </c>
      <c r="C8" s="139">
        <v>30000</v>
      </c>
      <c r="D8" s="139">
        <v>40000</v>
      </c>
      <c r="E8" s="139">
        <v>50000</v>
      </c>
    </row>
    <row r="9" spans="1:5" s="153" customFormat="1" ht="17" customHeight="1">
      <c r="A9" s="155" t="s">
        <v>198</v>
      </c>
      <c r="B9" s="139">
        <v>26383.81</v>
      </c>
      <c r="C9" s="139">
        <v>20000</v>
      </c>
      <c r="D9" s="139">
        <v>21000</v>
      </c>
      <c r="E9" s="139">
        <v>21500</v>
      </c>
    </row>
    <row r="10" spans="1:5" s="153" customFormat="1" ht="17" customHeight="1">
      <c r="A10" s="154" t="s">
        <v>135</v>
      </c>
      <c r="B10" s="139">
        <v>20000</v>
      </c>
      <c r="C10" s="139">
        <v>0</v>
      </c>
      <c r="D10" s="139">
        <v>0</v>
      </c>
      <c r="E10" s="139">
        <v>0</v>
      </c>
    </row>
    <row r="11" spans="1:5" s="153" customFormat="1" ht="17" customHeight="1">
      <c r="A11" s="155" t="s">
        <v>199</v>
      </c>
      <c r="B11" s="139">
        <v>18260</v>
      </c>
      <c r="C11" s="139" t="s">
        <v>117</v>
      </c>
      <c r="D11" s="139" t="s">
        <v>117</v>
      </c>
      <c r="E11" s="139" t="s">
        <v>117</v>
      </c>
    </row>
    <row r="12" spans="1:5" s="153" customFormat="1" ht="17" customHeight="1">
      <c r="A12" s="151" t="s">
        <v>73</v>
      </c>
      <c r="B12" s="139">
        <v>15285</v>
      </c>
      <c r="C12" s="139" t="s">
        <v>117</v>
      </c>
      <c r="D12" s="139" t="s">
        <v>117</v>
      </c>
      <c r="E12" s="139" t="s">
        <v>117</v>
      </c>
    </row>
    <row r="13" spans="1:5" s="153" customFormat="1" ht="17" customHeight="1">
      <c r="A13" s="151" t="s">
        <v>200</v>
      </c>
      <c r="B13" s="139">
        <v>15000</v>
      </c>
      <c r="C13" s="139" t="s">
        <v>117</v>
      </c>
      <c r="D13" s="139" t="s">
        <v>117</v>
      </c>
      <c r="E13" s="139" t="s">
        <v>117</v>
      </c>
    </row>
    <row r="14" spans="1:5" s="153" customFormat="1" ht="17" customHeight="1">
      <c r="A14" s="154" t="s">
        <v>136</v>
      </c>
      <c r="B14" s="139">
        <v>13283.136</v>
      </c>
      <c r="C14" s="139">
        <v>15000</v>
      </c>
      <c r="D14" s="139">
        <v>25000</v>
      </c>
      <c r="E14" s="139">
        <v>25000</v>
      </c>
    </row>
    <row r="15" spans="1:5" s="153" customFormat="1" ht="17" customHeight="1">
      <c r="A15" s="155" t="s">
        <v>315</v>
      </c>
      <c r="B15" s="139">
        <v>13180</v>
      </c>
      <c r="C15" s="139">
        <v>3860</v>
      </c>
      <c r="D15" s="139">
        <v>0</v>
      </c>
      <c r="E15" s="139">
        <v>0</v>
      </c>
    </row>
    <row r="16" spans="1:5" s="153" customFormat="1" ht="17" customHeight="1">
      <c r="A16" s="155" t="s">
        <v>201</v>
      </c>
      <c r="B16" s="139">
        <v>11205</v>
      </c>
      <c r="C16" s="139" t="s">
        <v>117</v>
      </c>
      <c r="D16" s="139" t="s">
        <v>117</v>
      </c>
      <c r="E16" s="139" t="s">
        <v>117</v>
      </c>
    </row>
    <row r="17" spans="1:5" s="153" customFormat="1" ht="17" customHeight="1">
      <c r="A17" s="155" t="s">
        <v>202</v>
      </c>
      <c r="B17" s="139">
        <v>9130</v>
      </c>
      <c r="C17" s="139" t="s">
        <v>117</v>
      </c>
      <c r="D17" s="139" t="s">
        <v>117</v>
      </c>
      <c r="E17" s="139" t="s">
        <v>117</v>
      </c>
    </row>
    <row r="18" spans="1:5" s="153" customFormat="1" ht="17" customHeight="1">
      <c r="A18" s="155" t="s">
        <v>72</v>
      </c>
      <c r="B18" s="139">
        <v>7763</v>
      </c>
      <c r="C18" s="139">
        <v>831</v>
      </c>
      <c r="D18" s="139">
        <v>0</v>
      </c>
      <c r="E18" s="139">
        <v>0</v>
      </c>
    </row>
    <row r="19" spans="1:5" s="153" customFormat="1" ht="17" customHeight="1">
      <c r="A19" s="154" t="s">
        <v>22</v>
      </c>
      <c r="B19" s="139">
        <v>6500</v>
      </c>
      <c r="C19" s="139">
        <v>5000</v>
      </c>
      <c r="D19" s="139">
        <v>5000</v>
      </c>
      <c r="E19" s="139">
        <v>5000</v>
      </c>
    </row>
    <row r="20" spans="1:5" s="153" customFormat="1" ht="17" customHeight="1">
      <c r="A20" s="151" t="s">
        <v>129</v>
      </c>
      <c r="B20" s="139">
        <v>5000.5</v>
      </c>
      <c r="C20" s="139" t="s">
        <v>117</v>
      </c>
      <c r="D20" s="139" t="s">
        <v>117</v>
      </c>
      <c r="E20" s="139" t="s">
        <v>117</v>
      </c>
    </row>
    <row r="21" spans="1:5" s="153" customFormat="1" ht="17" customHeight="1">
      <c r="A21" s="154" t="s">
        <v>71</v>
      </c>
      <c r="B21" s="139">
        <v>4532.5259999999998</v>
      </c>
      <c r="C21" s="139">
        <v>4000</v>
      </c>
      <c r="D21" s="139">
        <v>4000</v>
      </c>
      <c r="E21" s="139">
        <v>4000</v>
      </c>
    </row>
    <row r="22" spans="1:5" s="153" customFormat="1" ht="17" customHeight="1">
      <c r="A22" s="155" t="s">
        <v>203</v>
      </c>
      <c r="B22" s="139">
        <v>2905</v>
      </c>
      <c r="C22" s="139" t="s">
        <v>117</v>
      </c>
      <c r="D22" s="139" t="s">
        <v>117</v>
      </c>
      <c r="E22" s="139" t="s">
        <v>117</v>
      </c>
    </row>
    <row r="23" spans="1:5" ht="17" customHeight="1">
      <c r="A23" s="151" t="s">
        <v>204</v>
      </c>
      <c r="B23" s="139">
        <v>2000</v>
      </c>
      <c r="C23" s="139">
        <v>2000</v>
      </c>
      <c r="D23" s="139">
        <v>2000</v>
      </c>
      <c r="E23" s="139">
        <v>2000</v>
      </c>
    </row>
    <row r="24" spans="1:5" ht="17" customHeight="1">
      <c r="A24" s="151" t="s">
        <v>309</v>
      </c>
      <c r="B24" s="139">
        <v>1125</v>
      </c>
      <c r="C24" s="139">
        <v>1125</v>
      </c>
      <c r="D24" s="139">
        <v>1125</v>
      </c>
      <c r="E24" s="139">
        <v>1125</v>
      </c>
    </row>
    <row r="25" spans="1:5" ht="17" customHeight="1">
      <c r="A25" s="151" t="s">
        <v>205</v>
      </c>
      <c r="B25" s="139">
        <v>750</v>
      </c>
      <c r="C25" s="139">
        <v>750</v>
      </c>
      <c r="D25" s="139">
        <v>750</v>
      </c>
      <c r="E25" s="139">
        <v>750</v>
      </c>
    </row>
    <row r="26" spans="1:5" ht="17" customHeight="1">
      <c r="A26" s="156" t="s">
        <v>316</v>
      </c>
      <c r="B26" s="157">
        <v>632.17507999999998</v>
      </c>
      <c r="C26" s="157">
        <v>83.360720000000001</v>
      </c>
      <c r="D26" s="139">
        <v>0</v>
      </c>
      <c r="E26" s="139">
        <v>0</v>
      </c>
    </row>
    <row r="27" spans="1:5" ht="17" customHeight="1">
      <c r="A27" s="155" t="s">
        <v>310</v>
      </c>
      <c r="B27" s="158">
        <v>250</v>
      </c>
      <c r="C27" s="158">
        <v>250</v>
      </c>
      <c r="D27" s="158">
        <v>250</v>
      </c>
      <c r="E27" s="158">
        <v>250</v>
      </c>
    </row>
    <row r="28" spans="1:5" s="160" customFormat="1" ht="17" customHeight="1">
      <c r="A28" s="148" t="s">
        <v>222</v>
      </c>
      <c r="B28" s="159">
        <f>SUM(B29:B32)</f>
        <v>198072</v>
      </c>
      <c r="C28" s="159">
        <f>SUM(C29:C32)</f>
        <v>150000</v>
      </c>
      <c r="D28" s="159">
        <f>SUM(D29:D32)</f>
        <v>200000</v>
      </c>
      <c r="E28" s="159">
        <f>SUM(E29:E32)</f>
        <v>200000</v>
      </c>
    </row>
    <row r="29" spans="1:5" s="160" customFormat="1" ht="17" customHeight="1">
      <c r="A29" s="161" t="s">
        <v>206</v>
      </c>
      <c r="B29" s="158">
        <v>177837</v>
      </c>
      <c r="C29" s="158">
        <v>150000</v>
      </c>
      <c r="D29" s="139">
        <v>180000</v>
      </c>
      <c r="E29" s="139">
        <v>180000</v>
      </c>
    </row>
    <row r="30" spans="1:5" ht="17" customHeight="1">
      <c r="A30" s="162" t="s">
        <v>207</v>
      </c>
      <c r="B30" s="163">
        <v>20000</v>
      </c>
      <c r="C30" s="163">
        <v>0</v>
      </c>
      <c r="D30" s="163">
        <v>0</v>
      </c>
      <c r="E30" s="163">
        <v>0</v>
      </c>
    </row>
    <row r="31" spans="1:5" ht="17" customHeight="1">
      <c r="A31" s="164" t="s">
        <v>317</v>
      </c>
      <c r="B31" s="163">
        <v>235</v>
      </c>
      <c r="C31" s="147">
        <v>0</v>
      </c>
      <c r="D31" s="147">
        <v>0</v>
      </c>
      <c r="E31" s="147">
        <v>0</v>
      </c>
    </row>
    <row r="32" spans="1:5" ht="17" customHeight="1">
      <c r="A32" s="165" t="s">
        <v>208</v>
      </c>
      <c r="B32" s="163">
        <v>0</v>
      </c>
      <c r="C32" s="147">
        <v>0</v>
      </c>
      <c r="D32" s="166">
        <v>20000</v>
      </c>
      <c r="E32" s="166">
        <v>20000</v>
      </c>
    </row>
    <row r="33" spans="1:5" ht="17" customHeight="1">
      <c r="A33" s="148" t="s">
        <v>223</v>
      </c>
      <c r="B33" s="159">
        <f>SUM(B34:B38)</f>
        <v>224134.25499999998</v>
      </c>
      <c r="C33" s="159">
        <f t="shared" ref="C33:E33" si="0">SUM(C34:C38)</f>
        <v>327702.07523000002</v>
      </c>
      <c r="D33" s="159">
        <f t="shared" si="0"/>
        <v>286989.00514000002</v>
      </c>
      <c r="E33" s="159">
        <f t="shared" si="0"/>
        <v>272259.32929999998</v>
      </c>
    </row>
    <row r="34" spans="1:5" s="153" customFormat="1" ht="17" customHeight="1">
      <c r="A34" s="161" t="s">
        <v>130</v>
      </c>
      <c r="B34" s="139">
        <v>187191.66099999999</v>
      </c>
      <c r="C34" s="139">
        <v>296947.52623000002</v>
      </c>
      <c r="D34" s="158">
        <v>261644.20214000001</v>
      </c>
      <c r="E34" s="158">
        <v>242914.8823</v>
      </c>
    </row>
    <row r="35" spans="1:5" s="153" customFormat="1" ht="17" customHeight="1">
      <c r="A35" s="167" t="s">
        <v>131</v>
      </c>
      <c r="B35" s="139">
        <v>18658.766</v>
      </c>
      <c r="C35" s="139">
        <v>19447.401999999998</v>
      </c>
      <c r="D35" s="158">
        <v>15297.065000000001</v>
      </c>
      <c r="E35" s="158">
        <v>19344.447</v>
      </c>
    </row>
    <row r="36" spans="1:5" s="153" customFormat="1" ht="17" customHeight="1">
      <c r="A36" s="162" t="s">
        <v>132</v>
      </c>
      <c r="B36" s="139">
        <v>6854.2160000000003</v>
      </c>
      <c r="C36" s="139">
        <v>398.33100000000002</v>
      </c>
      <c r="D36" s="158">
        <v>47.738</v>
      </c>
      <c r="E36" s="158">
        <v>0</v>
      </c>
    </row>
    <row r="37" spans="1:5" s="153" customFormat="1" ht="17" customHeight="1">
      <c r="A37" s="164" t="s">
        <v>209</v>
      </c>
      <c r="B37" s="139">
        <v>6429.6120000000001</v>
      </c>
      <c r="C37" s="139">
        <v>908.81600000000003</v>
      </c>
      <c r="D37" s="139" t="s">
        <v>117</v>
      </c>
      <c r="E37" s="139" t="s">
        <v>117</v>
      </c>
    </row>
    <row r="38" spans="1:5" s="153" customFormat="1" ht="17" customHeight="1">
      <c r="A38" s="165" t="s">
        <v>210</v>
      </c>
      <c r="B38" s="139">
        <v>5000</v>
      </c>
      <c r="C38" s="139">
        <v>10000</v>
      </c>
      <c r="D38" s="139">
        <v>10000</v>
      </c>
      <c r="E38" s="139">
        <v>10000</v>
      </c>
    </row>
    <row r="39" spans="1:5" ht="17" customHeight="1">
      <c r="A39" s="148" t="s">
        <v>224</v>
      </c>
      <c r="B39" s="168">
        <f>SUM(B40:B45)</f>
        <v>59668.133999999998</v>
      </c>
      <c r="C39" s="168">
        <f t="shared" ref="C39:E39" si="1">SUM(C40:C45)</f>
        <v>31034</v>
      </c>
      <c r="D39" s="168">
        <f t="shared" si="1"/>
        <v>42816.667000000001</v>
      </c>
      <c r="E39" s="168">
        <f t="shared" si="1"/>
        <v>51616.667000000001</v>
      </c>
    </row>
    <row r="40" spans="1:5" s="150" customFormat="1" ht="17" customHeight="1">
      <c r="A40" s="169" t="s">
        <v>211</v>
      </c>
      <c r="B40" s="139">
        <v>22000</v>
      </c>
      <c r="C40" s="157">
        <v>22000</v>
      </c>
      <c r="D40" s="157">
        <v>27000</v>
      </c>
      <c r="E40" s="157">
        <v>34500</v>
      </c>
    </row>
    <row r="41" spans="1:5" s="153" customFormat="1" ht="17" customHeight="1">
      <c r="A41" s="151" t="s">
        <v>212</v>
      </c>
      <c r="B41" s="158">
        <v>18000</v>
      </c>
      <c r="C41" s="139" t="s">
        <v>117</v>
      </c>
      <c r="D41" s="139" t="s">
        <v>117</v>
      </c>
      <c r="E41" s="139" t="s">
        <v>117</v>
      </c>
    </row>
    <row r="42" spans="1:5" s="153" customFormat="1" ht="17" customHeight="1">
      <c r="A42" s="151" t="s">
        <v>213</v>
      </c>
      <c r="B42" s="139">
        <v>16000</v>
      </c>
      <c r="C42" s="139" t="s">
        <v>117</v>
      </c>
      <c r="D42" s="139" t="s">
        <v>117</v>
      </c>
      <c r="E42" s="139" t="s">
        <v>117</v>
      </c>
    </row>
    <row r="43" spans="1:5" s="153" customFormat="1" ht="17" customHeight="1">
      <c r="A43" s="156" t="s">
        <v>214</v>
      </c>
      <c r="B43" s="170">
        <v>2517</v>
      </c>
      <c r="C43" s="170">
        <v>9034</v>
      </c>
      <c r="D43" s="170">
        <v>6650</v>
      </c>
      <c r="E43" s="170">
        <v>7950</v>
      </c>
    </row>
    <row r="44" spans="1:5" s="153" customFormat="1" ht="17" customHeight="1">
      <c r="A44" s="171" t="s">
        <v>215</v>
      </c>
      <c r="B44" s="139">
        <v>1151.134</v>
      </c>
      <c r="C44" s="139" t="s">
        <v>117</v>
      </c>
      <c r="D44" s="139" t="s">
        <v>117</v>
      </c>
      <c r="E44" s="139" t="s">
        <v>117</v>
      </c>
    </row>
    <row r="45" spans="1:5" ht="17" customHeight="1">
      <c r="A45" s="171" t="s">
        <v>216</v>
      </c>
      <c r="B45" s="139">
        <v>0</v>
      </c>
      <c r="C45" s="163">
        <v>0</v>
      </c>
      <c r="D45" s="163">
        <v>9166.6669999999995</v>
      </c>
      <c r="E45" s="163">
        <v>9166.6669999999995</v>
      </c>
    </row>
    <row r="46" spans="1:5" s="150" customFormat="1" ht="17" customHeight="1">
      <c r="A46" s="172" t="s">
        <v>225</v>
      </c>
      <c r="B46" s="173">
        <f>SUM(B47:B48)</f>
        <v>46985</v>
      </c>
      <c r="C46" s="173">
        <f t="shared" ref="C46:E46" si="2">SUM(C47:C48)</f>
        <v>20000</v>
      </c>
      <c r="D46" s="173">
        <f t="shared" si="2"/>
        <v>25000</v>
      </c>
      <c r="E46" s="173">
        <f t="shared" si="2"/>
        <v>25000</v>
      </c>
    </row>
    <row r="47" spans="1:5" s="150" customFormat="1" ht="17" customHeight="1">
      <c r="A47" s="151" t="s">
        <v>318</v>
      </c>
      <c r="B47" s="174">
        <v>41456</v>
      </c>
      <c r="C47" s="175">
        <v>20000</v>
      </c>
      <c r="D47" s="175">
        <v>25000</v>
      </c>
      <c r="E47" s="175">
        <v>25000</v>
      </c>
    </row>
    <row r="48" spans="1:5" s="150" customFormat="1" ht="17" customHeight="1">
      <c r="A48" s="156" t="s">
        <v>319</v>
      </c>
      <c r="B48" s="139">
        <v>5529</v>
      </c>
      <c r="C48" s="175">
        <v>0</v>
      </c>
      <c r="D48" s="175">
        <v>0</v>
      </c>
      <c r="E48" s="175">
        <v>0</v>
      </c>
    </row>
    <row r="49" spans="1:5" s="160" customFormat="1" ht="17" customHeight="1">
      <c r="A49" s="148" t="s">
        <v>226</v>
      </c>
      <c r="B49" s="159">
        <f>SUM(B50:B52)</f>
        <v>4683.7659999999996</v>
      </c>
      <c r="C49" s="159">
        <f t="shared" ref="C49:E49" si="3">SUM(C50:C52)</f>
        <v>4722</v>
      </c>
      <c r="D49" s="159">
        <f t="shared" si="3"/>
        <v>4222</v>
      </c>
      <c r="E49" s="159">
        <f t="shared" si="3"/>
        <v>4472</v>
      </c>
    </row>
    <row r="50" spans="1:5" s="153" customFormat="1" ht="17" customHeight="1">
      <c r="A50" s="151" t="s">
        <v>217</v>
      </c>
      <c r="B50" s="158">
        <v>3500</v>
      </c>
      <c r="C50" s="158">
        <v>3690</v>
      </c>
      <c r="D50" s="158">
        <v>3190</v>
      </c>
      <c r="E50" s="158">
        <v>3440</v>
      </c>
    </row>
    <row r="51" spans="1:5" s="160" customFormat="1" ht="17" customHeight="1">
      <c r="A51" s="176" t="s">
        <v>218</v>
      </c>
      <c r="B51" s="166">
        <v>1032</v>
      </c>
      <c r="C51" s="166">
        <v>1032</v>
      </c>
      <c r="D51" s="166">
        <v>1032</v>
      </c>
      <c r="E51" s="166">
        <v>1032</v>
      </c>
    </row>
    <row r="52" spans="1:5" s="150" customFormat="1" ht="17" customHeight="1">
      <c r="A52" s="151" t="s">
        <v>219</v>
      </c>
      <c r="B52" s="158">
        <v>151.76599999999999</v>
      </c>
      <c r="C52" s="139" t="s">
        <v>117</v>
      </c>
      <c r="D52" s="139" t="s">
        <v>117</v>
      </c>
      <c r="E52" s="139" t="s">
        <v>117</v>
      </c>
    </row>
    <row r="53" spans="1:5" ht="17" customHeight="1">
      <c r="A53" s="148" t="s">
        <v>227</v>
      </c>
      <c r="B53" s="177">
        <f>SUM(B54:B56)</f>
        <v>2288.1325999999999</v>
      </c>
      <c r="C53" s="177">
        <f t="shared" ref="C53:E53" si="4">SUM(C54:C56)</f>
        <v>2223.1325999999999</v>
      </c>
      <c r="D53" s="177">
        <f t="shared" si="4"/>
        <v>2223.1325999999999</v>
      </c>
      <c r="E53" s="177">
        <f t="shared" si="4"/>
        <v>2223.1325999999999</v>
      </c>
    </row>
    <row r="54" spans="1:5" ht="17" customHeight="1">
      <c r="A54" s="151" t="s">
        <v>220</v>
      </c>
      <c r="B54" s="139">
        <v>1105.1325999999999</v>
      </c>
      <c r="C54" s="139">
        <v>1105.1325999999999</v>
      </c>
      <c r="D54" s="139">
        <v>1105.1325999999999</v>
      </c>
      <c r="E54" s="139">
        <v>1105.1325999999999</v>
      </c>
    </row>
    <row r="55" spans="1:5" ht="17" customHeight="1">
      <c r="A55" s="156" t="s">
        <v>320</v>
      </c>
      <c r="B55" s="139">
        <v>1118</v>
      </c>
      <c r="C55" s="139">
        <v>1118</v>
      </c>
      <c r="D55" s="139">
        <v>1118</v>
      </c>
      <c r="E55" s="139">
        <v>1118</v>
      </c>
    </row>
    <row r="56" spans="1:5" ht="17" customHeight="1">
      <c r="A56" s="151" t="s">
        <v>321</v>
      </c>
      <c r="B56" s="139">
        <v>65</v>
      </c>
      <c r="C56" s="139">
        <v>0</v>
      </c>
      <c r="D56" s="139">
        <v>0</v>
      </c>
      <c r="E56" s="139">
        <v>0</v>
      </c>
    </row>
    <row r="57" spans="1:5" ht="17" customHeight="1">
      <c r="A57" s="148" t="s">
        <v>228</v>
      </c>
      <c r="B57" s="137">
        <f>SUM(B58)</f>
        <v>1907.886</v>
      </c>
      <c r="C57" s="137">
        <f t="shared" ref="C57:E57" si="5">SUM(C58)</f>
        <v>0</v>
      </c>
      <c r="D57" s="137">
        <f t="shared" si="5"/>
        <v>0</v>
      </c>
      <c r="E57" s="137">
        <f t="shared" si="5"/>
        <v>0</v>
      </c>
    </row>
    <row r="58" spans="1:5" s="156" customFormat="1" ht="17" customHeight="1">
      <c r="A58" s="156" t="s">
        <v>74</v>
      </c>
      <c r="B58" s="139">
        <v>1907.886</v>
      </c>
      <c r="C58" s="156" t="s">
        <v>117</v>
      </c>
      <c r="D58" s="156" t="s">
        <v>117</v>
      </c>
      <c r="E58" s="156" t="s">
        <v>117</v>
      </c>
    </row>
    <row r="59" spans="1:5" ht="17" customHeight="1">
      <c r="A59" s="148" t="s">
        <v>238</v>
      </c>
      <c r="B59" s="137">
        <f>SUM(B60:B62)</f>
        <v>16638</v>
      </c>
      <c r="C59" s="137">
        <f t="shared" ref="C59:E59" si="6">SUM(C60:C62)</f>
        <v>0</v>
      </c>
      <c r="D59" s="137">
        <f t="shared" si="6"/>
        <v>0</v>
      </c>
      <c r="E59" s="137">
        <f t="shared" si="6"/>
        <v>0</v>
      </c>
    </row>
    <row r="60" spans="1:5" ht="17" customHeight="1">
      <c r="A60" s="176" t="s">
        <v>239</v>
      </c>
      <c r="B60" s="138">
        <v>6836</v>
      </c>
      <c r="C60" s="139">
        <v>0</v>
      </c>
      <c r="D60" s="139">
        <v>0</v>
      </c>
      <c r="E60" s="139">
        <v>0</v>
      </c>
    </row>
    <row r="61" spans="1:5" s="178" customFormat="1" ht="17" customHeight="1">
      <c r="A61" s="176" t="s">
        <v>240</v>
      </c>
      <c r="B61" s="138">
        <v>5000</v>
      </c>
      <c r="C61" s="139">
        <v>0</v>
      </c>
      <c r="D61" s="139">
        <v>0</v>
      </c>
      <c r="E61" s="139">
        <v>0</v>
      </c>
    </row>
    <row r="62" spans="1:5" ht="17" customHeight="1">
      <c r="A62" s="176" t="s">
        <v>24</v>
      </c>
      <c r="B62" s="138">
        <v>4802</v>
      </c>
      <c r="C62" s="140">
        <v>0</v>
      </c>
      <c r="D62" s="140">
        <v>0</v>
      </c>
      <c r="E62" s="140">
        <v>0</v>
      </c>
    </row>
    <row r="63" spans="1:5" s="153" customFormat="1" ht="17" customHeight="1">
      <c r="A63" s="192" t="s">
        <v>325</v>
      </c>
      <c r="B63" s="193">
        <f>B57+B53+B49+B46+B39+B33+B28+B4</f>
        <v>895877.42067999998</v>
      </c>
      <c r="C63" s="193">
        <f>C57+C53+C49+C46+C39+C33+C28+C4</f>
        <v>733980.56854999997</v>
      </c>
      <c r="D63" s="193">
        <f>D57+D53+D49+D46+D39+D33+D28+D4</f>
        <v>795775.80474000005</v>
      </c>
      <c r="E63" s="193">
        <f>E57+E53+E49+E46+E39+E33+E28+E4</f>
        <v>800596.12890000001</v>
      </c>
    </row>
    <row r="64" spans="1:5" s="153" customFormat="1" ht="17" customHeight="1">
      <c r="A64" s="145" t="s">
        <v>324</v>
      </c>
      <c r="B64" s="179">
        <f>B63-B12-B13-B16-B17-B20-B22-B41-B42-B44-B52-B58-B11</f>
        <v>781881.13468000002</v>
      </c>
      <c r="C64" s="179">
        <f>C63-C37</f>
        <v>733071.75254999998</v>
      </c>
      <c r="D64" s="179"/>
      <c r="E64" s="179"/>
    </row>
    <row r="65" spans="1:5" ht="17" customHeight="1">
      <c r="A65" s="29" t="s">
        <v>379</v>
      </c>
      <c r="B65" s="191">
        <f>B59</f>
        <v>16638</v>
      </c>
      <c r="C65" s="191">
        <f>C59</f>
        <v>0</v>
      </c>
      <c r="D65" s="191"/>
      <c r="E65" s="191"/>
    </row>
    <row r="66" spans="1:5" ht="17" customHeight="1">
      <c r="A66" s="60"/>
      <c r="B66" s="60"/>
      <c r="C66" s="60"/>
      <c r="D66" s="182"/>
      <c r="E66" s="183"/>
    </row>
    <row r="67" spans="1:5" ht="17" customHeight="1">
      <c r="A67" s="59"/>
      <c r="B67" s="149"/>
      <c r="C67" s="149"/>
      <c r="D67" s="182"/>
      <c r="E67" s="58"/>
    </row>
    <row r="68" spans="1:5" ht="17" customHeight="1">
      <c r="A68" s="59"/>
      <c r="B68" s="149"/>
      <c r="C68" s="149"/>
    </row>
    <row r="69" spans="1:5" ht="17" customHeight="1">
      <c r="A69" s="152"/>
      <c r="B69" s="152"/>
      <c r="C69" s="152"/>
    </row>
    <row r="70" spans="1:5" ht="17" customHeight="1">
      <c r="A70" s="184"/>
      <c r="B70" s="185"/>
      <c r="C70" s="185"/>
    </row>
    <row r="71" spans="1:5" ht="17" customHeight="1">
      <c r="A71" s="153"/>
      <c r="B71" s="185"/>
      <c r="C71" s="185"/>
    </row>
    <row r="72" spans="1:5" ht="17" customHeight="1">
      <c r="A72" s="186"/>
      <c r="B72" s="185"/>
      <c r="C72" s="185"/>
    </row>
    <row r="73" spans="1:5" ht="17" customHeight="1">
      <c r="A73" s="187"/>
      <c r="B73" s="185"/>
      <c r="C73" s="185"/>
    </row>
    <row r="74" spans="1:5" ht="17" customHeight="1">
      <c r="A74" s="188"/>
      <c r="B74" s="187"/>
      <c r="C74" s="187"/>
      <c r="D74" s="181"/>
      <c r="E74" s="180"/>
    </row>
    <row r="75" spans="1:5" ht="17" customHeight="1">
      <c r="A75" s="189"/>
      <c r="B75" s="185"/>
      <c r="C75" s="185"/>
    </row>
    <row r="76" spans="1:5" ht="17" customHeight="1">
      <c r="A76" s="153"/>
    </row>
    <row r="77" spans="1:5" ht="17" customHeight="1">
      <c r="A77" s="190"/>
    </row>
  </sheetData>
  <phoneticPr fontId="6" type="noConversion"/>
  <pageMargins left="0.74803149606299213" right="0.74803149606299213" top="0.86614173228346458" bottom="0.55118110236220474" header="0.51181102362204722" footer="0.31496062992125984"/>
  <pageSetup paperSize="9" scale="64"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F28"/>
  <sheetViews>
    <sheetView showGridLines="0" zoomScale="80" zoomScaleNormal="80" workbookViewId="0"/>
  </sheetViews>
  <sheetFormatPr defaultRowHeight="15.5"/>
  <cols>
    <col min="1" max="1" width="18.69140625" style="4" customWidth="1"/>
    <col min="2" max="2" width="15.4609375" style="4" customWidth="1"/>
    <col min="3" max="3" width="13.765625" style="4" customWidth="1"/>
    <col min="4" max="4" width="8.69140625" style="4" customWidth="1"/>
    <col min="5" max="5" width="17.69140625" style="4" customWidth="1"/>
    <col min="6" max="16384" width="9.23046875" style="4"/>
  </cols>
  <sheetData>
    <row r="1" spans="1:6" s="1" customFormat="1" ht="27.5" customHeight="1">
      <c r="A1" s="61" t="s">
        <v>158</v>
      </c>
      <c r="B1" s="61"/>
      <c r="C1" s="61"/>
      <c r="D1" s="61"/>
      <c r="E1" s="61"/>
    </row>
    <row r="2" spans="1:6" s="1" customFormat="1" ht="20" customHeight="1">
      <c r="A2" s="19" t="s">
        <v>156</v>
      </c>
      <c r="B2" s="46"/>
      <c r="C2" s="46"/>
      <c r="D2" s="46"/>
      <c r="E2" s="47"/>
      <c r="F2" s="23"/>
    </row>
    <row r="3" spans="1:6" s="43" customFormat="1" ht="49.5" customHeight="1">
      <c r="A3" s="48" t="s">
        <v>97</v>
      </c>
      <c r="B3" s="38" t="s">
        <v>170</v>
      </c>
      <c r="C3" s="38" t="s">
        <v>171</v>
      </c>
      <c r="D3" s="38" t="s">
        <v>326</v>
      </c>
      <c r="E3" s="38" t="s">
        <v>88</v>
      </c>
      <c r="F3" s="23"/>
    </row>
    <row r="4" spans="1:6" s="1" customFormat="1" ht="12.5">
      <c r="A4" s="1" t="s">
        <v>91</v>
      </c>
      <c r="B4" s="52">
        <v>2837.055458047188</v>
      </c>
      <c r="C4" s="52">
        <v>4676.3201527724723</v>
      </c>
      <c r="D4" s="52">
        <v>0</v>
      </c>
      <c r="E4" s="53">
        <v>7513.3756108196603</v>
      </c>
    </row>
    <row r="5" spans="1:6" s="1" customFormat="1" ht="12.5">
      <c r="A5" s="1" t="s">
        <v>0</v>
      </c>
      <c r="B5" s="52">
        <v>5171.9225402821603</v>
      </c>
      <c r="C5" s="52">
        <v>8529.5472692060175</v>
      </c>
      <c r="D5" s="52">
        <v>0</v>
      </c>
      <c r="E5" s="53">
        <v>13701.469809488179</v>
      </c>
    </row>
    <row r="6" spans="1:6" s="1" customFormat="1" ht="12.5">
      <c r="A6" s="1" t="s">
        <v>1</v>
      </c>
      <c r="B6" s="52">
        <v>4345.2716695598092</v>
      </c>
      <c r="C6" s="52">
        <v>7166.332186857423</v>
      </c>
      <c r="D6" s="52">
        <v>0</v>
      </c>
      <c r="E6" s="53">
        <v>11511.603856417232</v>
      </c>
    </row>
    <row r="7" spans="1:6" s="1" customFormat="1" ht="12.5">
      <c r="A7" s="1" t="s">
        <v>2</v>
      </c>
      <c r="B7" s="52">
        <v>3967.4309738085808</v>
      </c>
      <c r="C7" s="52">
        <v>6539.6705068448491</v>
      </c>
      <c r="D7" s="52">
        <v>0</v>
      </c>
      <c r="E7" s="53">
        <v>10507.101480653429</v>
      </c>
    </row>
    <row r="8" spans="1:6" s="1" customFormat="1" ht="12.5">
      <c r="A8" s="1" t="s">
        <v>3</v>
      </c>
      <c r="B8" s="52">
        <v>5281.261043990301</v>
      </c>
      <c r="C8" s="52">
        <v>8705.326971483486</v>
      </c>
      <c r="D8" s="52">
        <v>0</v>
      </c>
      <c r="E8" s="53">
        <v>13986.588015473786</v>
      </c>
    </row>
    <row r="9" spans="1:6" s="1" customFormat="1" ht="12.5">
      <c r="A9" s="1" t="s">
        <v>92</v>
      </c>
      <c r="B9" s="52">
        <v>4373.5738800573445</v>
      </c>
      <c r="C9" s="52">
        <v>7214.1249453964856</v>
      </c>
      <c r="D9" s="52">
        <v>0</v>
      </c>
      <c r="E9" s="53">
        <v>11587.69882545383</v>
      </c>
    </row>
    <row r="10" spans="1:6" s="1" customFormat="1" ht="12.5">
      <c r="A10" s="1" t="s">
        <v>4</v>
      </c>
      <c r="B10" s="52">
        <v>6017.4092171179909</v>
      </c>
      <c r="C10" s="52">
        <v>9919.16132194071</v>
      </c>
      <c r="D10" s="52">
        <v>0</v>
      </c>
      <c r="E10" s="53">
        <v>15936.570539058701</v>
      </c>
    </row>
    <row r="11" spans="1:6" s="1" customFormat="1" ht="12.5">
      <c r="A11" s="1" t="s">
        <v>5</v>
      </c>
      <c r="B11" s="52">
        <v>3425.6562526844541</v>
      </c>
      <c r="C11" s="52">
        <v>5656.1667211051335</v>
      </c>
      <c r="D11" s="52">
        <v>-1.4272283568417246</v>
      </c>
      <c r="E11" s="53">
        <v>9080.3957454327447</v>
      </c>
    </row>
    <row r="12" spans="1:6" s="1" customFormat="1" ht="12.5">
      <c r="A12" s="1" t="s">
        <v>6</v>
      </c>
      <c r="B12" s="52">
        <v>4793.3469391570407</v>
      </c>
      <c r="C12" s="52">
        <v>7904.5414866619158</v>
      </c>
      <c r="D12" s="52">
        <v>-2.4816876528986271</v>
      </c>
      <c r="E12" s="53">
        <v>12695.406738166059</v>
      </c>
    </row>
    <row r="13" spans="1:6" s="1" customFormat="1" ht="12.5">
      <c r="A13" s="1" t="s">
        <v>7</v>
      </c>
      <c r="B13" s="52">
        <v>7174.8953478303638</v>
      </c>
      <c r="C13" s="52">
        <v>11842.514632848901</v>
      </c>
      <c r="D13" s="52">
        <v>-3.7214839902596486</v>
      </c>
      <c r="E13" s="53">
        <v>19013.688496689007</v>
      </c>
    </row>
    <row r="14" spans="1:6" s="1" customFormat="1" ht="12.5">
      <c r="A14" s="1" t="s">
        <v>93</v>
      </c>
      <c r="B14" s="52">
        <v>8645.9086163168522</v>
      </c>
      <c r="C14" s="52">
        <v>14243.555261850863</v>
      </c>
      <c r="D14" s="52">
        <v>-34.890751098726433</v>
      </c>
      <c r="E14" s="53">
        <v>22854.573127068987</v>
      </c>
    </row>
    <row r="15" spans="1:6" s="1" customFormat="1" ht="12.5">
      <c r="A15" s="1" t="s">
        <v>94</v>
      </c>
      <c r="B15" s="52">
        <v>5387.4133166259153</v>
      </c>
      <c r="C15" s="52">
        <v>8891.2387158740421</v>
      </c>
      <c r="D15" s="52">
        <v>-20.431840901273567</v>
      </c>
      <c r="E15" s="53">
        <v>14258.220191598684</v>
      </c>
    </row>
    <row r="16" spans="1:6" s="1" customFormat="1" ht="12.5">
      <c r="A16" s="1" t="s">
        <v>95</v>
      </c>
      <c r="B16" s="52">
        <v>4876.2336014830644</v>
      </c>
      <c r="C16" s="52">
        <v>8045.6348625844712</v>
      </c>
      <c r="D16" s="52">
        <v>0</v>
      </c>
      <c r="E16" s="53">
        <v>12921.868464067535</v>
      </c>
    </row>
    <row r="17" spans="1:5" s="1" customFormat="1" ht="12.5">
      <c r="A17" s="1" t="s">
        <v>21</v>
      </c>
      <c r="B17" s="52">
        <v>4112.3212179526172</v>
      </c>
      <c r="C17" s="52">
        <v>6789.0878416248133</v>
      </c>
      <c r="D17" s="52">
        <v>-47.133553612592003</v>
      </c>
      <c r="E17" s="53">
        <v>10854.275505964839</v>
      </c>
    </row>
    <row r="18" spans="1:5" s="1" customFormat="1" ht="12.5">
      <c r="A18" s="1" t="s">
        <v>8</v>
      </c>
      <c r="B18" s="52">
        <v>9269.5694065045736</v>
      </c>
      <c r="C18" s="52">
        <v>15273.053933204026</v>
      </c>
      <c r="D18" s="52">
        <v>-3.6109495684510069</v>
      </c>
      <c r="E18" s="53">
        <v>24539.012390140149</v>
      </c>
    </row>
    <row r="19" spans="1:5" s="1" customFormat="1" ht="12.5">
      <c r="A19" s="1" t="s">
        <v>9</v>
      </c>
      <c r="B19" s="52">
        <v>2282.0375042965397</v>
      </c>
      <c r="C19" s="52">
        <v>3755.6199027808789</v>
      </c>
      <c r="D19" s="52">
        <v>-0.8947597674820621</v>
      </c>
      <c r="E19" s="53">
        <v>6036.7626473099363</v>
      </c>
    </row>
    <row r="20" spans="1:5" s="1" customFormat="1" ht="12.5">
      <c r="A20" s="1" t="s">
        <v>10</v>
      </c>
      <c r="B20" s="52">
        <v>6199.1879456942379</v>
      </c>
      <c r="C20" s="52">
        <v>10221.96047993062</v>
      </c>
      <c r="D20" s="52">
        <v>0</v>
      </c>
      <c r="E20" s="53">
        <v>16421.148425624859</v>
      </c>
    </row>
    <row r="21" spans="1:5" s="1" customFormat="1" ht="12.5">
      <c r="A21" s="1" t="s">
        <v>11</v>
      </c>
      <c r="B21" s="52">
        <v>3154.2901982284438</v>
      </c>
      <c r="C21" s="52">
        <v>5182.6827129007852</v>
      </c>
      <c r="D21" s="52">
        <v>0</v>
      </c>
      <c r="E21" s="53">
        <v>8336.972911129229</v>
      </c>
    </row>
    <row r="22" spans="1:5" s="1" customFormat="1" ht="12.5">
      <c r="A22" s="1" t="s">
        <v>12</v>
      </c>
      <c r="B22" s="52">
        <v>3586.4320189860118</v>
      </c>
      <c r="C22" s="52">
        <v>5909.4063476933488</v>
      </c>
      <c r="D22" s="52">
        <v>0</v>
      </c>
      <c r="E22" s="53">
        <v>9495.8383666793598</v>
      </c>
    </row>
    <row r="23" spans="1:5" s="1" customFormat="1" ht="12.5">
      <c r="A23" s="1" t="s">
        <v>13</v>
      </c>
      <c r="B23" s="52">
        <v>3017.6122673701962</v>
      </c>
      <c r="C23" s="52">
        <v>4978.4609867505515</v>
      </c>
      <c r="D23" s="52">
        <v>0</v>
      </c>
      <c r="E23" s="52">
        <v>7996.0732541207472</v>
      </c>
    </row>
    <row r="24" spans="1:5" s="1" customFormat="1" ht="12.5">
      <c r="A24" s="1" t="s">
        <v>14</v>
      </c>
      <c r="B24" s="52">
        <v>5307.751832922173</v>
      </c>
      <c r="C24" s="52">
        <v>8750.9414535572778</v>
      </c>
      <c r="D24" s="52">
        <v>0</v>
      </c>
      <c r="E24" s="52">
        <v>14058.693286479451</v>
      </c>
    </row>
    <row r="25" spans="1:5" s="1" customFormat="1" ht="12.5">
      <c r="A25" s="1" t="s">
        <v>15</v>
      </c>
      <c r="B25" s="52">
        <v>11049.568633678602</v>
      </c>
      <c r="C25" s="52">
        <v>18229.574919598545</v>
      </c>
      <c r="D25" s="52">
        <v>0</v>
      </c>
      <c r="E25" s="52">
        <v>29279.143553277147</v>
      </c>
    </row>
    <row r="26" spans="1:5" s="1" customFormat="1" ht="15.75" customHeight="1">
      <c r="A26" s="115" t="s">
        <v>96</v>
      </c>
      <c r="B26" s="116">
        <v>114276.14988259446</v>
      </c>
      <c r="C26" s="116">
        <v>188424.92361346766</v>
      </c>
      <c r="D26" s="116">
        <v>-114.59225494852507</v>
      </c>
      <c r="E26" s="116">
        <v>302586.48124111351</v>
      </c>
    </row>
    <row r="27" spans="1:5" s="1" customFormat="1" ht="12.5">
      <c r="A27" s="50"/>
    </row>
    <row r="28" spans="1:5" s="1" customFormat="1" ht="12.5"/>
  </sheetData>
  <phoneticPr fontId="6" type="noConversion"/>
  <pageMargins left="0.74803149606299213" right="0.74803149606299213" top="0.98425196850393704" bottom="0.98425196850393704" header="0.51181102362204722" footer="0.51181102362204722"/>
  <pageSetup paperSize="9"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H28"/>
  <sheetViews>
    <sheetView showGridLines="0" zoomScale="80" zoomScaleNormal="80" workbookViewId="0"/>
  </sheetViews>
  <sheetFormatPr defaultColWidth="8.84375" defaultRowHeight="15.5"/>
  <cols>
    <col min="1" max="1" width="18.69140625" style="72" customWidth="1"/>
    <col min="2" max="2" width="12.23046875" style="72" customWidth="1"/>
    <col min="3" max="3" width="4.765625" style="72" customWidth="1"/>
    <col min="4" max="4" width="2.765625" style="72" customWidth="1"/>
    <col min="5" max="5" width="8.84375" style="72"/>
    <col min="6" max="6" width="2.23046875" style="72" customWidth="1"/>
    <col min="7" max="16384" width="8.84375" style="72"/>
  </cols>
  <sheetData>
    <row r="1" spans="1:8" s="62" customFormat="1" ht="19">
      <c r="A1" s="61" t="s">
        <v>159</v>
      </c>
      <c r="B1" s="61"/>
      <c r="C1" s="63"/>
      <c r="D1" s="63"/>
      <c r="E1" s="63"/>
    </row>
    <row r="2" spans="1:8" s="62" customFormat="1" ht="21.5" customHeight="1">
      <c r="A2" s="19" t="s">
        <v>156</v>
      </c>
      <c r="B2" s="47"/>
      <c r="D2" s="23"/>
      <c r="E2" s="23"/>
    </row>
    <row r="3" spans="1:8" s="64" customFormat="1" ht="51" customHeight="1">
      <c r="A3" s="48" t="s">
        <v>97</v>
      </c>
      <c r="B3" s="38" t="s">
        <v>103</v>
      </c>
      <c r="C3" s="43"/>
    </row>
    <row r="4" spans="1:8" s="62" customFormat="1" ht="12.5">
      <c r="A4" s="1" t="s">
        <v>91</v>
      </c>
      <c r="B4" s="24">
        <v>0</v>
      </c>
      <c r="C4" s="65"/>
      <c r="D4" s="66"/>
      <c r="E4" s="67"/>
      <c r="G4" s="67"/>
      <c r="H4" s="67"/>
    </row>
    <row r="5" spans="1:8" s="62" customFormat="1" ht="12.5">
      <c r="A5" s="1" t="s">
        <v>0</v>
      </c>
      <c r="B5" s="24">
        <v>0</v>
      </c>
      <c r="C5" s="65"/>
      <c r="D5" s="66"/>
      <c r="E5" s="67"/>
      <c r="G5" s="67"/>
      <c r="H5" s="67"/>
    </row>
    <row r="6" spans="1:8" s="62" customFormat="1" ht="12.5">
      <c r="A6" s="1" t="s">
        <v>1</v>
      </c>
      <c r="B6" s="24">
        <v>0</v>
      </c>
      <c r="C6" s="65"/>
      <c r="D6" s="66"/>
      <c r="E6" s="67"/>
      <c r="G6" s="67"/>
      <c r="H6" s="67"/>
    </row>
    <row r="7" spans="1:8" s="62" customFormat="1" ht="12.5">
      <c r="A7" s="1" t="s">
        <v>2</v>
      </c>
      <c r="B7" s="24">
        <v>0</v>
      </c>
      <c r="C7" s="65"/>
      <c r="D7" s="66"/>
      <c r="E7" s="67"/>
      <c r="G7" s="67"/>
      <c r="H7" s="67"/>
    </row>
    <row r="8" spans="1:8" s="62" customFormat="1" ht="12.5">
      <c r="A8" s="1" t="s">
        <v>3</v>
      </c>
      <c r="B8" s="24">
        <v>0</v>
      </c>
      <c r="C8" s="65"/>
      <c r="D8" s="66"/>
      <c r="E8" s="67"/>
      <c r="G8" s="67"/>
      <c r="H8" s="67"/>
    </row>
    <row r="9" spans="1:8" s="62" customFormat="1" ht="12.5">
      <c r="A9" s="1" t="s">
        <v>92</v>
      </c>
      <c r="B9" s="24">
        <v>0</v>
      </c>
      <c r="C9" s="65"/>
      <c r="D9" s="66"/>
      <c r="E9" s="67"/>
      <c r="G9" s="67"/>
      <c r="H9" s="67"/>
    </row>
    <row r="10" spans="1:8" s="62" customFormat="1" ht="12.5">
      <c r="A10" s="1" t="s">
        <v>4</v>
      </c>
      <c r="B10" s="24">
        <v>0</v>
      </c>
      <c r="C10" s="65"/>
      <c r="D10" s="66"/>
      <c r="E10" s="67"/>
      <c r="G10" s="67"/>
      <c r="H10" s="67"/>
    </row>
    <row r="11" spans="1:8" s="62" customFormat="1" ht="12.5">
      <c r="A11" s="1" t="s">
        <v>5</v>
      </c>
      <c r="B11" s="24">
        <v>0</v>
      </c>
      <c r="C11" s="65"/>
      <c r="D11" s="66"/>
      <c r="E11" s="67"/>
      <c r="G11" s="67"/>
      <c r="H11" s="67"/>
    </row>
    <row r="12" spans="1:8" s="62" customFormat="1" ht="12.5">
      <c r="A12" s="1" t="s">
        <v>6</v>
      </c>
      <c r="B12" s="24">
        <v>0</v>
      </c>
      <c r="C12" s="65"/>
      <c r="D12" s="66"/>
      <c r="E12" s="67"/>
      <c r="G12" s="67"/>
      <c r="H12" s="67"/>
    </row>
    <row r="13" spans="1:8" s="62" customFormat="1" ht="12.5">
      <c r="A13" s="1" t="s">
        <v>7</v>
      </c>
      <c r="B13" s="24">
        <v>0</v>
      </c>
      <c r="C13" s="65"/>
      <c r="D13" s="66"/>
      <c r="E13" s="67"/>
      <c r="G13" s="67"/>
      <c r="H13" s="67"/>
    </row>
    <row r="14" spans="1:8" s="62" customFormat="1" ht="12.5">
      <c r="A14" s="1" t="s">
        <v>93</v>
      </c>
      <c r="B14" s="24">
        <v>0</v>
      </c>
      <c r="C14" s="65"/>
      <c r="D14" s="66"/>
      <c r="E14" s="67"/>
      <c r="G14" s="67"/>
      <c r="H14" s="67"/>
    </row>
    <row r="15" spans="1:8" s="62" customFormat="1" ht="12.5">
      <c r="A15" s="1" t="s">
        <v>94</v>
      </c>
      <c r="B15" s="24">
        <v>0</v>
      </c>
      <c r="C15" s="65"/>
      <c r="D15" s="66"/>
      <c r="E15" s="67"/>
      <c r="G15" s="67"/>
      <c r="H15" s="67"/>
    </row>
    <row r="16" spans="1:8" s="62" customFormat="1" ht="12.5">
      <c r="A16" s="1" t="s">
        <v>95</v>
      </c>
      <c r="B16" s="24">
        <v>0</v>
      </c>
      <c r="C16" s="65"/>
      <c r="D16" s="66"/>
      <c r="E16" s="67"/>
      <c r="G16" s="67"/>
      <c r="H16" s="67"/>
    </row>
    <row r="17" spans="1:8" s="62" customFormat="1" ht="12.5">
      <c r="A17" s="1" t="s">
        <v>21</v>
      </c>
      <c r="B17" s="24">
        <v>0</v>
      </c>
      <c r="C17" s="65"/>
      <c r="D17" s="66"/>
      <c r="E17" s="67"/>
      <c r="G17" s="67"/>
      <c r="H17" s="67"/>
    </row>
    <row r="18" spans="1:8" s="62" customFormat="1" ht="12.5">
      <c r="A18" s="1" t="s">
        <v>8</v>
      </c>
      <c r="B18" s="24">
        <v>0</v>
      </c>
      <c r="C18" s="65"/>
      <c r="D18" s="66"/>
      <c r="E18" s="67"/>
      <c r="G18" s="67"/>
      <c r="H18" s="67"/>
    </row>
    <row r="19" spans="1:8" s="62" customFormat="1" ht="12.5">
      <c r="A19" s="1" t="s">
        <v>9</v>
      </c>
      <c r="B19" s="24">
        <v>0</v>
      </c>
      <c r="C19" s="65"/>
      <c r="D19" s="66"/>
      <c r="E19" s="67"/>
      <c r="G19" s="67"/>
      <c r="H19" s="67"/>
    </row>
    <row r="20" spans="1:8" s="62" customFormat="1" ht="12.5">
      <c r="A20" s="1" t="s">
        <v>10</v>
      </c>
      <c r="B20" s="24">
        <v>0</v>
      </c>
      <c r="C20" s="65"/>
      <c r="D20" s="66"/>
      <c r="E20" s="67"/>
      <c r="G20" s="67"/>
      <c r="H20" s="67"/>
    </row>
    <row r="21" spans="1:8" s="62" customFormat="1" ht="12.5">
      <c r="A21" s="1" t="s">
        <v>11</v>
      </c>
      <c r="B21" s="24">
        <v>0</v>
      </c>
      <c r="C21" s="65"/>
      <c r="D21" s="66"/>
      <c r="E21" s="67"/>
      <c r="G21" s="67"/>
      <c r="H21" s="67"/>
    </row>
    <row r="22" spans="1:8" s="62" customFormat="1" ht="12.5">
      <c r="A22" s="1" t="s">
        <v>12</v>
      </c>
      <c r="B22" s="24">
        <v>0</v>
      </c>
      <c r="C22" s="65"/>
      <c r="D22" s="66"/>
      <c r="E22" s="67"/>
      <c r="G22" s="67"/>
      <c r="H22" s="67"/>
    </row>
    <row r="23" spans="1:8" s="62" customFormat="1" ht="12.5">
      <c r="A23" s="1" t="s">
        <v>13</v>
      </c>
      <c r="B23" s="24">
        <v>0</v>
      </c>
      <c r="C23" s="65"/>
      <c r="D23" s="66"/>
      <c r="E23" s="67"/>
      <c r="G23" s="67"/>
      <c r="H23" s="67"/>
    </row>
    <row r="24" spans="1:8" s="62" customFormat="1" ht="12.5">
      <c r="A24" s="1" t="s">
        <v>14</v>
      </c>
      <c r="B24" s="24">
        <v>0</v>
      </c>
      <c r="C24" s="65"/>
      <c r="D24" s="66"/>
      <c r="E24" s="67"/>
      <c r="G24" s="67"/>
      <c r="H24" s="67"/>
    </row>
    <row r="25" spans="1:8" s="62" customFormat="1" ht="12.5">
      <c r="A25" s="46" t="s">
        <v>15</v>
      </c>
      <c r="B25" s="68">
        <v>0</v>
      </c>
      <c r="C25" s="65"/>
      <c r="D25" s="66"/>
      <c r="E25" s="67"/>
      <c r="G25" s="67"/>
      <c r="H25" s="67"/>
    </row>
    <row r="26" spans="1:8" s="64" customFormat="1" ht="15.75" customHeight="1">
      <c r="A26" s="209" t="s">
        <v>96</v>
      </c>
      <c r="B26" s="69">
        <v>0</v>
      </c>
      <c r="C26" s="69"/>
      <c r="D26" s="70"/>
      <c r="E26" s="71"/>
      <c r="G26" s="67"/>
      <c r="H26" s="67"/>
    </row>
    <row r="27" spans="1:8" s="62" customFormat="1" ht="12.5">
      <c r="A27" s="1"/>
    </row>
    <row r="28" spans="1:8">
      <c r="A28" s="50"/>
    </row>
  </sheetData>
  <conditionalFormatting sqref="C2 B26:C26">
    <cfRule type="expression" dxfId="121" priority="4" stopIfTrue="1">
      <formula>#REF!&gt;0</formula>
    </cfRule>
  </conditionalFormatting>
  <conditionalFormatting sqref="E26">
    <cfRule type="expression" dxfId="120" priority="5" stopIfTrue="1">
      <formula>#REF!&gt;1</formula>
    </cfRule>
  </conditionalFormatting>
  <conditionalFormatting sqref="D26">
    <cfRule type="expression" dxfId="119" priority="6" stopIfTrue="1">
      <formula>#REF!&gt;2</formula>
    </cfRule>
  </conditionalFormatting>
  <conditionalFormatting sqref="B2">
    <cfRule type="expression" dxfId="118" priority="2" stopIfTrue="1">
      <formula>#REF!&gt;0</formula>
    </cfRule>
  </conditionalFormatting>
  <pageMargins left="0.75" right="0.75" top="1" bottom="1" header="0.5" footer="0.5"/>
  <pageSetup paperSize="9" scale="85"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E53"/>
  <sheetViews>
    <sheetView showGridLines="0" zoomScale="80" zoomScaleNormal="80" workbookViewId="0"/>
  </sheetViews>
  <sheetFormatPr defaultRowHeight="15.5"/>
  <cols>
    <col min="1" max="1" width="18.84375" style="4" customWidth="1"/>
    <col min="2" max="2" width="17.07421875" style="4" customWidth="1"/>
    <col min="3" max="3" width="15.3828125" style="4" customWidth="1"/>
    <col min="4" max="4" width="8.3828125" style="4" bestFit="1" customWidth="1"/>
    <col min="5" max="5" width="9.23046875" style="4" bestFit="1" customWidth="1"/>
    <col min="6" max="16384" width="9.23046875" style="4"/>
  </cols>
  <sheetData>
    <row r="1" spans="1:5" s="74" customFormat="1" ht="19" customHeight="1">
      <c r="A1" s="61" t="s">
        <v>160</v>
      </c>
      <c r="B1" s="73"/>
      <c r="C1" s="73"/>
      <c r="D1" s="73"/>
      <c r="E1" s="73"/>
    </row>
    <row r="2" spans="1:5" s="1" customFormat="1" ht="21.5" customHeight="1">
      <c r="A2" s="19" t="s">
        <v>156</v>
      </c>
      <c r="B2" s="46"/>
      <c r="C2" s="46"/>
      <c r="D2" s="46"/>
      <c r="E2" s="47"/>
    </row>
    <row r="3" spans="1:5" s="56" customFormat="1" ht="46" customHeight="1">
      <c r="A3" s="48" t="s">
        <v>97</v>
      </c>
      <c r="B3" s="38" t="s">
        <v>327</v>
      </c>
      <c r="C3" s="38" t="s">
        <v>141</v>
      </c>
      <c r="D3" s="38" t="s">
        <v>17</v>
      </c>
      <c r="E3" s="38" t="s">
        <v>87</v>
      </c>
    </row>
    <row r="4" spans="1:5" s="1" customFormat="1" ht="12.5">
      <c r="A4" s="1" t="s">
        <v>91</v>
      </c>
      <c r="B4" s="17">
        <v>148167730.00804096</v>
      </c>
      <c r="C4" s="18">
        <v>159692280.17894202</v>
      </c>
      <c r="D4" s="18">
        <v>11524550.17090106</v>
      </c>
      <c r="E4" s="75">
        <v>7.7780432826200618E-2</v>
      </c>
    </row>
    <row r="5" spans="1:5" s="1" customFormat="1" ht="12.5">
      <c r="A5" s="1" t="s">
        <v>0</v>
      </c>
      <c r="B5" s="17">
        <v>264635330.34842569</v>
      </c>
      <c r="C5" s="18">
        <v>285014085.38950771</v>
      </c>
      <c r="D5" s="18">
        <v>20378755.041082025</v>
      </c>
      <c r="E5" s="75">
        <v>7.7006932574916698E-2</v>
      </c>
    </row>
    <row r="6" spans="1:5" s="1" customFormat="1" ht="12.5">
      <c r="A6" s="1" t="s">
        <v>1</v>
      </c>
      <c r="B6" s="17">
        <v>239224980.63642719</v>
      </c>
      <c r="C6" s="18">
        <v>258254030.75144508</v>
      </c>
      <c r="D6" s="18">
        <v>19029050.115017891</v>
      </c>
      <c r="E6" s="75">
        <v>7.9544577929920021E-2</v>
      </c>
    </row>
    <row r="7" spans="1:5" s="1" customFormat="1" ht="12.5">
      <c r="A7" s="1" t="s">
        <v>2</v>
      </c>
      <c r="B7" s="17">
        <v>215751600.27307901</v>
      </c>
      <c r="C7" s="18">
        <v>232882359.76695374</v>
      </c>
      <c r="D7" s="18">
        <v>17130759.493874729</v>
      </c>
      <c r="E7" s="75">
        <v>7.9400382069899605E-2</v>
      </c>
    </row>
    <row r="8" spans="1:5" s="1" customFormat="1" ht="12.5">
      <c r="A8" s="1" t="s">
        <v>3</v>
      </c>
      <c r="B8" s="17">
        <v>298689286.01262963</v>
      </c>
      <c r="C8" s="18">
        <v>327769719.51773119</v>
      </c>
      <c r="D8" s="18">
        <v>29080433.505101562</v>
      </c>
      <c r="E8" s="75">
        <v>9.7360149382364994E-2</v>
      </c>
    </row>
    <row r="9" spans="1:5" s="1" customFormat="1" ht="12.5">
      <c r="A9" s="1" t="s">
        <v>92</v>
      </c>
      <c r="B9" s="17">
        <v>265412678.97717109</v>
      </c>
      <c r="C9" s="18">
        <v>286508436.3477273</v>
      </c>
      <c r="D9" s="18">
        <v>21095757.370556206</v>
      </c>
      <c r="E9" s="75">
        <v>7.9482854594036603E-2</v>
      </c>
    </row>
    <row r="10" spans="1:5" s="1" customFormat="1" ht="12.5">
      <c r="A10" s="1" t="s">
        <v>4</v>
      </c>
      <c r="B10" s="17">
        <v>280031698.07057542</v>
      </c>
      <c r="C10" s="18">
        <v>301932595.80537754</v>
      </c>
      <c r="D10" s="18">
        <v>21900897.734802127</v>
      </c>
      <c r="E10" s="75">
        <v>7.8208638113827098E-2</v>
      </c>
    </row>
    <row r="11" spans="1:5" s="1" customFormat="1" ht="12.5">
      <c r="A11" s="1" t="s">
        <v>5</v>
      </c>
      <c r="B11" s="17">
        <v>154802030.5062522</v>
      </c>
      <c r="C11" s="18">
        <v>166372336.69730154</v>
      </c>
      <c r="D11" s="18">
        <v>11570306.191049337</v>
      </c>
      <c r="E11" s="75">
        <v>7.4742599649440855E-2</v>
      </c>
    </row>
    <row r="12" spans="1:5" s="1" customFormat="1" ht="12.5">
      <c r="A12" s="1" t="s">
        <v>6</v>
      </c>
      <c r="B12" s="17">
        <v>258848836.83322829</v>
      </c>
      <c r="C12" s="18">
        <v>279063870.95123118</v>
      </c>
      <c r="D12" s="18">
        <v>20215034.118002892</v>
      </c>
      <c r="E12" s="75">
        <v>7.8095904796462653E-2</v>
      </c>
    </row>
    <row r="13" spans="1:5" s="1" customFormat="1" ht="12.5">
      <c r="A13" s="1" t="s">
        <v>7</v>
      </c>
      <c r="B13" s="17">
        <v>391959926.2779718</v>
      </c>
      <c r="C13" s="18">
        <v>422877892.50944674</v>
      </c>
      <c r="D13" s="18">
        <v>30917966.231474936</v>
      </c>
      <c r="E13" s="75">
        <v>7.8880426693284975E-2</v>
      </c>
    </row>
    <row r="14" spans="1:5" s="1" customFormat="1" ht="12.5">
      <c r="A14" s="1" t="s">
        <v>93</v>
      </c>
      <c r="B14" s="17">
        <v>484440675.70546746</v>
      </c>
      <c r="C14" s="18">
        <v>523207127.44653463</v>
      </c>
      <c r="D14" s="18">
        <v>38766451.741067171</v>
      </c>
      <c r="E14" s="75">
        <v>8.0023114666441811E-2</v>
      </c>
    </row>
    <row r="15" spans="1:5" s="1" customFormat="1" ht="12.5">
      <c r="A15" s="1" t="s">
        <v>94</v>
      </c>
      <c r="B15" s="17">
        <v>306371570.62452859</v>
      </c>
      <c r="C15" s="18">
        <v>330161882.11128068</v>
      </c>
      <c r="D15" s="18">
        <v>23790311.486752093</v>
      </c>
      <c r="E15" s="75">
        <v>7.7651824672427372E-2</v>
      </c>
    </row>
    <row r="16" spans="1:5" s="1" customFormat="1" ht="12.5">
      <c r="A16" s="1" t="s">
        <v>95</v>
      </c>
      <c r="B16" s="17">
        <v>290404199.25316077</v>
      </c>
      <c r="C16" s="18">
        <v>313658386.51661563</v>
      </c>
      <c r="D16" s="18">
        <v>23254187.263454854</v>
      </c>
      <c r="E16" s="75">
        <v>8.0075244515259034E-2</v>
      </c>
    </row>
    <row r="17" spans="1:5" s="1" customFormat="1" ht="12.5">
      <c r="A17" s="1" t="s">
        <v>21</v>
      </c>
      <c r="B17" s="17">
        <v>257077045.4261854</v>
      </c>
      <c r="C17" s="18">
        <v>278710964.7586543</v>
      </c>
      <c r="D17" s="18">
        <v>21633919.332468897</v>
      </c>
      <c r="E17" s="75">
        <v>8.4153446281459807E-2</v>
      </c>
    </row>
    <row r="18" spans="1:5" s="1" customFormat="1" ht="12.5">
      <c r="A18" s="1" t="s">
        <v>8</v>
      </c>
      <c r="B18" s="17">
        <v>515846924.14965451</v>
      </c>
      <c r="C18" s="18">
        <v>557534644.41166079</v>
      </c>
      <c r="D18" s="18">
        <v>41687720.262006283</v>
      </c>
      <c r="E18" s="75">
        <v>8.0814129755113331E-2</v>
      </c>
    </row>
    <row r="19" spans="1:5" s="1" customFormat="1" ht="12.5">
      <c r="A19" s="1" t="s">
        <v>9</v>
      </c>
      <c r="B19" s="17">
        <v>128437774.23066534</v>
      </c>
      <c r="C19" s="18">
        <v>138749976.78122652</v>
      </c>
      <c r="D19" s="18">
        <v>10312202.550561175</v>
      </c>
      <c r="E19" s="75">
        <v>8.0289483466454148E-2</v>
      </c>
    </row>
    <row r="20" spans="1:5" s="1" customFormat="1" ht="12.5">
      <c r="A20" s="1" t="s">
        <v>10</v>
      </c>
      <c r="B20" s="17">
        <v>379882926.22689581</v>
      </c>
      <c r="C20" s="18">
        <v>408420143.47677231</v>
      </c>
      <c r="D20" s="18">
        <v>28537217.249876499</v>
      </c>
      <c r="E20" s="75">
        <v>7.5121084101663044E-2</v>
      </c>
    </row>
    <row r="21" spans="1:5" s="1" customFormat="1" ht="12.5">
      <c r="A21" s="1" t="s">
        <v>11</v>
      </c>
      <c r="B21" s="17">
        <v>151082921.26369885</v>
      </c>
      <c r="C21" s="17">
        <v>162714065.74254975</v>
      </c>
      <c r="D21" s="17">
        <v>11631144.478850901</v>
      </c>
      <c r="E21" s="25">
        <v>7.6985170670283778E-2</v>
      </c>
    </row>
    <row r="22" spans="1:5" s="1" customFormat="1" ht="12.5">
      <c r="A22" s="1" t="s">
        <v>12</v>
      </c>
      <c r="B22" s="17">
        <v>195066973.31808269</v>
      </c>
      <c r="C22" s="17">
        <v>210729061.58227193</v>
      </c>
      <c r="D22" s="17">
        <v>15662088.264189243</v>
      </c>
      <c r="E22" s="25">
        <v>8.029082523698218E-2</v>
      </c>
    </row>
    <row r="23" spans="1:5" s="1" customFormat="1" ht="12.5">
      <c r="A23" s="1" t="s">
        <v>13</v>
      </c>
      <c r="B23" s="17">
        <v>167708754.59427887</v>
      </c>
      <c r="C23" s="17">
        <v>181778478.62314323</v>
      </c>
      <c r="D23" s="17">
        <v>14069724.028864354</v>
      </c>
      <c r="E23" s="25">
        <v>8.3893795901721649E-2</v>
      </c>
    </row>
    <row r="24" spans="1:5" s="1" customFormat="1" ht="12.5">
      <c r="A24" s="1" t="s">
        <v>14</v>
      </c>
      <c r="B24" s="17">
        <v>327071234.47109407</v>
      </c>
      <c r="C24" s="17">
        <v>355435915.16820198</v>
      </c>
      <c r="D24" s="17">
        <v>28364680.697107911</v>
      </c>
      <c r="E24" s="25">
        <v>8.6723250801851628E-2</v>
      </c>
    </row>
    <row r="25" spans="1:5" s="1" customFormat="1" ht="12.5">
      <c r="A25" s="1" t="s">
        <v>15</v>
      </c>
      <c r="B25" s="17">
        <v>697816328.79247725</v>
      </c>
      <c r="C25" s="17">
        <v>763975894.4654144</v>
      </c>
      <c r="D25" s="17">
        <v>66159565.672937155</v>
      </c>
      <c r="E25" s="25">
        <v>9.480942612423772E-2</v>
      </c>
    </row>
    <row r="26" spans="1:5" s="43" customFormat="1" ht="15.75" customHeight="1">
      <c r="A26" s="115" t="s">
        <v>96</v>
      </c>
      <c r="B26" s="117">
        <v>6418731425.9999924</v>
      </c>
      <c r="C26" s="117">
        <v>6945444148.9999895</v>
      </c>
      <c r="D26" s="117">
        <v>526712722.99999928</v>
      </c>
      <c r="E26" s="210">
        <v>8.2058694786087141E-2</v>
      </c>
    </row>
    <row r="27" spans="1:5" s="1" customFormat="1" ht="12.5">
      <c r="A27" s="50"/>
    </row>
    <row r="28" spans="1:5" s="1" customFormat="1" ht="12.5"/>
    <row r="29" spans="1:5" s="1" customFormat="1" ht="12.5"/>
    <row r="30" spans="1:5" s="1" customFormat="1" ht="14">
      <c r="C30" s="76"/>
      <c r="E30" s="77"/>
    </row>
    <row r="31" spans="1:5" s="1" customFormat="1" ht="14">
      <c r="C31" s="76"/>
      <c r="E31" s="77"/>
    </row>
    <row r="32" spans="1:5" s="1" customFormat="1" ht="14">
      <c r="C32" s="76"/>
      <c r="E32" s="77"/>
    </row>
    <row r="33" spans="3:5">
      <c r="C33" s="76"/>
      <c r="D33" s="1"/>
      <c r="E33" s="77"/>
    </row>
    <row r="34" spans="3:5">
      <c r="C34" s="76"/>
      <c r="D34" s="1"/>
      <c r="E34" s="77"/>
    </row>
    <row r="35" spans="3:5">
      <c r="C35" s="76"/>
      <c r="D35" s="1"/>
      <c r="E35" s="77"/>
    </row>
    <row r="36" spans="3:5">
      <c r="C36" s="76"/>
      <c r="D36" s="1"/>
      <c r="E36" s="77"/>
    </row>
    <row r="37" spans="3:5">
      <c r="C37" s="76"/>
      <c r="D37" s="1"/>
      <c r="E37" s="77"/>
    </row>
    <row r="38" spans="3:5">
      <c r="C38" s="76"/>
      <c r="D38" s="1"/>
      <c r="E38" s="77"/>
    </row>
    <row r="39" spans="3:5">
      <c r="C39" s="76"/>
      <c r="D39" s="1"/>
      <c r="E39" s="77"/>
    </row>
    <row r="40" spans="3:5">
      <c r="C40" s="76"/>
      <c r="D40" s="1"/>
      <c r="E40" s="77"/>
    </row>
    <row r="41" spans="3:5">
      <c r="C41" s="76"/>
      <c r="D41" s="1"/>
      <c r="E41" s="77"/>
    </row>
    <row r="42" spans="3:5">
      <c r="C42" s="76"/>
      <c r="D42" s="1"/>
      <c r="E42" s="77"/>
    </row>
    <row r="43" spans="3:5">
      <c r="C43" s="76"/>
      <c r="D43" s="1"/>
      <c r="E43" s="77"/>
    </row>
    <row r="44" spans="3:5">
      <c r="C44" s="76"/>
      <c r="D44" s="1"/>
      <c r="E44" s="77"/>
    </row>
    <row r="45" spans="3:5">
      <c r="C45" s="76"/>
      <c r="D45" s="1"/>
      <c r="E45" s="77"/>
    </row>
    <row r="46" spans="3:5">
      <c r="C46" s="76"/>
      <c r="D46" s="1"/>
      <c r="E46" s="77"/>
    </row>
    <row r="47" spans="3:5">
      <c r="C47" s="76"/>
      <c r="D47" s="1"/>
      <c r="E47" s="77"/>
    </row>
    <row r="48" spans="3:5">
      <c r="C48" s="76"/>
      <c r="D48" s="1"/>
      <c r="E48" s="77"/>
    </row>
    <row r="49" spans="3:5">
      <c r="C49" s="76"/>
      <c r="D49" s="1"/>
      <c r="E49" s="77"/>
    </row>
    <row r="50" spans="3:5">
      <c r="C50" s="76"/>
      <c r="D50" s="1"/>
      <c r="E50" s="77"/>
    </row>
    <row r="51" spans="3:5">
      <c r="C51" s="1"/>
      <c r="D51" s="1"/>
      <c r="E51" s="77"/>
    </row>
    <row r="52" spans="3:5">
      <c r="D52" s="1"/>
    </row>
    <row r="53" spans="3:5">
      <c r="C53" s="54"/>
      <c r="D53" s="1"/>
    </row>
  </sheetData>
  <phoneticPr fontId="6" type="noConversion"/>
  <conditionalFormatting sqref="E2">
    <cfRule type="expression" dxfId="113" priority="1" stopIfTrue="1">
      <formula>#REF!&gt;0</formula>
    </cfRule>
  </conditionalFormatting>
  <pageMargins left="0.74803149606299213" right="0.74803149606299213" top="0.98425196850393704" bottom="0.98425196850393704" header="0.51181102362204722" footer="0.51181102362204722"/>
  <pageSetup paperSize="9" orientation="landscape" r:id="rId1"/>
  <headerFooter alignWithMargins="0"/>
  <tableParts count="1">
    <tablePart r:id="rId2"/>
  </tableParts>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FF3C5B18883D4E21973B57C2EEED7FD1" version="1.0.0">
  <systemFields>
    <field name="Objective-Id">
      <value order="0">A37843128</value>
    </field>
    <field name="Objective-Title">
      <value order="0">LGPFS - Provisional Local Government Settlement for 2022-23 - Tables English</value>
    </field>
    <field name="Objective-Description">
      <value order="0"/>
    </field>
    <field name="Objective-CreationStamp">
      <value order="0">2021-12-16T11:21:07Z</value>
    </field>
    <field name="Objective-IsApproved">
      <value order="0">false</value>
    </field>
    <field name="Objective-IsPublished">
      <value order="0">true</value>
    </field>
    <field name="Objective-DatePublished">
      <value order="0">2021-12-20T11:56:26Z</value>
    </field>
    <field name="Objective-ModificationStamp">
      <value order="0">2021-12-20T11:56:26Z</value>
    </field>
    <field name="Objective-Owner">
      <value order="0">Caddick, Ashley (EPS - LG - FPS)</value>
    </field>
    <field name="Objective-Path">
      <value order="0">Objective Global Folder:Business File Plan:Education &amp; Public Services (EPS):Education &amp; Public Services (EPS) - Local Government - Finance Policy:1 - Save:Unitary Authority Settlement:Administration:2022-2023:Local Authorities - 2022-2023 - Unitary Authorities Settlement - Reports &amp; Outputs</value>
    </field>
    <field name="Objective-Parent">
      <value order="0">Local Authorities - 2022-2023 - Unitary Authorities Settlement - Reports &amp; Outputs</value>
    </field>
    <field name="Objective-State">
      <value order="0">Published</value>
    </field>
    <field name="Objective-VersionId">
      <value order="0">vA73833715</value>
    </field>
    <field name="Objective-Version">
      <value order="0">10.0</value>
    </field>
    <field name="Objective-VersionNumber">
      <value order="0">11</value>
    </field>
    <field name="Objective-VersionComment">
      <value order="0"/>
    </field>
    <field name="Objective-FileNumber">
      <value order="0">qA1473730</value>
    </field>
    <field name="Objective-Classification">
      <value order="0">Official</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Content</vt:lpstr>
      <vt:lpstr>tbl 1a Adjusted AEF Change</vt:lpstr>
      <vt:lpstr>tbl 1b Unadjusted AEF Change</vt:lpstr>
      <vt:lpstr>tbl 1c AEF per Capita</vt:lpstr>
      <vt:lpstr>tbl 2a GCF (CurrYr)</vt:lpstr>
      <vt:lpstr>tbl 2b Capital Change (CurrYr)</vt:lpstr>
      <vt:lpstr>tbl 2c Capital Financing</vt:lpstr>
      <vt:lpstr>tbl 3 New Responsibilities</vt:lpstr>
      <vt:lpstr>tbl 4a SSA Comparison</vt:lpstr>
      <vt:lpstr>tbl 4b SSA Sectors (PrevYr)</vt:lpstr>
      <vt:lpstr>tbl 4c SSA Sectors (CurrYr)</vt:lpstr>
      <vt:lpstr>tbl 4d Service IBAs</vt:lpstr>
      <vt:lpstr>tbl 5 Principal Council Funding</vt:lpstr>
      <vt:lpstr>tbl 6 Transfers (PrevYr)</vt:lpstr>
      <vt:lpstr>tbl 7 Grants</vt:lpstr>
      <vt:lpstr>Tbl 8 CC</vt:lpstr>
      <vt:lpstr>Notes</vt:lpstr>
    </vt:vector>
  </TitlesOfParts>
  <Company>Welsh Assembly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LGS Tables - English</dc:title>
  <dc:creator>edwardss5</dc:creator>
  <cp:lastModifiedBy>Caddick, Ashley (EPS - LG - FPS)</cp:lastModifiedBy>
  <cp:lastPrinted>2016-10-14T12:35:10Z</cp:lastPrinted>
  <dcterms:created xsi:type="dcterms:W3CDTF">2010-10-15T11:12:03Z</dcterms:created>
  <dcterms:modified xsi:type="dcterms:W3CDTF">2021-12-20T11:56:21Z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A37843128</vt:lpwstr>
  </property>
  <property fmtid="{D5CDD505-2E9C-101B-9397-08002B2CF9AE}" pid="4" name="Objective-Title">
    <vt:lpwstr>LGPFS - Provisional Local Government Settlement for 2022-23 - Tables English</vt:lpwstr>
  </property>
  <property fmtid="{D5CDD505-2E9C-101B-9397-08002B2CF9AE}" pid="5" name="Objective-Description">
    <vt:lpwstr/>
  </property>
  <property fmtid="{D5CDD505-2E9C-101B-9397-08002B2CF9AE}" pid="6" name="Objective-CreationStamp">
    <vt:filetime>2021-12-16T11:21:07Z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2021-12-20T11:56:26Z</vt:filetime>
  </property>
  <property fmtid="{D5CDD505-2E9C-101B-9397-08002B2CF9AE}" pid="10" name="Objective-ModificationStamp">
    <vt:filetime>2021-12-20T11:56:26Z</vt:filetime>
  </property>
  <property fmtid="{D5CDD505-2E9C-101B-9397-08002B2CF9AE}" pid="11" name="Objective-Owner">
    <vt:lpwstr>Caddick, Ashley (EPS - LG - FPS)</vt:lpwstr>
  </property>
  <property fmtid="{D5CDD505-2E9C-101B-9397-08002B2CF9AE}" pid="12" name="Objective-Path">
    <vt:lpwstr>Objective Global Folder:Business File Plan:Education &amp; Public Services (EPS):Education &amp; Public Services (EPS) - Local Government - Finance Policy:1 - Save:Unitary Authority Settlement:Administration:2022-2023:Local Authorities - 2022-2023 - Unitary Authorities Settlement - Reports &amp; Outputs</vt:lpwstr>
  </property>
  <property fmtid="{D5CDD505-2E9C-101B-9397-08002B2CF9AE}" pid="13" name="Objective-Parent">
    <vt:lpwstr>Local Authorities - 2022-2023 - Unitary Authorities Settlement - Reports &amp; Outputs</vt:lpwstr>
  </property>
  <property fmtid="{D5CDD505-2E9C-101B-9397-08002B2CF9AE}" pid="14" name="Objective-State">
    <vt:lpwstr>Published</vt:lpwstr>
  </property>
  <property fmtid="{D5CDD505-2E9C-101B-9397-08002B2CF9AE}" pid="15" name="Objective-VersionId">
    <vt:lpwstr>vA73833715</vt:lpwstr>
  </property>
  <property fmtid="{D5CDD505-2E9C-101B-9397-08002B2CF9AE}" pid="16" name="Objective-Version">
    <vt:lpwstr>10.0</vt:lpwstr>
  </property>
  <property fmtid="{D5CDD505-2E9C-101B-9397-08002B2CF9AE}" pid="17" name="Objective-VersionNumber">
    <vt:r8>11</vt:r8>
  </property>
  <property fmtid="{D5CDD505-2E9C-101B-9397-08002B2CF9AE}" pid="18" name="Objective-VersionComment">
    <vt:lpwstr/>
  </property>
  <property fmtid="{D5CDD505-2E9C-101B-9397-08002B2CF9AE}" pid="19" name="Objective-FileNumber">
    <vt:lpwstr>qA1473730</vt:lpwstr>
  </property>
  <property fmtid="{D5CDD505-2E9C-101B-9397-08002B2CF9AE}" pid="20" name="Objective-Classification">
    <vt:lpwstr>Official</vt:lpwstr>
  </property>
  <property fmtid="{D5CDD505-2E9C-101B-9397-08002B2CF9AE}" pid="21" name="Objective-Caveats">
    <vt:lpwstr/>
  </property>
  <property fmtid="{D5CDD505-2E9C-101B-9397-08002B2CF9AE}" pid="22" name="Objective-Date Acquired">
    <vt:lpwstr/>
  </property>
  <property fmtid="{D5CDD505-2E9C-101B-9397-08002B2CF9AE}" pid="23" name="Objective-Official Translation">
    <vt:lpwstr/>
  </property>
  <property fmtid="{D5CDD505-2E9C-101B-9397-08002B2CF9AE}" pid="24" name="Objective-Connect Creator">
    <vt:lpwstr/>
  </property>
  <property fmtid="{D5CDD505-2E9C-101B-9397-08002B2CF9AE}" pid="25" name="Objective-Comment">
    <vt:lpwstr/>
  </property>
</Properties>
</file>