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customProperty37.bin" ContentType="application/vnd.openxmlformats-officedocument.spreadsheetml.customProperty"/>
  <Override PartName="/xl/customProperty38.bin" ContentType="application/vnd.openxmlformats-officedocument.spreadsheetml.customProperty"/>
  <Override PartName="/xl/customProperty39.bin" ContentType="application/vnd.openxmlformats-officedocument.spreadsheetml.customProperty"/>
  <Override PartName="/xl/customProperty40.bin" ContentType="application/vnd.openxmlformats-officedocument.spreadsheetml.customProperty"/>
  <Override PartName="/xl/customProperty41.bin" ContentType="application/vnd.openxmlformats-officedocument.spreadsheetml.customProperty"/>
  <Override PartName="/xl/customProperty42.bin" ContentType="application/vnd.openxmlformats-officedocument.spreadsheetml.customProperty"/>
  <Override PartName="/xl/customProperty43.bin" ContentType="application/vnd.openxmlformats-officedocument.spreadsheetml.customProperty"/>
  <Override PartName="/xl/customProperty44.bin" ContentType="application/vnd.openxmlformats-officedocument.spreadsheetml.customProperty"/>
  <Override PartName="/xl/customProperty45.bin" ContentType="application/vnd.openxmlformats-officedocument.spreadsheetml.customProperty"/>
  <Override PartName="/xl/drawings/drawing1.xml" ContentType="application/vnd.openxmlformats-officedocument.drawing+xml"/>
  <Override PartName="/xl/customProperty46.bin" ContentType="application/vnd.openxmlformats-officedocument.spreadsheetml.customProperty"/>
  <Override PartName="/xl/drawings/drawing2.xml" ContentType="application/vnd.openxmlformats-officedocument.drawing+xml"/>
  <Override PartName="/xl/customProperty47.bin" ContentType="application/vnd.openxmlformats-officedocument.spreadsheetml.customProperty"/>
  <Override PartName="/xl/customProperty48.bin" ContentType="application/vnd.openxmlformats-officedocument.spreadsheetml.customProperty"/>
  <Override PartName="/xl/customProperty49.bin" ContentType="application/vnd.openxmlformats-officedocument.spreadsheetml.customProperty"/>
  <Override PartName="/xl/customProperty50.bin" ContentType="application/vnd.openxmlformats-officedocument.spreadsheetml.customProperty"/>
  <Override PartName="/xl/customProperty51.bin" ContentType="application/vnd.openxmlformats-officedocument.spreadsheetml.customProperty"/>
  <Override PartName="/xl/customProperty52.bin" ContentType="application/vnd.openxmlformats-officedocument.spreadsheetml.customProperty"/>
  <Override PartName="/xl/customProperty53.bin" ContentType="application/vnd.openxmlformats-officedocument.spreadsheetml.customProperty"/>
  <Override PartName="/xl/customProperty54.bin" ContentType="application/vnd.openxmlformats-officedocument.spreadsheetml.customProperty"/>
  <Override PartName="/xl/customProperty55.bin" ContentType="application/vnd.openxmlformats-officedocument.spreadsheetml.customProperty"/>
  <Override PartName="/xl/customProperty56.bin" ContentType="application/vnd.openxmlformats-officedocument.spreadsheetml.customProperty"/>
  <Override PartName="/xl/customProperty57.bin" ContentType="application/vnd.openxmlformats-officedocument.spreadsheetml.customProperty"/>
  <Override PartName="/xl/customProperty58.bin" ContentType="application/vnd.openxmlformats-officedocument.spreadsheetml.customProperty"/>
  <Override PartName="/xl/customProperty59.bin" ContentType="application/vnd.openxmlformats-officedocument.spreadsheetml.customProperty"/>
  <Override PartName="/xl/customProperty60.bin" ContentType="application/vnd.openxmlformats-officedocument.spreadsheetml.customProperty"/>
  <Override PartName="/xl/customProperty61.bin" ContentType="application/vnd.openxmlformats-officedocument.spreadsheetml.customProperty"/>
  <Override PartName="/xl/customProperty6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nso365.sharepoint.com/sites/AnnualReportandAccounts/Shared Documents/ARA 2021-22/Final Version/"/>
    </mc:Choice>
  </mc:AlternateContent>
  <xr:revisionPtr revIDLastSave="114" documentId="8_{6BE21356-2E12-4FC5-AFC1-B33BA793CB4A}" xr6:coauthVersionLast="47" xr6:coauthVersionMax="47" xr10:uidLastSave="{7D94CF65-DF17-444D-908B-1451B20CE8B2}"/>
  <bookViews>
    <workbookView xWindow="-25710" yWindow="650" windowWidth="25820" windowHeight="14020" firstSheet="44" activeTab="54" xr2:uid="{A00368AA-308F-41A8-A1ED-A414157FBBD2}"/>
  </bookViews>
  <sheets>
    <sheet name="T1 - Single Total Figs (Org)" sheetId="1" state="hidden" r:id="rId1"/>
    <sheet name="Graph 1" sheetId="47" r:id="rId2"/>
    <sheet name="OLD Graph 4" sheetId="48" state="hidden" r:id="rId3"/>
    <sheet name="Table 1" sheetId="91" r:id="rId4"/>
    <sheet name="Graph 2" sheetId="49" r:id="rId5"/>
    <sheet name="Graph 3" sheetId="50" r:id="rId6"/>
    <sheet name="Graph 4" sheetId="90" r:id="rId7"/>
    <sheet name="OLD Graph 7" sheetId="51" state="hidden" r:id="rId8"/>
    <sheet name="Graph 5" sheetId="54" r:id="rId9"/>
    <sheet name="OLD Graph 11" sheetId="55" state="hidden" r:id="rId10"/>
    <sheet name="Graph 6" sheetId="56" r:id="rId11"/>
    <sheet name="Graph 7" sheetId="93" r:id="rId12"/>
    <sheet name="Graph 8" sheetId="85" r:id="rId13"/>
    <sheet name="Graph 9" sheetId="57" r:id="rId14"/>
    <sheet name="Graph 10" sheetId="58" r:id="rId15"/>
    <sheet name="Graph 11" sheetId="59" r:id="rId16"/>
    <sheet name="Graph 12" sheetId="60" r:id="rId17"/>
    <sheet name="Graph 13" sheetId="61" r:id="rId18"/>
    <sheet name="Graph 14" sheetId="62" r:id="rId19"/>
    <sheet name="Graph 15" sheetId="63" r:id="rId20"/>
    <sheet name="Graph 16" sheetId="64" r:id="rId21"/>
    <sheet name="Graph 17" sheetId="65" r:id="rId22"/>
    <sheet name="Graph 18" sheetId="74" r:id="rId23"/>
    <sheet name="Graph 19" sheetId="76" r:id="rId24"/>
    <sheet name="Table 2" sheetId="77" r:id="rId25"/>
    <sheet name="Graph 20" sheetId="78" r:id="rId26"/>
    <sheet name="Table 3" sheetId="36" r:id="rId27"/>
    <sheet name="Table 4" sheetId="2" r:id="rId28"/>
    <sheet name="Table 5" sheetId="3" r:id="rId29"/>
    <sheet name="Table 6" sheetId="94" r:id="rId30"/>
    <sheet name="Table 7" sheetId="4" r:id="rId31"/>
    <sheet name="Table 8" sheetId="5" r:id="rId32"/>
    <sheet name="Table 9" sheetId="6" r:id="rId33"/>
    <sheet name="Table 10" sheetId="7" r:id="rId34"/>
    <sheet name="Table 11" sheetId="8" r:id="rId35"/>
    <sheet name="Table 12" sheetId="9" r:id="rId36"/>
    <sheet name="Table 13" sheetId="10" r:id="rId37"/>
    <sheet name="Table 14" sheetId="11" r:id="rId38"/>
    <sheet name="Table 15" sheetId="12" r:id="rId39"/>
    <sheet name="Table 16" sheetId="14" r:id="rId40"/>
    <sheet name="Table 17" sheetId="15" r:id="rId41"/>
    <sheet name="Table 18" sheetId="16" r:id="rId42"/>
    <sheet name="Page 106" sheetId="18" r:id="rId43"/>
    <sheet name="Page 107" sheetId="19" r:id="rId44"/>
    <sheet name="Page 108" sheetId="20" r:id="rId45"/>
    <sheet name="Page 109" sheetId="21" r:id="rId46"/>
    <sheet name="Page 112" sheetId="22" r:id="rId47"/>
    <sheet name="Page 114" sheetId="89" r:id="rId48"/>
    <sheet name="Page 115-1" sheetId="86" r:id="rId49"/>
    <sheet name="Page 115-2" sheetId="92" r:id="rId50"/>
    <sheet name="Page 116" sheetId="23" r:id="rId51"/>
    <sheet name="Page 117" sheetId="24" r:id="rId52"/>
    <sheet name="Page 118" sheetId="25" r:id="rId53"/>
    <sheet name="Page 119" sheetId="26" r:id="rId54"/>
    <sheet name="Page 120" sheetId="27" r:id="rId55"/>
    <sheet name="Page 121" sheetId="28" r:id="rId56"/>
    <sheet name="Page 122-1" sheetId="29" r:id="rId57"/>
    <sheet name="Page 122-2" sheetId="30" r:id="rId58"/>
    <sheet name="Page 122-3" sheetId="31" r:id="rId59"/>
    <sheet name="Page 123-1" sheetId="32" r:id="rId60"/>
    <sheet name="Page 123-2" sheetId="33" r:id="rId61"/>
    <sheet name="Page 124" sheetId="34" r:id="rId62"/>
  </sheets>
  <definedNames>
    <definedName name="_ftn1" localSheetId="0">'T1 - Single Total Figs (Org)'!$A$37</definedName>
    <definedName name="_ftn1" localSheetId="26">'Table 3'!$A$18</definedName>
    <definedName name="_ftn2" localSheetId="0">'T1 - Single Total Figs (Org)'!$A$38</definedName>
    <definedName name="_ftn2" localSheetId="26">'Table 3'!$A$20</definedName>
    <definedName name="_ftn3" localSheetId="52">'Page 118'!$A$39</definedName>
    <definedName name="_ftnref1" localSheetId="0">'T1 - Single Total Figs (Org)'!$B$2</definedName>
    <definedName name="_ftnref1" localSheetId="26">'Table 3'!$B$2</definedName>
    <definedName name="_ftnref2" localSheetId="0">'T1 - Single Total Figs (Org)'!#REF!</definedName>
    <definedName name="_ftnref2" localSheetId="26">'Table 3'!#REF!</definedName>
    <definedName name="_ftnref3" localSheetId="52">'Page 118'!$A$32</definedName>
    <definedName name="_GoBack" localSheetId="52">'Page 118'!$A$37</definedName>
    <definedName name="_Hlk2342774" localSheetId="0">'T1 - Single Total Figs (Org)'!#REF!</definedName>
    <definedName name="_Hlk2342774" localSheetId="26">'Table 3'!#REF!</definedName>
    <definedName name="_Hlk33429345" localSheetId="41">'Table 18'!$A$1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90" l="1"/>
  <c r="E9" i="90"/>
  <c r="D9" i="90"/>
  <c r="C9" i="90"/>
  <c r="B9" i="90"/>
  <c r="F8" i="90"/>
  <c r="E8" i="90"/>
  <c r="D8" i="90"/>
  <c r="C8" i="90"/>
  <c r="B8" i="90"/>
  <c r="F7" i="90"/>
  <c r="E7" i="90"/>
  <c r="D7" i="90"/>
  <c r="C7" i="90"/>
  <c r="B7" i="90"/>
  <c r="F6" i="90"/>
  <c r="E6" i="90"/>
  <c r="D6" i="90"/>
  <c r="C6" i="90"/>
  <c r="B6" i="90"/>
  <c r="C6" i="89" l="1"/>
</calcChain>
</file>

<file path=xl/sharedStrings.xml><?xml version="1.0" encoding="utf-8"?>
<sst xmlns="http://schemas.openxmlformats.org/spreadsheetml/2006/main" count="1170" uniqueCount="614">
  <si>
    <t>Table 1. Single total figures of remuneration for directors for the year ended 31 March 2021</t>
  </si>
  <si>
    <r>
      <t>Salary and fees paid</t>
    </r>
    <r>
      <rPr>
        <vertAlign val="superscript"/>
        <sz val="12"/>
        <color rgb="FFFFFFFF"/>
        <rFont val="Arial"/>
        <family val="2"/>
      </rPr>
      <t>1</t>
    </r>
  </si>
  <si>
    <t>Bonus</t>
  </si>
  <si>
    <t>Taxable benefits</t>
  </si>
  <si>
    <t>Pension related benefits</t>
  </si>
  <si>
    <t>Total for 
2020/21
(2019/20)</t>
  </si>
  <si>
    <t>£k in bands of £5k</t>
  </si>
  <si>
    <t>£ to the nearest £100</t>
  </si>
  <si>
    <t>£ to the nearest £1,000</t>
  </si>
  <si>
    <t>Accounting Officer</t>
  </si>
  <si>
    <t>Sarah Richards
Chief Executive</t>
  </si>
  <si>
    <t xml:space="preserve"> (140-145)</t>
  </si>
  <si>
    <t>(-)</t>
  </si>
  <si>
    <t>(195-200)</t>
  </si>
  <si>
    <t>Executive Directors</t>
  </si>
  <si>
    <t>Paul McGuiness
Director of Corporate Services (from March 2020)</t>
  </si>
  <si>
    <t>(0-5)
(75-80
full-time
equivalent)</t>
  </si>
  <si>
    <t>(0-5)</t>
  </si>
  <si>
    <t>02/02/21 - have asked for clarification of job title.</t>
  </si>
  <si>
    <t>Navees Rahman
Director of Corporate Services (to March 2020 and from December 2020)</t>
  </si>
  <si>
    <t>(85-90)</t>
  </si>
  <si>
    <t xml:space="preserve"> (135-140)</t>
  </si>
  <si>
    <t>Graham Stallwood
Director of Operations (from May 2019)</t>
  </si>
  <si>
    <t>(90-95)
(100-105
full-time equivalent)</t>
  </si>
  <si>
    <t>(125-130)</t>
  </si>
  <si>
    <t>Christine Thorby
Director of Strategy</t>
  </si>
  <si>
    <t>(110-115)</t>
  </si>
  <si>
    <t>(415-420)</t>
  </si>
  <si>
    <t>Tim Guy
Director of Transformation (to March 2020)</t>
  </si>
  <si>
    <t xml:space="preserve">
(100-105)
(105-110)
full-time
equivalent</t>
  </si>
  <si>
    <t>(145-150)</t>
  </si>
  <si>
    <t>Phil Hammond
Director of Volume Casework (to July 2019)</t>
  </si>
  <si>
    <t>-</t>
  </si>
  <si>
    <t>(120-125)
(75-80
full-time
 equivalent)</t>
  </si>
  <si>
    <t>(120-125)</t>
  </si>
  <si>
    <t>Non-Executive Directors</t>
  </si>
  <si>
    <t>Trudi Elliott
Chair, Non-Executive (from April 2018)</t>
  </si>
  <si>
    <t>(20-25)</t>
  </si>
  <si>
    <t xml:space="preserve">
Sally Dixon
Director, Non-Executive (from July 2019)</t>
  </si>
  <si>
    <t>(5-10)
(10-15
full-time equivalent)</t>
  </si>
  <si>
    <t>(5-10)</t>
  </si>
  <si>
    <t>Dr Rebecca Driver
Director, Non-Executive (from December 2019)</t>
  </si>
  <si>
    <t>(0-5)
(10-15
full-time
equivalent)</t>
  </si>
  <si>
    <t>Stephen Tetlow
Director, Non-Executive (from July 2019)</t>
  </si>
  <si>
    <t>(5-10)
(10-15
 full-time equivalent)</t>
  </si>
  <si>
    <t>Jayne Erskine
Director, Non-Executive (to May 2019)</t>
  </si>
  <si>
    <t>0-5</t>
  </si>
  <si>
    <t>(0-5)
(10-15
full-time equivalent)</t>
  </si>
  <si>
    <t>(10-15)</t>
  </si>
  <si>
    <t>David Holt
Director, Non-Executive (to December 2019)</t>
  </si>
  <si>
    <t>Susan Johnson
Director, Non-Executive (to July 2019)</t>
  </si>
  <si>
    <t>[1] Her Majesty Revenue and Customs have considered the payment of expenses for Non-Executive Directors and concluded that all travel/accommodation expenses incurred in the normal course of business are not considered to be taxable (in the 2018/19 Annual Report and Accounts these were included in the ‘salary and fees paid’ column).</t>
  </si>
  <si>
    <t>Graph 4. Planning appeals in Wales over the last five years</t>
  </si>
  <si>
    <t>Table 4. Directors’ pension disclosure</t>
  </si>
  <si>
    <t>Table 5. Fair Pay disclosure</t>
  </si>
  <si>
    <t>Table 17.  Current provisional allocations</t>
  </si>
  <si>
    <t>Graph 1. Appeals in England over five years</t>
  </si>
  <si>
    <t>2017/18</t>
  </si>
  <si>
    <t>2018/19</t>
  </si>
  <si>
    <t>2019/20</t>
  </si>
  <si>
    <t>2020/21</t>
  </si>
  <si>
    <t>2021/22</t>
  </si>
  <si>
    <t>Cases received</t>
  </si>
  <si>
    <t>Cases decided</t>
  </si>
  <si>
    <t>Median time to decide in weeks</t>
  </si>
  <si>
    <t>Average decision time in weeks</t>
  </si>
  <si>
    <t>Last update: date</t>
  </si>
  <si>
    <t>Graph 2. Civil service survey engagement</t>
  </si>
  <si>
    <t>Civil service benchmark</t>
  </si>
  <si>
    <t>Planning Inspectorate's engagement score</t>
  </si>
  <si>
    <t xml:space="preserve">Graph 3. Gender pay gap over five years </t>
  </si>
  <si>
    <t>Gender pay gap</t>
  </si>
  <si>
    <t>Annual Report - Diversity Data over the Past 5 Years</t>
  </si>
  <si>
    <t>Change in the Percentage of Staff with a Disability</t>
  </si>
  <si>
    <t>Graph 4: EDI Breakdown</t>
  </si>
  <si>
    <t>Civil Service (Q1 2021)</t>
  </si>
  <si>
    <t>Disabled staff</t>
  </si>
  <si>
    <t>BAME staff</t>
  </si>
  <si>
    <t>Female staff</t>
  </si>
  <si>
    <t>Graph 7. Virtual events held in England in 2021/22</t>
  </si>
  <si>
    <t>April to June 2021</t>
  </si>
  <si>
    <t>July to September 2021</t>
  </si>
  <si>
    <t>October to December 2021</t>
  </si>
  <si>
    <t>January to March 2022</t>
  </si>
  <si>
    <t>Virtual events</t>
  </si>
  <si>
    <t>Graph 5. Local Plans received and issued</t>
  </si>
  <si>
    <t>Local Plans received</t>
  </si>
  <si>
    <t>Local Plans issued</t>
  </si>
  <si>
    <t>Income from local plans in £millions</t>
  </si>
  <si>
    <t xml:space="preserve">Graph 11. Appeal cases decided by quarter in 2021/22 </t>
  </si>
  <si>
    <t>Case decided</t>
  </si>
  <si>
    <t>Number of houses</t>
  </si>
  <si>
    <t>Percentage of Cases Allowed</t>
  </si>
  <si>
    <t>Type of appeals</t>
  </si>
  <si>
    <t>Cases decided in 2021/22</t>
  </si>
  <si>
    <t>Planning appeals</t>
  </si>
  <si>
    <t>Planning appeals - Householder</t>
  </si>
  <si>
    <t>Enforcement appeals - Enforcement notice</t>
  </si>
  <si>
    <t>Enforcement appeals - Lawful development certificate</t>
  </si>
  <si>
    <t>Planning appeals - Commercial appeal</t>
  </si>
  <si>
    <t>Planning appeals - Listed building consent and conservation area consent appeal</t>
  </si>
  <si>
    <t>Specialist appeals - Tree preservation order</t>
  </si>
  <si>
    <t>Specialist appeals - Rights of Way appeals, directions and modifications</t>
  </si>
  <si>
    <t>Planning appeals - Advert</t>
  </si>
  <si>
    <t>Enforcement appeals - Listed building notice and enforcement conservation area notice</t>
  </si>
  <si>
    <t>Specialist appeals - High hedges</t>
  </si>
  <si>
    <t>Planning appeals - Called-in planning applications</t>
  </si>
  <si>
    <t>Planning appeals - Section 106 agreement</t>
  </si>
  <si>
    <t>Specialist appeals - Environmental and hedgerow</t>
  </si>
  <si>
    <t>Median decision time in weeks - 10th Percentile</t>
  </si>
  <si>
    <t>Median decision time n weeks - 25th Percentile</t>
  </si>
  <si>
    <t>Median decision time in weeks - 50th Percentile</t>
  </si>
  <si>
    <t>Median decision time in weeks - 75th Percentile</t>
  </si>
  <si>
    <t>Median decision time in weeks - 90th Percentile</t>
  </si>
  <si>
    <t>Median decision time in weeks -100th Percentile</t>
  </si>
  <si>
    <t>Median decision time in weeks - 25th Percentile</t>
  </si>
  <si>
    <t>Median decision time in weeks - 100th Percentile</t>
  </si>
  <si>
    <t>Applications accepted</t>
  </si>
  <si>
    <t>Income from Nationally Significant Infrastructure Project in £millions</t>
  </si>
  <si>
    <t xml:space="preserve">Average response times to complaints in days </t>
  </si>
  <si>
    <t>Complaints received by the Parliamentary and Health Service Ombudsman</t>
  </si>
  <si>
    <t>Complaints partially or fully upheld by the Parliamentary and Health Service Ombudsman</t>
  </si>
  <si>
    <t>(34% occupancy)</t>
  </si>
  <si>
    <t>(22% occupancy)</t>
  </si>
  <si>
    <t>(22% occupancy restated)</t>
  </si>
  <si>
    <t>Greenhouse gas emissions</t>
  </si>
  <si>
    <t>Non-financial indicators (tCO2e)</t>
  </si>
  <si>
    <t>Gross emissions for scopes 1 and 2 (tCO2e)</t>
  </si>
  <si>
    <t>Total net emissions for scopes 1 and 2 (tCO2e)</t>
  </si>
  <si>
    <t>Non-financial indicators (kgCO2)</t>
  </si>
  <si>
    <t>Gross emissions for scope 3 official business travel  (kgCO2)</t>
  </si>
  <si>
    <t>Other scope 3 emissions</t>
  </si>
  <si>
    <t>Related energy consumption (KW h)</t>
  </si>
  <si>
    <t>Electricity: green tariff</t>
  </si>
  <si>
    <t>Gas</t>
  </si>
  <si>
    <t>Liquid petroleum gas</t>
  </si>
  <si>
    <t>Other</t>
  </si>
  <si>
    <t>Financial indicators (£'000)</t>
  </si>
  <si>
    <t>Expenditure on energy</t>
  </si>
  <si>
    <t>Carbon reduction commitment licence expenditure</t>
  </si>
  <si>
    <t>Carbon reduction commitment income from recycling</t>
  </si>
  <si>
    <t>Expenditure on official business travel</t>
  </si>
  <si>
    <t>Finite resource consumption - water</t>
  </si>
  <si>
    <t>Non-financial indicators (m3)</t>
  </si>
  <si>
    <t>Water consumption - supplied</t>
  </si>
  <si>
    <t>Water consumption - abstracted</t>
  </si>
  <si>
    <t>Water supply costs</t>
  </si>
  <si>
    <t>Waste</t>
  </si>
  <si>
    <t>Non-financial indicators (t)</t>
  </si>
  <si>
    <t xml:space="preserve">Total waste </t>
  </si>
  <si>
    <t>Hazardous waste</t>
  </si>
  <si>
    <t>Non-hazardous waste - landfill</t>
  </si>
  <si>
    <t>Non-hazardous waste - reused or recycled</t>
  </si>
  <si>
    <t>Non-hazardous waste - incinerated or energy created from waste</t>
  </si>
  <si>
    <t>Total disposal cost</t>
  </si>
  <si>
    <t>Hazardous waste disposal cost</t>
  </si>
  <si>
    <t>Income</t>
  </si>
  <si>
    <t>2017-18</t>
  </si>
  <si>
    <t>2018-19</t>
  </si>
  <si>
    <t>2019-20</t>
  </si>
  <si>
    <t>2020-21</t>
  </si>
  <si>
    <t>2021-22</t>
  </si>
  <si>
    <t>2022-23</t>
  </si>
  <si>
    <t>2023-24</t>
  </si>
  <si>
    <t>Staff</t>
  </si>
  <si>
    <t>Non-Staff</t>
  </si>
  <si>
    <t>Capital</t>
  </si>
  <si>
    <t>Research and Development</t>
  </si>
  <si>
    <t>Support services</t>
  </si>
  <si>
    <t>Total</t>
  </si>
  <si>
    <t>Table 3. Single total figures of remuneration for Directors for the year ended 31 March 2022</t>
  </si>
  <si>
    <t>Salary and fees paid</t>
  </si>
  <si>
    <t>Total for 2021/22
(2020/21)</t>
  </si>
  <si>
    <t>Sarah Richards
Chief Executive
(Accounting Officer)</t>
  </si>
  <si>
    <t>140-145
(140-145)</t>
  </si>
  <si>
    <t xml:space="preserve"> 0-5
(0-5)</t>
  </si>
  <si>
    <t>-
(-)</t>
  </si>
  <si>
    <t>-
(0-5)</t>
  </si>
  <si>
    <t>Navees Rahman
Director of Corporate Services 
(Executive Director)</t>
  </si>
  <si>
    <t>90-95
(85-90)</t>
  </si>
  <si>
    <t>0-5
(0-5)</t>
  </si>
  <si>
    <t>Graham Stallwood
Director of Operations
(Executive Director)</t>
  </si>
  <si>
    <t>105-110
(105-110)</t>
  </si>
  <si>
    <t>Christine Thorby
Director of Strategy
(Executive Director)</t>
  </si>
  <si>
    <t>110-115
(110-115)</t>
  </si>
  <si>
    <t>Trudi Elliott
Chair, Non-Executive
(Non-Executive Director)</t>
  </si>
  <si>
    <t>20-25
(20-25)</t>
  </si>
  <si>
    <t>Sally Dixon
(Non-Executive Director)</t>
  </si>
  <si>
    <t>10-15
(10-15)</t>
  </si>
  <si>
    <t>Dr Rebecca Driver
(Non-Executive Director)</t>
  </si>
  <si>
    <t>Stephen Tetlow
(Non-Executive Director)</t>
  </si>
  <si>
    <t>Real increase in pension and related lump sum at pension age</t>
  </si>
  <si>
    <t xml:space="preserve">Total accrued pension at pension age at 31/3/22 and related lump sum </t>
  </si>
  <si>
    <t>Cash Equivalent Transfer Value (CETV) in £k to the nearest £1,000</t>
  </si>
  <si>
    <t>£'000 in bands of £2,500</t>
  </si>
  <si>
    <t xml:space="preserve">
As at 31/03/21
</t>
  </si>
  <si>
    <t>As at 31/03/22</t>
  </si>
  <si>
    <t>Real Increase</t>
  </si>
  <si>
    <t xml:space="preserve">Sarah Richards
Chief Executive </t>
  </si>
  <si>
    <t xml:space="preserve">Navees Rahman
Director of Corporate Services </t>
  </si>
  <si>
    <t>Graham Stallwood
Director of Operations</t>
  </si>
  <si>
    <t>Band of Highest Paid Director’s Total Remuneration (£’000)</t>
  </si>
  <si>
    <t>140-145</t>
  </si>
  <si>
    <t>Median Total – Inspector</t>
  </si>
  <si>
    <t>£59,412</t>
  </si>
  <si>
    <t>£59,389</t>
  </si>
  <si>
    <t>Remuneration Ratio - Inspector</t>
  </si>
  <si>
    <t>Median Total - Support</t>
  </si>
  <si>
    <t>£27,684</t>
  </si>
  <si>
    <t>£27,607</t>
  </si>
  <si>
    <t>Remuneration Ratio - Support</t>
  </si>
  <si>
    <t>Permanent (average)</t>
  </si>
  <si>
    <t>Senior Civil Service Pay Band 2</t>
  </si>
  <si>
    <t>Senior Civil Service Pay Band 1</t>
  </si>
  <si>
    <t>Grade 6-7 (Senior staff)</t>
  </si>
  <si>
    <t xml:space="preserve">Salaried Inspector </t>
  </si>
  <si>
    <t>Support</t>
  </si>
  <si>
    <t>Caseworkers</t>
  </si>
  <si>
    <t>Less Secondments</t>
  </si>
  <si>
    <t>Add Agency</t>
  </si>
  <si>
    <t>Total Employed</t>
  </si>
  <si>
    <t>Employees who were relevant union officials during the period</t>
  </si>
  <si>
    <t>Full-time equivalent employees</t>
  </si>
  <si>
    <t>Percentage of time</t>
  </si>
  <si>
    <t>Number of employees</t>
  </si>
  <si>
    <t>1-50%</t>
  </si>
  <si>
    <t>51-99%</t>
  </si>
  <si>
    <t>Total cost of facility time</t>
  </si>
  <si>
    <t>Total pay bill</t>
  </si>
  <si>
    <t>Facility time cost as percentage of pay bill</t>
  </si>
  <si>
    <t>The total pay bill figure is representative of salary payments, whereas the Staff costs include accounting adjustments necessary for the financial statements.</t>
  </si>
  <si>
    <t>Time spent on paid Trade Union activities as a percentage of total paid facility time hours</t>
  </si>
  <si>
    <t>£'000</t>
  </si>
  <si>
    <t>Wages and salaries</t>
  </si>
  <si>
    <t>Social security costs</t>
  </si>
  <si>
    <t>Other pension costs</t>
  </si>
  <si>
    <t xml:space="preserve">Sub Total </t>
  </si>
  <si>
    <t>Agency staff</t>
  </si>
  <si>
    <t>Total net staff costs</t>
  </si>
  <si>
    <t>Highly paid off-payroll worker engagements as at 31 March 2022, earning £245 per day or greater</t>
  </si>
  <si>
    <t>As at March 2022</t>
  </si>
  <si>
    <t>Number of existing engagements.</t>
  </si>
  <si>
    <t>Of which…</t>
  </si>
  <si>
    <t>Number that have existed for less than one year at time of reporting.</t>
  </si>
  <si>
    <t>Number that have existed for between one and two years at time of reporting.</t>
  </si>
  <si>
    <t>Number that have existed for between two and three years at time of reporting.</t>
  </si>
  <si>
    <t>Number that have existed for between three and four years at time of reporting.</t>
  </si>
  <si>
    <t>Number that have existed for four or more years at time of reporting.</t>
  </si>
  <si>
    <t>All highly paid off-payroll workers engaged at any point during the year ended 31 March 2022, earning £245 per day or greater</t>
  </si>
  <si>
    <t>Number of temporary off-payroll workers engaged during the year ended 31 March 2022</t>
  </si>
  <si>
    <t>Not subject to off-payroll legislation</t>
  </si>
  <si>
    <t>Subject to off-payroll legislation and determined as in-scope of IR35</t>
  </si>
  <si>
    <t>Subject to off-payroll legislation and determined as out-of-scope of IR35</t>
  </si>
  <si>
    <t>Number of engagements reassessed for consistency/assurance purposes during the year.</t>
  </si>
  <si>
    <t>Of which: Number of engagements that saw a change to IR35 status following the consistency review.</t>
  </si>
  <si>
    <t>Any off-payroll engagements of Board members, and/or, senior officials with significant financial responsibility, between 1 April 2021 and 31 March 2022</t>
  </si>
  <si>
    <t>Number of off-payroll engagements of board members, and/or senior officials with significant financial responsibility, during the financial year.</t>
  </si>
  <si>
    <t>Total number of individuals on payroll and off-payroll that have been deemed ‘board members, and/or senior officials with significant financial responsibility’, during the financial year.  This figure should include both on-payroll and off-payroll engagements.</t>
  </si>
  <si>
    <t>Table 16. 2021/22 Budget, outturn and underspend</t>
  </si>
  <si>
    <t>Original budget
£'000</t>
  </si>
  <si>
    <t>Revised budget
£'000</t>
  </si>
  <si>
    <t>Outturn 
£'000</t>
  </si>
  <si>
    <t>Underspend
£'000</t>
  </si>
  <si>
    <t>Staff &amp; related costs</t>
  </si>
  <si>
    <t>Non-pay running costs</t>
  </si>
  <si>
    <t>Receipts</t>
  </si>
  <si>
    <t>Net costs</t>
  </si>
  <si>
    <t>Ring-fenced costs</t>
  </si>
  <si>
    <t>Total programme costs</t>
  </si>
  <si>
    <t>Non-cash costs (Annually Managed Expenditure - AME)</t>
  </si>
  <si>
    <t>Total operating expenditure</t>
  </si>
  <si>
    <t>Capital expenditure</t>
  </si>
  <si>
    <t>2022/23
£’000</t>
  </si>
  <si>
    <t>Annually managed expenditure</t>
  </si>
  <si>
    <t>Table 18. Income and costs for casework activity</t>
  </si>
  <si>
    <t>Cost</t>
  </si>
  <si>
    <t>Net</t>
  </si>
  <si>
    <t>National Infrastucture</t>
  </si>
  <si>
    <t>(5,304)</t>
  </si>
  <si>
    <t>Local Plans</t>
  </si>
  <si>
    <t>(3,549)</t>
  </si>
  <si>
    <t>Other Major Specialist Casework</t>
  </si>
  <si>
    <t>(1,556)</t>
  </si>
  <si>
    <t>Totals</t>
  </si>
  <si>
    <t>(10,409)</t>
  </si>
  <si>
    <t>Costs include an element of pre-application work which occurs before the point of income recognition, so costs and associated income can span different financial years.</t>
  </si>
  <si>
    <t>The costs of Other Major Specialist Casework are only partially recovered from the work we undertake on behalf of other government departments.</t>
  </si>
  <si>
    <t>Page 106. Statement of comprehensive net expenditure</t>
  </si>
  <si>
    <t>Note</t>
  </si>
  <si>
    <t>2021/22
£'000</t>
  </si>
  <si>
    <t>2020/21
£'000</t>
  </si>
  <si>
    <t>Income from sale of goods and services</t>
  </si>
  <si>
    <t>Other operating income</t>
  </si>
  <si>
    <t>Operating income</t>
  </si>
  <si>
    <t>Staff costs</t>
  </si>
  <si>
    <t>4a</t>
  </si>
  <si>
    <t xml:space="preserve">Other administrative costs </t>
  </si>
  <si>
    <t>4b</t>
  </si>
  <si>
    <t>Net expenditure for the year</t>
  </si>
  <si>
    <t>Page 107. Statement of financial position</t>
  </si>
  <si>
    <t>31/03/2022
£'000</t>
  </si>
  <si>
    <t>31/03/2021
£'000</t>
  </si>
  <si>
    <t>Non-current assets</t>
  </si>
  <si>
    <t>Property, plant and equipment</t>
  </si>
  <si>
    <t>Intangible assets</t>
  </si>
  <si>
    <t>Prepayments greater than one year</t>
  </si>
  <si>
    <t>Total non-current assets</t>
  </si>
  <si>
    <t>Current assets</t>
  </si>
  <si>
    <t>Trade and other receivables</t>
  </si>
  <si>
    <t>Cash and cash equivalents</t>
  </si>
  <si>
    <t>Total current assets</t>
  </si>
  <si>
    <t>Total assets</t>
  </si>
  <si>
    <t>Current liabilities</t>
  </si>
  <si>
    <t>Trade and other payables</t>
  </si>
  <si>
    <t>Provisions</t>
  </si>
  <si>
    <t>Total current liabilities</t>
  </si>
  <si>
    <t>Assets less liabilities</t>
  </si>
  <si>
    <t>Taxpayers’ equity</t>
  </si>
  <si>
    <t>General fund</t>
  </si>
  <si>
    <t>Total taxpayers’ equity</t>
  </si>
  <si>
    <t>Page 108. Statement of cash flows</t>
  </si>
  <si>
    <t>Cash flows from operating activities</t>
  </si>
  <si>
    <t>Net operating expenditure</t>
  </si>
  <si>
    <t>Adjustments for non-cash transactions</t>
  </si>
  <si>
    <t>4b,5</t>
  </si>
  <si>
    <t>(Increase)/Decrease in trade and other receivables</t>
  </si>
  <si>
    <t>Less movement in bad debt provision</t>
  </si>
  <si>
    <t>Increase/(Decrease) in trade payables</t>
  </si>
  <si>
    <t>Less movements in payables relating to items not passing through the SOCNE</t>
  </si>
  <si>
    <t>6,7</t>
  </si>
  <si>
    <t>Use of provisions</t>
  </si>
  <si>
    <t>Net cash outflow from operating activities</t>
  </si>
  <si>
    <t>Cash flows from investing activities</t>
  </si>
  <si>
    <t>Purchase of property, plant and equipment</t>
  </si>
  <si>
    <t>Purchase of intangible assets</t>
  </si>
  <si>
    <t>Net cash outflow from investing activities</t>
  </si>
  <si>
    <t>Cash flows from financing activities</t>
  </si>
  <si>
    <t>Funding from the Department of Levelling Up, Housing and Communities</t>
  </si>
  <si>
    <t xml:space="preserve">Net (decrease)/increase in cash and cash equivalents in the period </t>
  </si>
  <si>
    <t>Cash and cash equivalents at the beginning of the period</t>
  </si>
  <si>
    <t>Cash and cash equivalents at the end of the period</t>
  </si>
  <si>
    <t>Page 109. Statement of changes in taxpayers’ equity</t>
  </si>
  <si>
    <t>General fund
£'000</t>
  </si>
  <si>
    <t>Balance at 31 March 2020</t>
  </si>
  <si>
    <t>Changes in Taxpayers’ Equity for 2020/21</t>
  </si>
  <si>
    <t>Total comprehensive expenditure</t>
  </si>
  <si>
    <t>Non-cash charges – auditor’s remuneration</t>
  </si>
  <si>
    <t>Notional charges</t>
  </si>
  <si>
    <t>Funding from MHCLG</t>
  </si>
  <si>
    <t>Balance at 31 March 2021</t>
  </si>
  <si>
    <t>Changes in Taxpayers’ Equity for 2021/22</t>
  </si>
  <si>
    <t>Funding from Department of Levelling Up, Housing and Communities</t>
  </si>
  <si>
    <t>Balance at 31 March 2022</t>
  </si>
  <si>
    <t>Page 112. Note 1.1.o</t>
  </si>
  <si>
    <t>Change published</t>
  </si>
  <si>
    <t>Published by IASB</t>
  </si>
  <si>
    <t>Financial year for which the change first applies</t>
  </si>
  <si>
    <t>Effective from 2022/23</t>
  </si>
  <si>
    <t>Page 114. Note 2 Transfer of function</t>
  </si>
  <si>
    <t xml:space="preserve">     Funding from Welsh Government</t>
  </si>
  <si>
    <t xml:space="preserve">     Direct income from Welsh Government</t>
  </si>
  <si>
    <t>Total funding from Welsh Government</t>
  </si>
  <si>
    <t xml:space="preserve">     Direct income from other Government bodies and organisations</t>
  </si>
  <si>
    <t>Total income</t>
  </si>
  <si>
    <t>Direct administrative costs:</t>
  </si>
  <si>
    <t>Rental under Operating leases - Hire of plant and machinery</t>
  </si>
  <si>
    <t>Other operating leases</t>
  </si>
  <si>
    <t>Travel,subsistence and hospitality</t>
  </si>
  <si>
    <t>Legal and professional services</t>
  </si>
  <si>
    <t>Other administration costs</t>
  </si>
  <si>
    <t>Total direct costs</t>
  </si>
  <si>
    <t>Overhead allocation</t>
  </si>
  <si>
    <t>Other administration costs include: Bad Debts; Telecoms and other Information Technology; Training and Conferences; Postal services; and other Miscellaneous costs.</t>
  </si>
  <si>
    <t xml:space="preserve">National Infrastructure </t>
  </si>
  <si>
    <t xml:space="preserve">Enforcement appeals </t>
  </si>
  <si>
    <t>Rights of Way</t>
  </si>
  <si>
    <t>Listed Building Planning appeals</t>
  </si>
  <si>
    <t>Compulsory Purchase Orders</t>
  </si>
  <si>
    <t xml:space="preserve">Other Major Specialist Casework </t>
  </si>
  <si>
    <t>Income from Welsh Government</t>
  </si>
  <si>
    <t>(1,433)</t>
  </si>
  <si>
    <t>Transformation Programme</t>
  </si>
  <si>
    <t xml:space="preserve">Other </t>
  </si>
  <si>
    <t>Page 116. Note 3 Statement of operating costs</t>
  </si>
  <si>
    <t>(208)</t>
  </si>
  <si>
    <t>(607)</t>
  </si>
  <si>
    <t>(12,657)</t>
  </si>
  <si>
    <t>Page 117. Note 4a staff costs</t>
  </si>
  <si>
    <t>Page 118. Note 4b Other Administrative costs</t>
  </si>
  <si>
    <t>Rentals under operating leases:</t>
  </si>
  <si>
    <t>Hire of plant and machinery</t>
  </si>
  <si>
    <t>Non-cash items:</t>
  </si>
  <si>
    <t xml:space="preserve">Depreciation </t>
  </si>
  <si>
    <t>Amortisation</t>
  </si>
  <si>
    <t>Provision for doubtful debt</t>
  </si>
  <si>
    <t>(9)</t>
  </si>
  <si>
    <t>Auditor’s remuneration</t>
  </si>
  <si>
    <t>Department for Levelling Up, Housing and Communities recharges</t>
  </si>
  <si>
    <t>Apprenticeship Levy Training Services</t>
  </si>
  <si>
    <t>In-year increase in provision</t>
  </si>
  <si>
    <t>Write-back of provisions</t>
  </si>
  <si>
    <t>(15)</t>
  </si>
  <si>
    <t>Other expenditure:</t>
  </si>
  <si>
    <t>Fees to Non-Salaried Inspectors</t>
  </si>
  <si>
    <t>Travel, subsistence and hospitality</t>
  </si>
  <si>
    <t xml:space="preserve">Accommodation costs </t>
  </si>
  <si>
    <t xml:space="preserve">Legal and professional services </t>
  </si>
  <si>
    <t>Support Services</t>
  </si>
  <si>
    <t>Information Technology</t>
  </si>
  <si>
    <t>Ex gratia costs</t>
  </si>
  <si>
    <t>Adverse costs</t>
  </si>
  <si>
    <t>Bad debts and write offs</t>
  </si>
  <si>
    <t>Telecoms</t>
  </si>
  <si>
    <t>Training and conferences</t>
  </si>
  <si>
    <t>Postal services</t>
  </si>
  <si>
    <t>Office supplies</t>
  </si>
  <si>
    <t>Total administrative costs</t>
  </si>
  <si>
    <t>Auditor's remuneration - Represents the notional audit fee in respect of the Comptroller and Auditor General’s annual certification of the Planning Inspectorate’s financial statements.  There was no remuneration due for non-audit work.</t>
  </si>
  <si>
    <t xml:space="preserve">Department of Levelling Up, Housing and Communities recharges are for the supply of accounting and Human Resources services. </t>
  </si>
  <si>
    <t>Other administration costs include professional fees, publications and subscriptions, furniture/fittings and translation services.</t>
  </si>
  <si>
    <t>Page 119. Note 5 Operating income</t>
  </si>
  <si>
    <t>£’000</t>
  </si>
  <si>
    <t>Fees and charges</t>
  </si>
  <si>
    <t>National Infrastructure</t>
  </si>
  <si>
    <t>Other Major specialist casework</t>
  </si>
  <si>
    <t>Total Fees and charges</t>
  </si>
  <si>
    <t>Goods and services</t>
  </si>
  <si>
    <t>Total Goods and services</t>
  </si>
  <si>
    <t>Miscellaneous income</t>
  </si>
  <si>
    <t>Recovery of adverse costs</t>
  </si>
  <si>
    <t>Total Miscellaneous income</t>
  </si>
  <si>
    <t>Total Miscellaneous notional income</t>
  </si>
  <si>
    <t>Total Operating income</t>
  </si>
  <si>
    <t>Page 120. Note 6 Property, plant and equipment</t>
  </si>
  <si>
    <t>Cost or valuation</t>
  </si>
  <si>
    <t>At 1 April 2021</t>
  </si>
  <si>
    <t>At 1 April 2020</t>
  </si>
  <si>
    <t>Additions</t>
  </si>
  <si>
    <t>Disposals</t>
  </si>
  <si>
    <t>(1)</t>
  </si>
  <si>
    <t>At 31 March 2022</t>
  </si>
  <si>
    <t>At 31 March 2021</t>
  </si>
  <si>
    <t>Depreciation</t>
  </si>
  <si>
    <t>Charged in year</t>
  </si>
  <si>
    <t>Net book value at 31 March 2022</t>
  </si>
  <si>
    <t>Net book value at 31 March 2021</t>
  </si>
  <si>
    <t>At 31 March 2020</t>
  </si>
  <si>
    <t>Asset financing</t>
  </si>
  <si>
    <t>Owned at 31 March 2022</t>
  </si>
  <si>
    <t>Owned at 31 March 2021</t>
  </si>
  <si>
    <t>Page 121. Note 7 Intangible assets</t>
  </si>
  <si>
    <t xml:space="preserve">Internally Generated </t>
  </si>
  <si>
    <t>Asset under construction
£’000</t>
  </si>
  <si>
    <t>In operation
£’000</t>
  </si>
  <si>
    <t>Total
£’000</t>
  </si>
  <si>
    <t>(171)</t>
  </si>
  <si>
    <t>Page 122. - 1. Note 8 Trade receivables and other current assets</t>
  </si>
  <si>
    <t>Amounts falling due within one year</t>
  </si>
  <si>
    <t>2020/21
£’000</t>
  </si>
  <si>
    <t>Trade receivables</t>
  </si>
  <si>
    <t>Other receivables - VAT</t>
  </si>
  <si>
    <t>Other receivables - Other</t>
  </si>
  <si>
    <t>Prepayments and accrued income</t>
  </si>
  <si>
    <t>Prepayments falling due after one year</t>
  </si>
  <si>
    <t>Other receivables includes balances due from organisations and other government departments which are not in relation to regular fee-based work and various payroll advances and recoveries.</t>
  </si>
  <si>
    <t>Page 122 - 2. Note 9 Cash and Cash equivalents</t>
  </si>
  <si>
    <t>Balance at 1 April</t>
  </si>
  <si>
    <t>Net change in cash and cash equivalent balances</t>
  </si>
  <si>
    <t>Balance at 31 March</t>
  </si>
  <si>
    <t>Page 122 - 3. Note 10 Trade payables and other current liabilities</t>
  </si>
  <si>
    <t>Trade payables</t>
  </si>
  <si>
    <t>Other payables - VAT, taxation and social security</t>
  </si>
  <si>
    <t>Other payables - including payroll deductions</t>
  </si>
  <si>
    <t>Accruals and deferred income</t>
  </si>
  <si>
    <t>Total payables at 31 March</t>
  </si>
  <si>
    <t>Ex gratia
£’000</t>
  </si>
  <si>
    <t>Adverse costs
£’000</t>
  </si>
  <si>
    <t>Balance at 1 April 2021</t>
  </si>
  <si>
    <t>Provided in the year</t>
  </si>
  <si>
    <t>(21)</t>
  </si>
  <si>
    <t>Utilised in the year</t>
  </si>
  <si>
    <t>Balance at 1 April 2020</t>
  </si>
  <si>
    <t>Not later than one year</t>
  </si>
  <si>
    <t>Later than one year and not more than five years</t>
  </si>
  <si>
    <t>Procedure</t>
  </si>
  <si>
    <t>Written Reps</t>
  </si>
  <si>
    <t>Inquiries</t>
  </si>
  <si>
    <t>Hearings</t>
  </si>
  <si>
    <t>All</t>
  </si>
  <si>
    <t>Updated by:</t>
  </si>
  <si>
    <t>A rebate was received in 2021/22 Q3 as the previous values were based on estimates much higher than the actual usage. This resulted in a much lower water suppy cost in 2021/22 Q1-3 .</t>
  </si>
  <si>
    <t>Last update: 3/05/22</t>
  </si>
  <si>
    <t>Table 1. Risk profiles</t>
  </si>
  <si>
    <t>Risk ID</t>
  </si>
  <si>
    <t xml:space="preserve">Risk title </t>
  </si>
  <si>
    <t>Risk category</t>
  </si>
  <si>
    <t>Risk appetite</t>
  </si>
  <si>
    <t>Score in March 2021</t>
  </si>
  <si>
    <t>Score in March 2022</t>
  </si>
  <si>
    <t>S11</t>
  </si>
  <si>
    <t>Data Protection</t>
  </si>
  <si>
    <t>Compliance, legal, and regulatory</t>
  </si>
  <si>
    <t>Averse</t>
  </si>
  <si>
    <t>S12</t>
  </si>
  <si>
    <t>Failure to embed changes</t>
  </si>
  <si>
    <t>Operational delivery</t>
  </si>
  <si>
    <t>Receptive</t>
  </si>
  <si>
    <t>S13</t>
  </si>
  <si>
    <t>Failure to manage stakeholders</t>
  </si>
  <si>
    <t>Reputation &amp; credibility</t>
  </si>
  <si>
    <t>Minimalist</t>
  </si>
  <si>
    <t>S14</t>
  </si>
  <si>
    <t>Planning Reforms</t>
  </si>
  <si>
    <t>S15</t>
  </si>
  <si>
    <t>Impact of national infrastructure applications</t>
  </si>
  <si>
    <t>S16</t>
  </si>
  <si>
    <t>Health, Safety and Wellbeing</t>
  </si>
  <si>
    <t>People</t>
  </si>
  <si>
    <t>S18</t>
  </si>
  <si>
    <t>Ability to react to and be prepared for external change</t>
  </si>
  <si>
    <t>Cautious</t>
  </si>
  <si>
    <t>New risk</t>
  </si>
  <si>
    <t>S19</t>
  </si>
  <si>
    <t>Not meeting operational performance expectations</t>
  </si>
  <si>
    <t>S20</t>
  </si>
  <si>
    <t>Long term operational model not sustainable</t>
  </si>
  <si>
    <t>S21</t>
  </si>
  <si>
    <t>Future Skills</t>
  </si>
  <si>
    <t>Eager</t>
  </si>
  <si>
    <t>S22</t>
  </si>
  <si>
    <t>Value and quality of data</t>
  </si>
  <si>
    <t>56,000
(56,000)</t>
  </si>
  <si>
    <t>200-205
(200-205)</t>
  </si>
  <si>
    <t>4,000
(30,000)</t>
  </si>
  <si>
    <t>Paul McGuiness
Interim Director of Corporate Services (from March 2020 - April 2021)
(Executive Director)</t>
  </si>
  <si>
    <t>5-10
(105-110)</t>
  </si>
  <si>
    <t>38,000
(46,000)</t>
  </si>
  <si>
    <t>130-135
(135-140)</t>
  </si>
  <si>
    <t>41,000
(41,000)</t>
  </si>
  <si>
    <t>145-150
(145-150)</t>
  </si>
  <si>
    <t>-5,000
(40,000)</t>
  </si>
  <si>
    <t>105-110
(150-155)</t>
  </si>
  <si>
    <t>2.5-5</t>
  </si>
  <si>
    <t>0-2.5</t>
  </si>
  <si>
    <t>20-25</t>
  </si>
  <si>
    <t>25-30</t>
  </si>
  <si>
    <t>5-10</t>
  </si>
  <si>
    <t>55-60</t>
  </si>
  <si>
    <t>Paul McGuiness
Interim Director of Corporate Services</t>
  </si>
  <si>
    <t>Graph 6. Appeal cases decided by type in 2021/22</t>
  </si>
  <si>
    <t xml:space="preserve">Graph 7. Percentage of appeals valid first time </t>
  </si>
  <si>
    <t>Graph 20. Expenditure and income over the last three years and future spending reviews</t>
  </si>
  <si>
    <t>Table 2. Environmental impact from Temple Quay House and business travel</t>
  </si>
  <si>
    <t xml:space="preserve">Waste figures could not be calculated as they are consolidated with all costs related to office cleannig and can not be seperated. </t>
  </si>
  <si>
    <t>Graph 19. Complaints to the Parliamentary and Health Service Ombudsman</t>
  </si>
  <si>
    <t>Graph 18. Average response times to complaints over five years</t>
  </si>
  <si>
    <t>Recommendations issued</t>
  </si>
  <si>
    <t xml:space="preserve">Graph 17. Nationally Significant Infrastructure Project accepted and recommendations made in 2020/21 </t>
  </si>
  <si>
    <t>Graph 16. Median decision time for tree preservation order, high hedge and hedgerow appeal cases</t>
  </si>
  <si>
    <t>Graph 15. Median decision time for rights of way appeals</t>
  </si>
  <si>
    <t>Graph 14. Median decision time for enforcement appeal cases decided by inquiries</t>
  </si>
  <si>
    <t>Graph 13. Median decision time for enforcement appeal cases decided by hearings</t>
  </si>
  <si>
    <t>Graph 12. Median decision time for enforcement appeal cases decided by written representations</t>
  </si>
  <si>
    <t>Graph 11. Median decision time for planning appeal cases decided by inquiries</t>
  </si>
  <si>
    <t>Graph 10. Median decision time for planning appeal cases decided by hearings</t>
  </si>
  <si>
    <t>Graph 9. Median decision time for planning appeal cases decided by written representations</t>
  </si>
  <si>
    <t>Graph 8. Pencentage of appeals allowed and number of houses granted permission over five years</t>
  </si>
  <si>
    <t>Senior staff</t>
  </si>
  <si>
    <t>FTE as at 30/09/22</t>
  </si>
  <si>
    <t>Specialist appeals  - Common land</t>
  </si>
  <si>
    <t>"Graph6</t>
  </si>
  <si>
    <t>Change in highest paid Director's total pay</t>
  </si>
  <si>
    <t>Not reported</t>
  </si>
  <si>
    <t>2021/22:</t>
  </si>
  <si>
    <t>Pay ratio</t>
  </si>
  <si>
    <t>Salary</t>
  </si>
  <si>
    <t>Total pay</t>
  </si>
  <si>
    <t>25th Percentile</t>
  </si>
  <si>
    <t>50th Percentile</t>
  </si>
  <si>
    <t>75th Percentile</t>
  </si>
  <si>
    <t>£27,529</t>
  </si>
  <si>
    <t>£42,878</t>
  </si>
  <si>
    <t>Table 6. Fair pay percentile ratios</t>
  </si>
  <si>
    <t>Page 124. Note 14 Other financial commitments</t>
  </si>
  <si>
    <t>Page 123 - 2.Note 11.  Analysis of expected timing of discounted flows</t>
  </si>
  <si>
    <t>Page 123 - 1. Note 11. Provisions</t>
  </si>
  <si>
    <t>Page 115-2. Staff in post transferred</t>
  </si>
  <si>
    <t>Page 115-1. Costs and incomes for activites by income stream in Wales up to 30 September 2021</t>
  </si>
  <si>
    <t>Table 15. Off payroll of Board members/senior officials</t>
  </si>
  <si>
    <t>Table 14. Off-payroll workers engaged during the year</t>
  </si>
  <si>
    <t xml:space="preserve">Table 13. Off-payroll engagements </t>
  </si>
  <si>
    <t>Table 12. Total Staff costs</t>
  </si>
  <si>
    <t>Table 11. Paid Trade Union activities</t>
  </si>
  <si>
    <t>Table 10. Percentage of pay bill spent on facility time</t>
  </si>
  <si>
    <t>Table 9. Percentage of time spent on facility time</t>
  </si>
  <si>
    <t>Table 8. Trade Union representation</t>
  </si>
  <si>
    <t>Table 7. Full time equivalent employed in year</t>
  </si>
  <si>
    <t>Lesbian, gay, bisexual and 'other' staff</t>
  </si>
  <si>
    <t>Written back in the year</t>
  </si>
  <si>
    <t>Change in highest paid Director's bonus</t>
  </si>
  <si>
    <t>£58,806</t>
  </si>
  <si>
    <t>£43,484</t>
  </si>
  <si>
    <t>£61,221</t>
  </si>
  <si>
    <t>All Planning appeals</t>
  </si>
  <si>
    <t>0-5
(75-80)
(75-80 Full-time
equivalent)</t>
  </si>
  <si>
    <t>Average change in total pay of employees</t>
  </si>
  <si>
    <t>Average change in bonuses of employees</t>
  </si>
  <si>
    <t>Net cashflow from financing activities</t>
  </si>
  <si>
    <t>Implementation is not expected before 2023/24</t>
  </si>
  <si>
    <t xml:space="preserve">International Financial Reporting Standards  16 Leases </t>
  </si>
  <si>
    <t>International Financial Reporting Standards 17 Insurance Contracts</t>
  </si>
  <si>
    <t>Net expenditure</t>
  </si>
  <si>
    <t>2021/22 Information Technology
£’000</t>
  </si>
  <si>
    <t>2020/21 Information Technology
£’000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</si>
</sst>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£&quot;#,##0.00;[Red]\-&quot;£&quot;#,##0.00"/>
    <numFmt numFmtId="43" formatCode="_-* #,##0.00_-;\-* #,##0.00_-;_-* &quot;-&quot;??_-;_-@_-"/>
    <numFmt numFmtId="164" formatCode="#,##0;\(#,##0\)"/>
    <numFmt numFmtId="165" formatCode="0.0%"/>
    <numFmt numFmtId="166" formatCode="#,##0.00;\(#,##0.00\)"/>
    <numFmt numFmtId="167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vertAlign val="superscript"/>
      <sz val="12"/>
      <color rgb="FFFFFFFF"/>
      <name val="Arial"/>
      <family val="2"/>
    </font>
    <font>
      <b/>
      <sz val="12"/>
      <color rgb="FFFF0000"/>
      <name val="Arial"/>
      <family val="2"/>
    </font>
    <font>
      <sz val="12"/>
      <color rgb="FFFFFFFF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Verdana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0" tint="-0.249977111117893"/>
      <name val="Arial"/>
      <family val="2"/>
    </font>
    <font>
      <sz val="11"/>
      <color theme="0" tint="-0.249977111117893"/>
      <name val="Calibri"/>
      <family val="2"/>
      <scheme val="minor"/>
    </font>
    <font>
      <strike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medium">
        <color rgb="FF0070C0"/>
      </bottom>
      <diagonal/>
    </border>
  </borders>
  <cellStyleXfs count="6">
    <xf numFmtId="0" fontId="0" fillId="0" borderId="0"/>
    <xf numFmtId="0" fontId="4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/>
    <xf numFmtId="0" fontId="23" fillId="0" borderId="0"/>
  </cellStyleXfs>
  <cellXfs count="240">
    <xf numFmtId="0" fontId="0" fillId="0" borderId="0" xfId="0"/>
    <xf numFmtId="0" fontId="4" fillId="0" borderId="0" xfId="1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9" fillId="0" borderId="11" xfId="0" applyFont="1" applyBorder="1" applyAlignment="1">
      <alignment vertical="center" wrapText="1"/>
    </xf>
    <xf numFmtId="164" fontId="9" fillId="0" borderId="11" xfId="0" applyNumberFormat="1" applyFont="1" applyBorder="1" applyAlignment="1">
      <alignment horizontal="righ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164" fontId="9" fillId="0" borderId="2" xfId="0" quotePrefix="1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6" xfId="0" quotePrefix="1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6" fillId="0" borderId="11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15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" fillId="0" borderId="0" xfId="0" applyFont="1"/>
    <xf numFmtId="17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/>
    <xf numFmtId="0" fontId="9" fillId="0" borderId="11" xfId="0" applyFont="1" applyBorder="1" applyAlignment="1">
      <alignment vertical="center"/>
    </xf>
    <xf numFmtId="164" fontId="16" fillId="0" borderId="11" xfId="0" applyNumberFormat="1" applyFont="1" applyBorder="1" applyAlignment="1">
      <alignment horizontal="right" vertical="center" wrapText="1"/>
    </xf>
    <xf numFmtId="0" fontId="9" fillId="4" borderId="11" xfId="0" applyFont="1" applyFill="1" applyBorder="1" applyAlignment="1">
      <alignment horizontal="right" vertical="center" wrapText="1"/>
    </xf>
    <xf numFmtId="0" fontId="9" fillId="4" borderId="11" xfId="0" applyFont="1" applyFill="1" applyBorder="1" applyAlignment="1">
      <alignment vertical="center" wrapText="1"/>
    </xf>
    <xf numFmtId="164" fontId="9" fillId="4" borderId="11" xfId="0" applyNumberFormat="1" applyFont="1" applyFill="1" applyBorder="1" applyAlignment="1">
      <alignment horizontal="right" vertical="center" wrapText="1"/>
    </xf>
    <xf numFmtId="0" fontId="17" fillId="4" borderId="11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right" vertical="center" wrapText="1"/>
    </xf>
    <xf numFmtId="0" fontId="18" fillId="0" borderId="11" xfId="0" applyFont="1" applyBorder="1" applyAlignment="1">
      <alignment vertical="center"/>
    </xf>
    <xf numFmtId="0" fontId="19" fillId="0" borderId="0" xfId="0" applyFont="1"/>
    <xf numFmtId="0" fontId="18" fillId="4" borderId="11" xfId="0" applyFont="1" applyFill="1" applyBorder="1" applyAlignment="1">
      <alignment horizontal="center" vertical="top" wrapText="1"/>
    </xf>
    <xf numFmtId="0" fontId="0" fillId="0" borderId="11" xfId="0" applyBorder="1"/>
    <xf numFmtId="0" fontId="7" fillId="0" borderId="9" xfId="0" applyFont="1" applyBorder="1" applyAlignment="1">
      <alignment vertical="center" wrapText="1"/>
    </xf>
    <xf numFmtId="0" fontId="15" fillId="0" borderId="11" xfId="0" applyFont="1" applyBorder="1" applyAlignment="1">
      <alignment vertical="center"/>
    </xf>
    <xf numFmtId="165" fontId="9" fillId="0" borderId="11" xfId="3" applyNumberFormat="1" applyFont="1" applyBorder="1"/>
    <xf numFmtId="9" fontId="9" fillId="0" borderId="11" xfId="3" applyFont="1" applyBorder="1"/>
    <xf numFmtId="3" fontId="9" fillId="0" borderId="11" xfId="2" applyNumberFormat="1" applyFont="1" applyBorder="1" applyAlignment="1">
      <alignment horizontal="right"/>
    </xf>
    <xf numFmtId="3" fontId="9" fillId="0" borderId="11" xfId="0" applyNumberFormat="1" applyFont="1" applyBorder="1"/>
    <xf numFmtId="0" fontId="15" fillId="0" borderId="11" xfId="4" applyFont="1" applyBorder="1"/>
    <xf numFmtId="0" fontId="9" fillId="0" borderId="11" xfId="0" applyFont="1" applyBorder="1" applyAlignment="1">
      <alignment horizontal="center"/>
    </xf>
    <xf numFmtId="0" fontId="9" fillId="0" borderId="1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" fontId="9" fillId="0" borderId="11" xfId="0" applyNumberFormat="1" applyFont="1" applyBorder="1"/>
    <xf numFmtId="0" fontId="16" fillId="0" borderId="11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/>
    </xf>
    <xf numFmtId="164" fontId="14" fillId="0" borderId="11" xfId="0" applyNumberFormat="1" applyFont="1" applyBorder="1" applyAlignment="1">
      <alignment horizontal="right" vertical="center" wrapText="1"/>
    </xf>
    <xf numFmtId="0" fontId="14" fillId="4" borderId="11" xfId="0" applyFont="1" applyFill="1" applyBorder="1" applyAlignment="1">
      <alignment vertical="center" wrapText="1"/>
    </xf>
    <xf numFmtId="164" fontId="14" fillId="4" borderId="11" xfId="0" applyNumberFormat="1" applyFont="1" applyFill="1" applyBorder="1" applyAlignment="1">
      <alignment horizontal="right" vertical="center" wrapText="1"/>
    </xf>
    <xf numFmtId="3" fontId="9" fillId="0" borderId="11" xfId="0" quotePrefix="1" applyNumberFormat="1" applyFont="1" applyBorder="1" applyAlignment="1">
      <alignment horizontal="right" vertical="center" wrapText="1"/>
    </xf>
    <xf numFmtId="164" fontId="9" fillId="5" borderId="11" xfId="0" quotePrefix="1" applyNumberFormat="1" applyFont="1" applyFill="1" applyBorder="1" applyAlignment="1">
      <alignment horizontal="center" vertical="top" wrapText="1"/>
    </xf>
    <xf numFmtId="0" fontId="9" fillId="5" borderId="0" xfId="0" applyFont="1" applyFill="1" applyAlignment="1">
      <alignment vertical="top"/>
    </xf>
    <xf numFmtId="0" fontId="15" fillId="0" borderId="11" xfId="0" applyFont="1" applyBorder="1" applyAlignment="1">
      <alignment vertical="top"/>
    </xf>
    <xf numFmtId="164" fontId="9" fillId="0" borderId="11" xfId="0" applyNumberFormat="1" applyFont="1" applyBorder="1" applyAlignment="1">
      <alignment vertical="top" wrapText="1"/>
    </xf>
    <xf numFmtId="0" fontId="24" fillId="0" borderId="19" xfId="0" applyFont="1" applyBorder="1"/>
    <xf numFmtId="9" fontId="0" fillId="0" borderId="19" xfId="3" applyFont="1" applyBorder="1"/>
    <xf numFmtId="9" fontId="0" fillId="0" borderId="0" xfId="3" applyFont="1" applyAlignment="1">
      <alignment horizontal="center"/>
    </xf>
    <xf numFmtId="0" fontId="24" fillId="0" borderId="0" xfId="0" applyFont="1"/>
    <xf numFmtId="10" fontId="9" fillId="0" borderId="11" xfId="3" applyNumberFormat="1" applyFont="1" applyBorder="1"/>
    <xf numFmtId="10" fontId="9" fillId="0" borderId="11" xfId="3" applyNumberFormat="1" applyFont="1" applyBorder="1" applyAlignment="1">
      <alignment vertical="center"/>
    </xf>
    <xf numFmtId="164" fontId="9" fillId="0" borderId="11" xfId="0" quotePrefix="1" applyNumberFormat="1" applyFont="1" applyBorder="1" applyAlignment="1">
      <alignment horizontal="center" vertical="top" wrapText="1"/>
    </xf>
    <xf numFmtId="0" fontId="18" fillId="0" borderId="11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right" vertical="center" wrapText="1"/>
    </xf>
    <xf numFmtId="164" fontId="18" fillId="0" borderId="11" xfId="0" applyNumberFormat="1" applyFont="1" applyFill="1" applyBorder="1" applyAlignment="1">
      <alignment horizontal="right" vertical="center" wrapText="1"/>
    </xf>
    <xf numFmtId="0" fontId="18" fillId="0" borderId="11" xfId="0" quotePrefix="1" applyFont="1" applyFill="1" applyBorder="1" applyAlignment="1">
      <alignment horizontal="right" vertical="center" wrapText="1"/>
    </xf>
    <xf numFmtId="0" fontId="0" fillId="0" borderId="0" xfId="0" applyFill="1"/>
    <xf numFmtId="0" fontId="15" fillId="0" borderId="8" xfId="0" applyFont="1" applyFill="1" applyBorder="1" applyAlignment="1">
      <alignment vertical="center"/>
    </xf>
    <xf numFmtId="0" fontId="15" fillId="0" borderId="9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justify" vertical="center" wrapText="1"/>
    </xf>
    <xf numFmtId="0" fontId="15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Fill="1" applyBorder="1"/>
    <xf numFmtId="0" fontId="1" fillId="0" borderId="11" xfId="0" applyFont="1" applyFill="1" applyBorder="1"/>
    <xf numFmtId="0" fontId="0" fillId="0" borderId="11" xfId="0" quotePrefix="1" applyFill="1" applyBorder="1" applyAlignment="1">
      <alignment horizontal="right"/>
    </xf>
    <xf numFmtId="0" fontId="1" fillId="0" borderId="11" xfId="0" quotePrefix="1" applyFont="1" applyFill="1" applyBorder="1" applyAlignment="1">
      <alignment horizontal="right"/>
    </xf>
    <xf numFmtId="0" fontId="24" fillId="0" borderId="11" xfId="0" applyFont="1" applyFill="1" applyBorder="1" applyAlignment="1">
      <alignment vertical="center" wrapText="1"/>
    </xf>
    <xf numFmtId="0" fontId="1" fillId="0" borderId="0" xfId="0" applyFont="1" applyFill="1"/>
    <xf numFmtId="164" fontId="24" fillId="0" borderId="11" xfId="0" applyNumberFormat="1" applyFont="1" applyFill="1" applyBorder="1" applyAlignment="1">
      <alignment horizontal="right" vertical="center" wrapText="1"/>
    </xf>
    <xf numFmtId="167" fontId="18" fillId="0" borderId="11" xfId="2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/>
    </xf>
    <xf numFmtId="167" fontId="24" fillId="0" borderId="11" xfId="2" applyNumberFormat="1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167" fontId="18" fillId="0" borderId="11" xfId="2" applyNumberFormat="1" applyFont="1" applyFill="1" applyBorder="1" applyAlignment="1">
      <alignment horizontal="left" vertical="center"/>
    </xf>
    <xf numFmtId="0" fontId="18" fillId="0" borderId="11" xfId="0" applyFont="1" applyFill="1" applyBorder="1" applyAlignment="1">
      <alignment vertical="center"/>
    </xf>
    <xf numFmtId="167" fontId="18" fillId="0" borderId="11" xfId="2" applyNumberFormat="1" applyFont="1" applyFill="1" applyBorder="1" applyAlignment="1">
      <alignment vertical="center"/>
    </xf>
    <xf numFmtId="0" fontId="18" fillId="0" borderId="11" xfId="0" applyFont="1" applyFill="1" applyBorder="1"/>
    <xf numFmtId="167" fontId="18" fillId="0" borderId="11" xfId="2" applyNumberFormat="1" applyFont="1" applyFill="1" applyBorder="1"/>
    <xf numFmtId="0" fontId="24" fillId="0" borderId="11" xfId="0" applyFont="1" applyFill="1" applyBorder="1" applyAlignment="1">
      <alignment horizontal="justify" vertical="center"/>
    </xf>
    <xf numFmtId="167" fontId="24" fillId="0" borderId="11" xfId="2" applyNumberFormat="1" applyFont="1" applyFill="1" applyBorder="1" applyAlignment="1">
      <alignment horizontal="justify" vertical="center"/>
    </xf>
    <xf numFmtId="0" fontId="24" fillId="0" borderId="11" xfId="0" applyFont="1" applyFill="1" applyBorder="1" applyAlignment="1">
      <alignment horizontal="justify" vertical="center" wrapText="1"/>
    </xf>
    <xf numFmtId="167" fontId="24" fillId="0" borderId="11" xfId="2" applyNumberFormat="1" applyFont="1" applyFill="1" applyBorder="1" applyAlignment="1">
      <alignment horizontal="justify" vertical="center" wrapText="1"/>
    </xf>
    <xf numFmtId="0" fontId="22" fillId="0" borderId="0" xfId="0" applyFont="1" applyFill="1"/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167" fontId="0" fillId="0" borderId="11" xfId="2" applyNumberFormat="1" applyFont="1" applyFill="1" applyBorder="1"/>
    <xf numFmtId="0" fontId="14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/>
    <xf numFmtId="0" fontId="7" fillId="0" borderId="9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vertical="center"/>
    </xf>
    <xf numFmtId="167" fontId="9" fillId="0" borderId="11" xfId="2" applyNumberFormat="1" applyFont="1" applyFill="1" applyBorder="1" applyAlignment="1">
      <alignment horizontal="left" vertical="center"/>
    </xf>
    <xf numFmtId="164" fontId="9" fillId="0" borderId="11" xfId="0" applyNumberFormat="1" applyFont="1" applyFill="1" applyBorder="1" applyAlignment="1">
      <alignment horizontal="right" vertical="center" wrapText="1"/>
    </xf>
    <xf numFmtId="167" fontId="14" fillId="0" borderId="11" xfId="2" applyNumberFormat="1" applyFont="1" applyFill="1" applyBorder="1" applyAlignment="1">
      <alignment vertical="center" wrapText="1"/>
    </xf>
    <xf numFmtId="164" fontId="14" fillId="0" borderId="11" xfId="0" applyNumberFormat="1" applyFont="1" applyFill="1" applyBorder="1" applyAlignment="1">
      <alignment horizontal="right" vertical="center" wrapText="1"/>
    </xf>
    <xf numFmtId="164" fontId="11" fillId="0" borderId="11" xfId="0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167" fontId="9" fillId="0" borderId="11" xfId="2" applyNumberFormat="1" applyFont="1" applyFill="1" applyBorder="1" applyAlignment="1">
      <alignment vertical="center" wrapText="1"/>
    </xf>
    <xf numFmtId="3" fontId="14" fillId="0" borderId="11" xfId="0" applyNumberFormat="1" applyFont="1" applyFill="1" applyBorder="1"/>
    <xf numFmtId="167" fontId="9" fillId="0" borderId="11" xfId="2" quotePrefix="1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right"/>
    </xf>
    <xf numFmtId="3" fontId="9" fillId="0" borderId="11" xfId="0" applyNumberFormat="1" applyFont="1" applyFill="1" applyBorder="1"/>
    <xf numFmtId="0" fontId="9" fillId="0" borderId="8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164" fontId="14" fillId="0" borderId="11" xfId="0" applyNumberFormat="1" applyFont="1" applyFill="1" applyBorder="1" applyAlignment="1">
      <alignment vertical="center" wrapText="1"/>
    </xf>
    <xf numFmtId="167" fontId="9" fillId="0" borderId="11" xfId="2" applyNumberFormat="1" applyFont="1" applyFill="1" applyBorder="1" applyAlignment="1">
      <alignment horizontal="right" vertical="center" wrapText="1"/>
    </xf>
    <xf numFmtId="164" fontId="9" fillId="0" borderId="11" xfId="0" quotePrefix="1" applyNumberFormat="1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3" fontId="9" fillId="0" borderId="11" xfId="0" quotePrefix="1" applyNumberFormat="1" applyFont="1" applyFill="1" applyBorder="1" applyAlignment="1">
      <alignment horizontal="right" vertical="center" wrapText="1"/>
    </xf>
    <xf numFmtId="3" fontId="14" fillId="0" borderId="11" xfId="0" applyNumberFormat="1" applyFont="1" applyFill="1" applyBorder="1" applyAlignment="1">
      <alignment vertical="center" wrapText="1"/>
    </xf>
    <xf numFmtId="0" fontId="14" fillId="0" borderId="11" xfId="0" quotePrefix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9" fillId="0" borderId="11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0" xfId="0" applyFont="1" applyFill="1"/>
    <xf numFmtId="3" fontId="9" fillId="0" borderId="11" xfId="0" applyNumberFormat="1" applyFont="1" applyFill="1" applyBorder="1" applyAlignment="1">
      <alignment horizontal="right" vertical="center" wrapText="1"/>
    </xf>
    <xf numFmtId="0" fontId="9" fillId="0" borderId="18" xfId="0" applyFont="1" applyFill="1" applyBorder="1" applyAlignment="1">
      <alignment horizontal="right" vertical="center" wrapText="1"/>
    </xf>
    <xf numFmtId="0" fontId="14" fillId="0" borderId="0" xfId="0" applyFont="1" applyFill="1"/>
    <xf numFmtId="0" fontId="14" fillId="0" borderId="11" xfId="0" applyFont="1" applyFill="1" applyBorder="1" applyAlignment="1">
      <alignment horizontal="left" vertical="center" wrapText="1"/>
    </xf>
    <xf numFmtId="3" fontId="14" fillId="0" borderId="12" xfId="0" applyNumberFormat="1" applyFont="1" applyFill="1" applyBorder="1" applyAlignment="1">
      <alignment horizontal="right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164" fontId="9" fillId="0" borderId="11" xfId="0" applyNumberFormat="1" applyFont="1" applyFill="1" applyBorder="1" applyAlignment="1">
      <alignment vertical="center" wrapText="1"/>
    </xf>
    <xf numFmtId="164" fontId="17" fillId="0" borderId="11" xfId="0" applyNumberFormat="1" applyFont="1" applyFill="1" applyBorder="1" applyAlignment="1">
      <alignment vertical="center" wrapText="1"/>
    </xf>
    <xf numFmtId="164" fontId="17" fillId="0" borderId="11" xfId="0" applyNumberFormat="1" applyFont="1" applyFill="1" applyBorder="1" applyAlignment="1">
      <alignment horizontal="right" vertical="center" wrapText="1"/>
    </xf>
    <xf numFmtId="167" fontId="14" fillId="0" borderId="11" xfId="2" quotePrefix="1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15" fillId="0" borderId="0" xfId="0" applyFont="1" applyFill="1" applyAlignment="1">
      <alignment vertical="center"/>
    </xf>
    <xf numFmtId="0" fontId="15" fillId="0" borderId="6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9" fillId="0" borderId="11" xfId="0" quotePrefix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 indent="4"/>
    </xf>
    <xf numFmtId="9" fontId="9" fillId="0" borderId="11" xfId="3" applyFont="1" applyFill="1" applyBorder="1" applyAlignment="1">
      <alignment horizontal="right" vertical="center" wrapText="1"/>
    </xf>
    <xf numFmtId="166" fontId="9" fillId="0" borderId="11" xfId="0" applyNumberFormat="1" applyFont="1" applyFill="1" applyBorder="1" applyAlignment="1">
      <alignment horizontal="right" vertical="center" wrapText="1"/>
    </xf>
    <xf numFmtId="8" fontId="9" fillId="0" borderId="11" xfId="0" applyNumberFormat="1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9" fontId="9" fillId="0" borderId="11" xfId="0" applyNumberFormat="1" applyFont="1" applyFill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left" vertical="center" wrapText="1" indent="5"/>
    </xf>
    <xf numFmtId="14" fontId="0" fillId="0" borderId="0" xfId="0" applyNumberFormat="1" applyFill="1"/>
    <xf numFmtId="0" fontId="9" fillId="0" borderId="0" xfId="0" applyFont="1" applyFill="1" applyBorder="1"/>
    <xf numFmtId="4" fontId="9" fillId="0" borderId="11" xfId="0" applyNumberFormat="1" applyFont="1" applyFill="1" applyBorder="1"/>
    <xf numFmtId="0" fontId="9" fillId="0" borderId="0" xfId="0" applyFont="1" applyBorder="1"/>
    <xf numFmtId="4" fontId="25" fillId="0" borderId="11" xfId="0" applyNumberFormat="1" applyFont="1" applyBorder="1"/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right"/>
    </xf>
    <xf numFmtId="0" fontId="25" fillId="0" borderId="11" xfId="0" applyFont="1" applyBorder="1"/>
    <xf numFmtId="1" fontId="9" fillId="0" borderId="11" xfId="0" applyNumberFormat="1" applyFont="1" applyBorder="1"/>
    <xf numFmtId="167" fontId="9" fillId="0" borderId="11" xfId="2" applyNumberFormat="1" applyFont="1" applyBorder="1"/>
    <xf numFmtId="9" fontId="25" fillId="0" borderId="11" xfId="3" applyFont="1" applyBorder="1"/>
    <xf numFmtId="0" fontId="26" fillId="0" borderId="11" xfId="0" applyFont="1" applyBorder="1"/>
    <xf numFmtId="0" fontId="27" fillId="0" borderId="0" xfId="0" applyFont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 vertical="center" wrapText="1"/>
    </xf>
    <xf numFmtId="164" fontId="0" fillId="0" borderId="0" xfId="0" applyNumberFormat="1"/>
    <xf numFmtId="164" fontId="9" fillId="0" borderId="11" xfId="0" applyNumberFormat="1" applyFont="1" applyFill="1" applyBorder="1" applyAlignment="1">
      <alignment vertical="top" wrapText="1"/>
    </xf>
    <xf numFmtId="164" fontId="9" fillId="0" borderId="11" xfId="0" quotePrefix="1" applyNumberFormat="1" applyFont="1" applyFill="1" applyBorder="1" applyAlignment="1">
      <alignment horizontal="center" vertical="top" wrapText="1"/>
    </xf>
    <xf numFmtId="164" fontId="9" fillId="0" borderId="11" xfId="0" quotePrefix="1" applyNumberFormat="1" applyFont="1" applyFill="1" applyBorder="1" applyAlignment="1">
      <alignment horizontal="center" vertical="center" wrapText="1"/>
    </xf>
    <xf numFmtId="9" fontId="9" fillId="0" borderId="11" xfId="0" applyNumberFormat="1" applyFont="1" applyFill="1" applyBorder="1" applyAlignment="1">
      <alignment horizontal="center" vertical="center" wrapText="1"/>
    </xf>
    <xf numFmtId="46" fontId="9" fillId="0" borderId="11" xfId="0" quotePrefix="1" applyNumberFormat="1" applyFont="1" applyFill="1" applyBorder="1" applyAlignment="1">
      <alignment vertical="center" wrapText="1"/>
    </xf>
    <xf numFmtId="167" fontId="14" fillId="0" borderId="11" xfId="2" applyNumberFormat="1" applyFont="1" applyFill="1" applyBorder="1" applyAlignment="1">
      <alignment horizontal="right" vertical="center" wrapText="1"/>
    </xf>
    <xf numFmtId="167" fontId="14" fillId="0" borderId="11" xfId="2" quotePrefix="1" applyNumberFormat="1" applyFont="1" applyFill="1" applyBorder="1" applyAlignment="1">
      <alignment horizontal="right" vertical="top" wrapText="1"/>
    </xf>
    <xf numFmtId="167" fontId="24" fillId="0" borderId="11" xfId="2" applyNumberFormat="1" applyFont="1" applyFill="1" applyBorder="1" applyAlignment="1">
      <alignment vertical="center" wrapText="1"/>
    </xf>
    <xf numFmtId="46" fontId="9" fillId="0" borderId="11" xfId="0" quotePrefix="1" applyNumberFormat="1" applyFont="1" applyFill="1" applyBorder="1" applyAlignment="1">
      <alignment vertical="center"/>
    </xf>
    <xf numFmtId="0" fontId="0" fillId="0" borderId="0" xfId="0" applyAlignment="1"/>
    <xf numFmtId="0" fontId="0" fillId="0" borderId="0" xfId="0" applyBorder="1"/>
    <xf numFmtId="3" fontId="26" fillId="0" borderId="0" xfId="0" applyNumberFormat="1" applyFont="1" applyBorder="1"/>
    <xf numFmtId="0" fontId="26" fillId="0" borderId="0" xfId="0" applyFont="1" applyBorder="1"/>
    <xf numFmtId="0" fontId="0" fillId="0" borderId="0" xfId="0" quotePrefix="1" applyFill="1" applyAlignment="1">
      <alignment horizontal="right"/>
    </xf>
    <xf numFmtId="4" fontId="9" fillId="0" borderId="11" xfId="0" quotePrefix="1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1" fontId="9" fillId="0" borderId="11" xfId="0" applyNumberFormat="1" applyFont="1" applyFill="1" applyBorder="1"/>
    <xf numFmtId="1" fontId="9" fillId="0" borderId="11" xfId="0" applyNumberFormat="1" applyFont="1" applyBorder="1" applyAlignment="1">
      <alignment wrapText="1"/>
    </xf>
    <xf numFmtId="164" fontId="14" fillId="0" borderId="7" xfId="0" applyNumberFormat="1" applyFont="1" applyBorder="1" applyAlignment="1">
      <alignment vertical="top" wrapText="1"/>
    </xf>
    <xf numFmtId="164" fontId="9" fillId="0" borderId="1" xfId="0" applyNumberFormat="1" applyFont="1" applyBorder="1" applyAlignment="1">
      <alignment vertical="top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1" fillId="0" borderId="7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3" fillId="3" borderId="3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164" fontId="13" fillId="3" borderId="3" xfId="0" applyNumberFormat="1" applyFont="1" applyFill="1" applyBorder="1" applyAlignment="1">
      <alignment vertical="center" wrapText="1"/>
    </xf>
    <xf numFmtId="164" fontId="13" fillId="3" borderId="4" xfId="0" applyNumberFormat="1" applyFont="1" applyFill="1" applyBorder="1" applyAlignment="1">
      <alignment vertical="center" wrapText="1"/>
    </xf>
    <xf numFmtId="164" fontId="13" fillId="3" borderId="5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15" fontId="9" fillId="0" borderId="11" xfId="0" applyNumberFormat="1" applyFont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4" borderId="11" xfId="0" applyFont="1" applyFill="1" applyBorder="1" applyAlignment="1">
      <alignment horizontal="center" vertical="center" wrapText="1"/>
    </xf>
  </cellXfs>
  <cellStyles count="6">
    <cellStyle name="Comma" xfId="2" builtinId="3"/>
    <cellStyle name="Hyperlink" xfId="1" builtinId="8"/>
    <cellStyle name="Normal" xfId="0" builtinId="0"/>
    <cellStyle name="Normal 10" xfId="5" xr:uid="{42708C4F-0869-464E-96F8-7B901EB3E5B0}"/>
    <cellStyle name="Normal 2" xfId="4" xr:uid="{ABC6F157-DAE6-4887-8AAC-309086D4D5AA}"/>
    <cellStyle name="Percent" xfId="3" builtinId="5"/>
  </cellStyles>
  <dxfs count="0"/>
  <tableStyles count="0" defaultTableStyle="TableStyleMedium2" defaultPivotStyle="PivotStyleLight16"/>
  <colors>
    <mruColors>
      <color rgb="FFEAD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376555</xdr:colOff>
      <xdr:row>18</xdr:row>
      <xdr:rowOff>688975</xdr:rowOff>
    </xdr:from>
    <xdr:to>
      <xdr:col>1</xdr:col>
      <xdr:colOff>376555</xdr:colOff>
      <xdr:row>18</xdr:row>
      <xdr:rowOff>688975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324A5C3B-3D99-439A-91B4-77151D86F1CF}"/>
            </a:ext>
          </a:extLst>
        </xdr:cNvPr>
        <xdr:cNvCxnSpPr>
          <a:cxnSpLocks noChangeShapeType="1"/>
        </xdr:cNvCxnSpPr>
      </xdr:nvCxnSpPr>
      <xdr:spPr bwMode="auto">
        <a:xfrm>
          <a:off x="986155" y="5070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447040</xdr:colOff>
      <xdr:row>50</xdr:row>
      <xdr:rowOff>151130</xdr:rowOff>
    </xdr:from>
    <xdr:to>
      <xdr:col>2</xdr:col>
      <xdr:colOff>447040</xdr:colOff>
      <xdr:row>50</xdr:row>
      <xdr:rowOff>151130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B30951BB-72C2-459C-9D3D-BA8A8F1FC4F7}"/>
            </a:ext>
          </a:extLst>
        </xdr:cNvPr>
        <xdr:cNvCxnSpPr>
          <a:cxnSpLocks noChangeShapeType="1"/>
        </xdr:cNvCxnSpPr>
      </xdr:nvCxnSpPr>
      <xdr:spPr bwMode="auto">
        <a:xfrm>
          <a:off x="1666240" y="713295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3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4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8.bin"/><Relationship Id="rId1" Type="http://schemas.openxmlformats.org/officeDocument/2006/relationships/printerSettings" Target="../printerSettings/printerSettings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0.bin"/><Relationship Id="rId1" Type="http://schemas.openxmlformats.org/officeDocument/2006/relationships/printerSettings" Target="../printerSettings/printerSettings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46.bin"/><Relationship Id="rId1" Type="http://schemas.openxmlformats.org/officeDocument/2006/relationships/printerSettings" Target="../printerSettings/printerSettings9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7.bin"/><Relationship Id="rId1" Type="http://schemas.openxmlformats.org/officeDocument/2006/relationships/printerSettings" Target="../printerSettings/printerSettings10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3.bin"/><Relationship Id="rId1" Type="http://schemas.openxmlformats.org/officeDocument/2006/relationships/printerSettings" Target="../printerSettings/printerSettings11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4.bin"/><Relationship Id="rId1" Type="http://schemas.openxmlformats.org/officeDocument/2006/relationships/printerSettings" Target="../printerSettings/printerSettings1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7.bin"/><Relationship Id="rId1" Type="http://schemas.openxmlformats.org/officeDocument/2006/relationships/printerSettings" Target="../printerSettings/printerSettings13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C37B4-FFB4-41A5-A013-74BB770F8F7D}">
  <sheetPr>
    <tabColor theme="0"/>
  </sheetPr>
  <dimension ref="A1:H38"/>
  <sheetViews>
    <sheetView workbookViewId="0">
      <selection activeCell="I13" sqref="I13"/>
    </sheetView>
  </sheetViews>
  <sheetFormatPr defaultRowHeight="14.6" x14ac:dyDescent="0.4"/>
  <cols>
    <col min="1" max="1" width="30.53515625" style="3" customWidth="1"/>
    <col min="2" max="2" width="11.69140625" customWidth="1"/>
    <col min="3" max="6" width="11" customWidth="1"/>
  </cols>
  <sheetData>
    <row r="1" spans="1:8" ht="30" customHeight="1" thickBot="1" x14ac:dyDescent="0.45">
      <c r="A1" s="218" t="s">
        <v>0</v>
      </c>
      <c r="B1" s="219"/>
      <c r="C1" s="219"/>
      <c r="D1" s="219"/>
      <c r="E1" s="219"/>
      <c r="F1" s="220"/>
    </row>
    <row r="2" spans="1:8" ht="45" x14ac:dyDescent="0.4">
      <c r="A2" s="221"/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8" ht="45.45" thickBot="1" x14ac:dyDescent="0.45">
      <c r="A3" s="222"/>
      <c r="B3" s="11" t="s">
        <v>6</v>
      </c>
      <c r="C3" s="12" t="s">
        <v>6</v>
      </c>
      <c r="D3" s="11" t="s">
        <v>7</v>
      </c>
      <c r="E3" s="11" t="s">
        <v>8</v>
      </c>
      <c r="F3" s="12" t="s">
        <v>6</v>
      </c>
    </row>
    <row r="4" spans="1:8" ht="15.9" thickBot="1" x14ac:dyDescent="0.45">
      <c r="A4" s="223" t="s">
        <v>9</v>
      </c>
      <c r="B4" s="224"/>
      <c r="C4" s="224"/>
      <c r="D4" s="224"/>
      <c r="E4" s="224"/>
      <c r="F4" s="225"/>
    </row>
    <row r="5" spans="1:8" ht="15" x14ac:dyDescent="0.4">
      <c r="A5" s="216" t="s">
        <v>10</v>
      </c>
      <c r="B5" s="13"/>
      <c r="C5" s="13"/>
      <c r="D5" s="13"/>
      <c r="E5" s="13"/>
      <c r="F5" s="13"/>
    </row>
    <row r="6" spans="1:8" ht="15.45" thickBot="1" x14ac:dyDescent="0.45">
      <c r="A6" s="217"/>
      <c r="B6" s="13" t="s">
        <v>11</v>
      </c>
      <c r="C6" s="13" t="s">
        <v>12</v>
      </c>
      <c r="D6" s="13" t="s">
        <v>12</v>
      </c>
      <c r="E6" s="13">
        <v>-55000</v>
      </c>
      <c r="F6" s="13" t="s">
        <v>13</v>
      </c>
    </row>
    <row r="7" spans="1:8" ht="15.9" thickBot="1" x14ac:dyDescent="0.45">
      <c r="A7" s="226" t="s">
        <v>14</v>
      </c>
      <c r="B7" s="227"/>
      <c r="C7" s="227"/>
      <c r="D7" s="227"/>
      <c r="E7" s="227"/>
      <c r="F7" s="228"/>
    </row>
    <row r="8" spans="1:8" ht="15" x14ac:dyDescent="0.4">
      <c r="A8" s="216" t="s">
        <v>15</v>
      </c>
      <c r="B8" s="13"/>
      <c r="C8" s="13"/>
      <c r="D8" s="13"/>
      <c r="E8" s="13"/>
      <c r="F8" s="13"/>
    </row>
    <row r="9" spans="1:8" ht="60.45" thickBot="1" x14ac:dyDescent="0.45">
      <c r="A9" s="217"/>
      <c r="B9" s="14" t="s">
        <v>16</v>
      </c>
      <c r="C9" s="14" t="s">
        <v>12</v>
      </c>
      <c r="D9" s="14" t="s">
        <v>12</v>
      </c>
      <c r="E9" s="14">
        <v>-1000</v>
      </c>
      <c r="F9" s="14" t="s">
        <v>17</v>
      </c>
      <c r="H9" t="s">
        <v>18</v>
      </c>
    </row>
    <row r="10" spans="1:8" ht="15" x14ac:dyDescent="0.4">
      <c r="A10" s="216" t="s">
        <v>19</v>
      </c>
      <c r="B10" s="13"/>
      <c r="C10" s="13"/>
      <c r="D10" s="13"/>
      <c r="E10" s="13"/>
      <c r="F10" s="13"/>
    </row>
    <row r="11" spans="1:8" ht="26.25" customHeight="1" thickBot="1" x14ac:dyDescent="0.45">
      <c r="A11" s="217"/>
      <c r="B11" s="14" t="s">
        <v>20</v>
      </c>
      <c r="C11" s="14" t="s">
        <v>12</v>
      </c>
      <c r="D11" s="14" t="s">
        <v>12</v>
      </c>
      <c r="E11" s="15">
        <v>-51000</v>
      </c>
      <c r="F11" s="14" t="s">
        <v>21</v>
      </c>
    </row>
    <row r="12" spans="1:8" ht="15" x14ac:dyDescent="0.4">
      <c r="A12" s="216" t="s">
        <v>22</v>
      </c>
      <c r="B12" s="13"/>
      <c r="C12" s="13"/>
      <c r="D12" s="13"/>
      <c r="E12" s="13"/>
      <c r="F12" s="13"/>
    </row>
    <row r="13" spans="1:8" ht="60.45" thickBot="1" x14ac:dyDescent="0.45">
      <c r="A13" s="217"/>
      <c r="B13" s="16" t="s">
        <v>23</v>
      </c>
      <c r="C13" s="14" t="s">
        <v>12</v>
      </c>
      <c r="D13" s="14" t="s">
        <v>12</v>
      </c>
      <c r="E13" s="14">
        <v>-36000</v>
      </c>
      <c r="F13" s="14" t="s">
        <v>24</v>
      </c>
    </row>
    <row r="14" spans="1:8" ht="15" x14ac:dyDescent="0.4">
      <c r="A14" s="216" t="s">
        <v>25</v>
      </c>
      <c r="B14" s="13"/>
      <c r="C14" s="13"/>
      <c r="D14" s="13"/>
      <c r="E14" s="13"/>
      <c r="F14" s="13"/>
    </row>
    <row r="15" spans="1:8" ht="24" customHeight="1" thickBot="1" x14ac:dyDescent="0.45">
      <c r="A15" s="217"/>
      <c r="B15" s="14" t="s">
        <v>26</v>
      </c>
      <c r="C15" s="14" t="s">
        <v>12</v>
      </c>
      <c r="D15" s="14" t="s">
        <v>12</v>
      </c>
      <c r="E15" s="14">
        <v>-309000</v>
      </c>
      <c r="F15" s="14" t="s">
        <v>27</v>
      </c>
    </row>
    <row r="16" spans="1:8" ht="15" x14ac:dyDescent="0.4">
      <c r="A16" s="216" t="s">
        <v>28</v>
      </c>
      <c r="B16" s="13" t="s">
        <v>12</v>
      </c>
      <c r="C16" s="13" t="s">
        <v>12</v>
      </c>
      <c r="D16" s="13" t="s">
        <v>12</v>
      </c>
      <c r="E16" s="13" t="s">
        <v>12</v>
      </c>
      <c r="F16" s="13" t="s">
        <v>12</v>
      </c>
    </row>
    <row r="17" spans="1:6" ht="75.45" thickBot="1" x14ac:dyDescent="0.45">
      <c r="A17" s="217"/>
      <c r="B17" s="16" t="s">
        <v>29</v>
      </c>
      <c r="C17" s="14" t="s">
        <v>12</v>
      </c>
      <c r="D17" s="14" t="s">
        <v>12</v>
      </c>
      <c r="E17" s="14">
        <v>-41000</v>
      </c>
      <c r="F17" s="14" t="s">
        <v>30</v>
      </c>
    </row>
    <row r="18" spans="1:6" ht="15" x14ac:dyDescent="0.4">
      <c r="A18" s="216" t="s">
        <v>31</v>
      </c>
      <c r="B18" s="17" t="s">
        <v>32</v>
      </c>
      <c r="C18" s="17" t="s">
        <v>32</v>
      </c>
      <c r="D18" s="17" t="s">
        <v>32</v>
      </c>
      <c r="E18" s="17" t="s">
        <v>32</v>
      </c>
      <c r="F18" s="17" t="s">
        <v>32</v>
      </c>
    </row>
    <row r="19" spans="1:6" ht="75.45" thickBot="1" x14ac:dyDescent="0.45">
      <c r="A19" s="217"/>
      <c r="B19" s="16" t="s">
        <v>33</v>
      </c>
      <c r="C19" s="14" t="s">
        <v>12</v>
      </c>
      <c r="D19" s="14" t="s">
        <v>12</v>
      </c>
      <c r="E19" s="15" t="s">
        <v>12</v>
      </c>
      <c r="F19" s="14" t="s">
        <v>34</v>
      </c>
    </row>
    <row r="20" spans="1:6" ht="15.9" thickBot="1" x14ac:dyDescent="0.45">
      <c r="A20" s="226" t="s">
        <v>35</v>
      </c>
      <c r="B20" s="227"/>
      <c r="C20" s="227"/>
      <c r="D20" s="227"/>
      <c r="E20" s="227"/>
      <c r="F20" s="228"/>
    </row>
    <row r="21" spans="1:6" ht="15" x14ac:dyDescent="0.4">
      <c r="A21" s="216" t="s">
        <v>36</v>
      </c>
      <c r="B21" s="13"/>
      <c r="C21" s="13"/>
      <c r="D21" s="13"/>
      <c r="E21" s="13"/>
      <c r="F21" s="13"/>
    </row>
    <row r="22" spans="1:6" ht="15.45" thickBot="1" x14ac:dyDescent="0.45">
      <c r="A22" s="217"/>
      <c r="B22" s="14" t="s">
        <v>37</v>
      </c>
      <c r="C22" s="14" t="s">
        <v>12</v>
      </c>
      <c r="D22" s="14" t="s">
        <v>12</v>
      </c>
      <c r="E22" s="14" t="s">
        <v>12</v>
      </c>
      <c r="F22" s="14" t="s">
        <v>37</v>
      </c>
    </row>
    <row r="23" spans="1:6" ht="15" x14ac:dyDescent="0.4">
      <c r="A23" s="216" t="s">
        <v>38</v>
      </c>
      <c r="B23" s="13"/>
      <c r="C23" s="13"/>
      <c r="D23" s="13"/>
      <c r="E23" s="13"/>
      <c r="F23" s="13"/>
    </row>
    <row r="24" spans="1:6" ht="60.45" thickBot="1" x14ac:dyDescent="0.45">
      <c r="A24" s="217"/>
      <c r="B24" s="14" t="s">
        <v>39</v>
      </c>
      <c r="C24" s="14" t="s">
        <v>12</v>
      </c>
      <c r="D24" s="14" t="s">
        <v>12</v>
      </c>
      <c r="E24" s="14" t="s">
        <v>12</v>
      </c>
      <c r="F24" s="14" t="s">
        <v>40</v>
      </c>
    </row>
    <row r="25" spans="1:6" ht="15" x14ac:dyDescent="0.4">
      <c r="A25" s="216" t="s">
        <v>41</v>
      </c>
      <c r="B25" s="13"/>
      <c r="C25" s="13"/>
      <c r="D25" s="13"/>
      <c r="E25" s="13"/>
      <c r="F25" s="13"/>
    </row>
    <row r="26" spans="1:6" ht="60.45" thickBot="1" x14ac:dyDescent="0.45">
      <c r="A26" s="217"/>
      <c r="B26" s="14" t="s">
        <v>42</v>
      </c>
      <c r="C26" s="14" t="s">
        <v>12</v>
      </c>
      <c r="D26" s="14" t="s">
        <v>12</v>
      </c>
      <c r="E26" s="14" t="s">
        <v>12</v>
      </c>
      <c r="F26" s="14" t="s">
        <v>17</v>
      </c>
    </row>
    <row r="27" spans="1:6" ht="15" x14ac:dyDescent="0.4">
      <c r="A27" s="216" t="s">
        <v>43</v>
      </c>
      <c r="B27" s="13"/>
      <c r="C27" s="13"/>
      <c r="D27" s="13"/>
      <c r="E27" s="13"/>
      <c r="F27" s="13"/>
    </row>
    <row r="28" spans="1:6" ht="60.45" thickBot="1" x14ac:dyDescent="0.45">
      <c r="A28" s="217"/>
      <c r="B28" s="14" t="s">
        <v>44</v>
      </c>
      <c r="C28" s="14" t="s">
        <v>12</v>
      </c>
      <c r="D28" s="14" t="s">
        <v>12</v>
      </c>
      <c r="E28" s="14" t="s">
        <v>12</v>
      </c>
      <c r="F28" s="14" t="s">
        <v>40</v>
      </c>
    </row>
    <row r="29" spans="1:6" ht="15" x14ac:dyDescent="0.4">
      <c r="A29" s="216" t="s">
        <v>45</v>
      </c>
      <c r="B29" s="13" t="s">
        <v>32</v>
      </c>
      <c r="C29" s="13" t="s">
        <v>32</v>
      </c>
      <c r="D29" s="13" t="s">
        <v>32</v>
      </c>
      <c r="E29" s="13" t="s">
        <v>32</v>
      </c>
      <c r="F29" s="13" t="s">
        <v>46</v>
      </c>
    </row>
    <row r="30" spans="1:6" ht="60.45" thickBot="1" x14ac:dyDescent="0.45">
      <c r="A30" s="217"/>
      <c r="B30" s="14" t="s">
        <v>47</v>
      </c>
      <c r="C30" s="14" t="s">
        <v>12</v>
      </c>
      <c r="D30" s="14" t="s">
        <v>12</v>
      </c>
      <c r="E30" s="14" t="s">
        <v>12</v>
      </c>
      <c r="F30" s="14" t="s">
        <v>48</v>
      </c>
    </row>
    <row r="31" spans="1:6" ht="15" x14ac:dyDescent="0.4">
      <c r="A31" s="216" t="s">
        <v>49</v>
      </c>
      <c r="B31" s="13" t="s">
        <v>32</v>
      </c>
      <c r="C31" s="13" t="s">
        <v>32</v>
      </c>
      <c r="D31" s="13" t="s">
        <v>32</v>
      </c>
      <c r="E31" s="13" t="s">
        <v>32</v>
      </c>
      <c r="F31" s="13" t="s">
        <v>32</v>
      </c>
    </row>
    <row r="32" spans="1:6" ht="60.45" thickBot="1" x14ac:dyDescent="0.45">
      <c r="A32" s="217"/>
      <c r="B32" s="14" t="s">
        <v>39</v>
      </c>
      <c r="C32" s="14" t="s">
        <v>12</v>
      </c>
      <c r="D32" s="14" t="s">
        <v>12</v>
      </c>
      <c r="E32" s="14" t="s">
        <v>12</v>
      </c>
      <c r="F32" s="14" t="s">
        <v>40</v>
      </c>
    </row>
    <row r="33" spans="1:6" ht="15" x14ac:dyDescent="0.4">
      <c r="A33" s="216" t="s">
        <v>50</v>
      </c>
      <c r="B33" s="17" t="s">
        <v>32</v>
      </c>
      <c r="C33" s="13" t="s">
        <v>32</v>
      </c>
      <c r="D33" s="13" t="s">
        <v>32</v>
      </c>
      <c r="E33" s="13" t="s">
        <v>32</v>
      </c>
      <c r="F33" s="17" t="s">
        <v>32</v>
      </c>
    </row>
    <row r="34" spans="1:6" ht="60.45" thickBot="1" x14ac:dyDescent="0.45">
      <c r="A34" s="217"/>
      <c r="B34" s="14" t="s">
        <v>42</v>
      </c>
      <c r="C34" s="14" t="s">
        <v>12</v>
      </c>
      <c r="D34" s="14" t="s">
        <v>12</v>
      </c>
      <c r="E34" s="14" t="s">
        <v>12</v>
      </c>
      <c r="F34" s="14" t="s">
        <v>17</v>
      </c>
    </row>
    <row r="35" spans="1:6" ht="15.45" x14ac:dyDescent="0.4">
      <c r="A35" s="18"/>
      <c r="B35" s="19"/>
      <c r="C35" s="19"/>
      <c r="D35" s="19"/>
      <c r="E35" s="19"/>
      <c r="F35" s="19"/>
    </row>
    <row r="36" spans="1:6" ht="15.45" x14ac:dyDescent="0.4">
      <c r="A36" s="18"/>
      <c r="B36" s="19"/>
      <c r="C36" s="19"/>
      <c r="D36" s="19"/>
      <c r="E36" s="19"/>
      <c r="F36" s="19"/>
    </row>
    <row r="37" spans="1:6" ht="15.45" x14ac:dyDescent="0.4">
      <c r="A37" s="19" t="s">
        <v>51</v>
      </c>
      <c r="B37" s="19"/>
      <c r="C37" s="19"/>
      <c r="D37" s="19"/>
      <c r="E37" s="19"/>
      <c r="F37" s="19"/>
    </row>
    <row r="38" spans="1:6" x14ac:dyDescent="0.4">
      <c r="A38"/>
    </row>
  </sheetData>
  <mergeCells count="19">
    <mergeCell ref="A1:F1"/>
    <mergeCell ref="A2:A3"/>
    <mergeCell ref="A4:F4"/>
    <mergeCell ref="A7:F7"/>
    <mergeCell ref="A20:F20"/>
    <mergeCell ref="A5:A6"/>
    <mergeCell ref="A16:A17"/>
    <mergeCell ref="A8:A9"/>
    <mergeCell ref="A10:A11"/>
    <mergeCell ref="A14:A15"/>
    <mergeCell ref="A18:A19"/>
    <mergeCell ref="A12:A13"/>
    <mergeCell ref="A31:A32"/>
    <mergeCell ref="A33:A34"/>
    <mergeCell ref="A21:A22"/>
    <mergeCell ref="A23:A24"/>
    <mergeCell ref="A27:A28"/>
    <mergeCell ref="A25:A26"/>
    <mergeCell ref="A29:A30"/>
  </mergeCells>
  <phoneticPr fontId="8" type="noConversion"/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7A6C1-EDB9-41BA-9BCD-4BA4C530DA4A}">
  <dimension ref="A1:E6"/>
  <sheetViews>
    <sheetView workbookViewId="0">
      <selection activeCell="A18" sqref="A18"/>
    </sheetView>
  </sheetViews>
  <sheetFormatPr defaultRowHeight="14.6" x14ac:dyDescent="0.4"/>
  <cols>
    <col min="1" max="1" width="32.3046875" customWidth="1"/>
    <col min="2" max="2" width="18.69140625" bestFit="1" customWidth="1"/>
    <col min="3" max="3" width="24.69140625" bestFit="1" customWidth="1"/>
    <col min="4" max="4" width="28.3046875" bestFit="1" customWidth="1"/>
    <col min="5" max="5" width="23.69140625" bestFit="1" customWidth="1"/>
  </cols>
  <sheetData>
    <row r="1" spans="1:5" ht="15.45" x14ac:dyDescent="0.4">
      <c r="A1" s="19" t="s">
        <v>89</v>
      </c>
      <c r="B1" s="19"/>
      <c r="C1" s="19"/>
      <c r="D1" s="19"/>
      <c r="E1" s="19"/>
    </row>
    <row r="2" spans="1:5" ht="15.45" x14ac:dyDescent="0.4">
      <c r="A2" s="31"/>
      <c r="B2" s="31" t="s">
        <v>80</v>
      </c>
      <c r="C2" s="31" t="s">
        <v>81</v>
      </c>
      <c r="D2" s="31" t="s">
        <v>82</v>
      </c>
      <c r="E2" s="31" t="s">
        <v>83</v>
      </c>
    </row>
    <row r="3" spans="1:5" ht="15.45" x14ac:dyDescent="0.4">
      <c r="A3" s="31" t="s">
        <v>90</v>
      </c>
      <c r="B3" s="49">
        <v>4126</v>
      </c>
      <c r="C3" s="49">
        <v>4078</v>
      </c>
      <c r="D3" s="49">
        <v>4295</v>
      </c>
      <c r="E3" s="49">
        <v>3049</v>
      </c>
    </row>
    <row r="4" spans="1:5" ht="15.45" x14ac:dyDescent="0.4">
      <c r="A4" s="31" t="s">
        <v>64</v>
      </c>
      <c r="B4" s="49">
        <v>22</v>
      </c>
      <c r="C4" s="49">
        <v>23</v>
      </c>
      <c r="D4" s="49">
        <v>26</v>
      </c>
      <c r="E4" s="49">
        <v>26</v>
      </c>
    </row>
    <row r="6" spans="1:5" x14ac:dyDescent="0.4">
      <c r="A6" t="s">
        <v>66</v>
      </c>
    </row>
  </sheetData>
  <phoneticPr fontId="8" type="noConversion"/>
  <pageMargins left="0.7" right="0.7" top="0.75" bottom="0.75" header="0.3" footer="0.3"/>
  <customProperties>
    <customPr name="EpmWorksheetKeyString_GU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1E52E-8786-4983-92A2-188FE037EDDD}">
  <dimension ref="A1:E35"/>
  <sheetViews>
    <sheetView zoomScaleNormal="100" workbookViewId="0">
      <selection activeCell="A24" sqref="A24"/>
    </sheetView>
  </sheetViews>
  <sheetFormatPr defaultRowHeight="14.6" x14ac:dyDescent="0.4"/>
  <cols>
    <col min="1" max="1" width="87.53515625" bestFit="1" customWidth="1"/>
    <col min="2" max="2" width="28.4609375" bestFit="1" customWidth="1"/>
  </cols>
  <sheetData>
    <row r="1" spans="1:5" ht="15.45" x14ac:dyDescent="0.4">
      <c r="A1" s="19" t="s">
        <v>549</v>
      </c>
      <c r="B1" s="19"/>
      <c r="D1" s="206"/>
      <c r="E1" s="206"/>
    </row>
    <row r="2" spans="1:5" ht="15" customHeight="1" x14ac:dyDescent="0.4">
      <c r="A2" s="31" t="s">
        <v>93</v>
      </c>
      <c r="B2" s="31" t="s">
        <v>94</v>
      </c>
      <c r="D2" s="206"/>
      <c r="E2" s="206"/>
    </row>
    <row r="3" spans="1:5" ht="15.45" x14ac:dyDescent="0.4">
      <c r="A3" s="31" t="s">
        <v>603</v>
      </c>
      <c r="B3" s="49">
        <v>8971</v>
      </c>
      <c r="D3" s="207"/>
      <c r="E3" s="206"/>
    </row>
    <row r="4" spans="1:5" ht="15.45" x14ac:dyDescent="0.4">
      <c r="A4" s="31" t="s">
        <v>96</v>
      </c>
      <c r="B4" s="49">
        <v>4905</v>
      </c>
      <c r="D4" s="207"/>
      <c r="E4" s="206"/>
    </row>
    <row r="5" spans="1:5" ht="15.45" x14ac:dyDescent="0.4">
      <c r="A5" s="31" t="s">
        <v>97</v>
      </c>
      <c r="B5" s="49">
        <v>1629</v>
      </c>
      <c r="D5" s="207"/>
      <c r="E5" s="206"/>
    </row>
    <row r="6" spans="1:5" ht="15.45" x14ac:dyDescent="0.4">
      <c r="A6" s="31" t="s">
        <v>98</v>
      </c>
      <c r="B6" s="31">
        <v>495</v>
      </c>
      <c r="D6" s="208"/>
      <c r="E6" s="206"/>
    </row>
    <row r="7" spans="1:5" ht="15.45" x14ac:dyDescent="0.4">
      <c r="A7" s="31" t="s">
        <v>99</v>
      </c>
      <c r="B7" s="31">
        <v>384</v>
      </c>
      <c r="D7" s="208"/>
      <c r="E7" s="206"/>
    </row>
    <row r="8" spans="1:5" ht="15.45" x14ac:dyDescent="0.4">
      <c r="A8" s="31" t="s">
        <v>100</v>
      </c>
      <c r="B8" s="31">
        <v>337</v>
      </c>
      <c r="D8" s="208"/>
      <c r="E8" s="206"/>
    </row>
    <row r="9" spans="1:5" ht="15.45" x14ac:dyDescent="0.4">
      <c r="A9" s="31" t="s">
        <v>101</v>
      </c>
      <c r="B9" s="31">
        <v>297</v>
      </c>
      <c r="D9" s="208"/>
      <c r="E9" s="206"/>
    </row>
    <row r="10" spans="1:5" ht="15.45" x14ac:dyDescent="0.4">
      <c r="A10" s="31" t="s">
        <v>102</v>
      </c>
      <c r="B10" s="31">
        <v>187</v>
      </c>
      <c r="D10" s="208"/>
      <c r="E10" s="206"/>
    </row>
    <row r="11" spans="1:5" ht="15.45" x14ac:dyDescent="0.4">
      <c r="A11" s="31" t="s">
        <v>103</v>
      </c>
      <c r="B11" s="31">
        <v>74</v>
      </c>
      <c r="D11" s="208"/>
      <c r="E11" s="206"/>
    </row>
    <row r="12" spans="1:5" ht="15.45" x14ac:dyDescent="0.4">
      <c r="A12" s="31" t="s">
        <v>569</v>
      </c>
      <c r="B12" s="113">
        <v>66</v>
      </c>
      <c r="D12" s="208"/>
      <c r="E12" s="206"/>
    </row>
    <row r="13" spans="1:5" ht="15.45" x14ac:dyDescent="0.4">
      <c r="A13" s="31" t="s">
        <v>104</v>
      </c>
      <c r="B13" s="31">
        <v>48</v>
      </c>
      <c r="D13" s="208"/>
      <c r="E13" s="206"/>
    </row>
    <row r="14" spans="1:5" ht="15.45" x14ac:dyDescent="0.4">
      <c r="A14" s="31" t="s">
        <v>105</v>
      </c>
      <c r="B14" s="31">
        <v>22</v>
      </c>
      <c r="D14" s="208"/>
      <c r="E14" s="206"/>
    </row>
    <row r="15" spans="1:5" ht="15.45" x14ac:dyDescent="0.4">
      <c r="A15" s="31" t="s">
        <v>106</v>
      </c>
      <c r="B15" s="31">
        <v>10</v>
      </c>
      <c r="D15" s="208"/>
      <c r="E15" s="206"/>
    </row>
    <row r="16" spans="1:5" ht="15.45" x14ac:dyDescent="0.4">
      <c r="A16" s="31" t="s">
        <v>107</v>
      </c>
      <c r="B16" s="31">
        <v>6</v>
      </c>
      <c r="D16" s="208"/>
      <c r="E16" s="206"/>
    </row>
    <row r="17" spans="1:5" ht="15.45" x14ac:dyDescent="0.4">
      <c r="A17" s="31" t="s">
        <v>108</v>
      </c>
      <c r="B17" s="31">
        <v>2</v>
      </c>
      <c r="D17" s="208"/>
      <c r="E17" s="206"/>
    </row>
    <row r="18" spans="1:5" x14ac:dyDescent="0.4">
      <c r="D18" s="206"/>
      <c r="E18" s="206"/>
    </row>
    <row r="35" spans="1:1" x14ac:dyDescent="0.4">
      <c r="A35" t="s">
        <v>570</v>
      </c>
    </row>
  </sheetData>
  <phoneticPr fontId="8" type="noConversion"/>
  <pageMargins left="0.7" right="0.7" top="0.75" bottom="0.75" header="0.3" footer="0.3"/>
  <customProperties>
    <customPr name="EpmWorksheetKeyString_GU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A62FD-1368-4B16-8323-87B33C5C28D1}">
  <dimension ref="A1:F6"/>
  <sheetViews>
    <sheetView workbookViewId="0">
      <selection activeCell="A8" sqref="A8"/>
    </sheetView>
  </sheetViews>
  <sheetFormatPr defaultRowHeight="14.6" x14ac:dyDescent="0.4"/>
  <cols>
    <col min="1" max="1" width="13.765625" bestFit="1" customWidth="1"/>
    <col min="2" max="6" width="8.765625" bestFit="1" customWidth="1"/>
  </cols>
  <sheetData>
    <row r="1" spans="1:6" ht="15.45" x14ac:dyDescent="0.4">
      <c r="A1" s="19" t="s">
        <v>550</v>
      </c>
    </row>
    <row r="2" spans="1:6" ht="15.45" x14ac:dyDescent="0.4">
      <c r="A2" s="31" t="s">
        <v>484</v>
      </c>
      <c r="B2" s="31" t="s">
        <v>57</v>
      </c>
      <c r="C2" s="31" t="s">
        <v>58</v>
      </c>
      <c r="D2" s="31" t="s">
        <v>59</v>
      </c>
      <c r="E2" s="31" t="s">
        <v>60</v>
      </c>
      <c r="F2" s="31" t="s">
        <v>61</v>
      </c>
    </row>
    <row r="3" spans="1:6" ht="15.45" x14ac:dyDescent="0.4">
      <c r="A3" s="31" t="s">
        <v>485</v>
      </c>
      <c r="B3" s="185">
        <v>63.6</v>
      </c>
      <c r="C3" s="185">
        <v>66.099999999999994</v>
      </c>
      <c r="D3" s="185">
        <v>65.8</v>
      </c>
      <c r="E3" s="185">
        <v>64.099999999999994</v>
      </c>
      <c r="F3" s="185">
        <v>62.3</v>
      </c>
    </row>
    <row r="4" spans="1:6" ht="15.45" x14ac:dyDescent="0.4">
      <c r="A4" s="31" t="s">
        <v>486</v>
      </c>
      <c r="B4" s="185">
        <v>31.4</v>
      </c>
      <c r="C4" s="185">
        <v>36.9</v>
      </c>
      <c r="D4" s="185">
        <v>41.4</v>
      </c>
      <c r="E4" s="185">
        <v>45.9</v>
      </c>
      <c r="F4" s="185">
        <v>46.7</v>
      </c>
    </row>
    <row r="5" spans="1:6" ht="15.45" x14ac:dyDescent="0.4">
      <c r="A5" s="31" t="s">
        <v>487</v>
      </c>
      <c r="B5" s="185">
        <v>50.7</v>
      </c>
      <c r="C5" s="185">
        <v>49.4</v>
      </c>
      <c r="D5" s="185">
        <v>43.6</v>
      </c>
      <c r="E5" s="185">
        <v>35.200000000000003</v>
      </c>
      <c r="F5" s="185">
        <v>39.1</v>
      </c>
    </row>
    <row r="6" spans="1:6" ht="15.45" x14ac:dyDescent="0.4">
      <c r="A6" s="31" t="s">
        <v>488</v>
      </c>
      <c r="B6" s="185">
        <v>61.3</v>
      </c>
      <c r="C6" s="185">
        <v>63.9</v>
      </c>
      <c r="D6" s="185">
        <v>63.9</v>
      </c>
      <c r="E6" s="185">
        <v>62.2</v>
      </c>
      <c r="F6" s="185">
        <v>60.7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FA7C5-BE6F-4911-98B3-44E6E0D15FBF}">
  <dimension ref="A1:H5"/>
  <sheetViews>
    <sheetView workbookViewId="0">
      <selection activeCell="A7" sqref="A7:A14"/>
    </sheetView>
  </sheetViews>
  <sheetFormatPr defaultRowHeight="14.6" x14ac:dyDescent="0.4"/>
  <cols>
    <col min="1" max="1" width="38" bestFit="1" customWidth="1"/>
  </cols>
  <sheetData>
    <row r="1" spans="1:8" ht="15.45" x14ac:dyDescent="0.4">
      <c r="A1" s="19" t="s">
        <v>566</v>
      </c>
    </row>
    <row r="3" spans="1:8" ht="15.45" x14ac:dyDescent="0.4">
      <c r="A3" s="43"/>
      <c r="B3" s="31" t="s">
        <v>57</v>
      </c>
      <c r="C3" s="31" t="s">
        <v>58</v>
      </c>
      <c r="D3" s="31" t="s">
        <v>59</v>
      </c>
      <c r="E3" s="31" t="s">
        <v>60</v>
      </c>
      <c r="F3" s="31" t="s">
        <v>61</v>
      </c>
    </row>
    <row r="4" spans="1:8" ht="15.45" x14ac:dyDescent="0.4">
      <c r="A4" s="31" t="s">
        <v>91</v>
      </c>
      <c r="B4" s="185">
        <v>19472</v>
      </c>
      <c r="C4" s="185">
        <v>13547</v>
      </c>
      <c r="D4" s="185">
        <v>27773</v>
      </c>
      <c r="E4" s="185">
        <v>24232</v>
      </c>
      <c r="F4" s="185">
        <v>26944</v>
      </c>
      <c r="G4" s="189"/>
      <c r="H4" s="188"/>
    </row>
    <row r="5" spans="1:8" ht="15.45" x14ac:dyDescent="0.4">
      <c r="A5" s="184" t="s">
        <v>92</v>
      </c>
      <c r="B5" s="187">
        <v>0.32</v>
      </c>
      <c r="C5" s="187">
        <v>0.31</v>
      </c>
      <c r="D5" s="187">
        <v>0.27</v>
      </c>
      <c r="E5" s="187">
        <v>0.27</v>
      </c>
      <c r="F5" s="187">
        <v>0.31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B5CA7-FDDB-499D-B2DF-568D47185960}">
  <dimension ref="A1:G7"/>
  <sheetViews>
    <sheetView workbookViewId="0">
      <selection activeCell="A9" sqref="A9:B14"/>
    </sheetView>
  </sheetViews>
  <sheetFormatPr defaultRowHeight="14.6" x14ac:dyDescent="0.4"/>
  <cols>
    <col min="2" max="2" width="48.3046875" bestFit="1" customWidth="1"/>
    <col min="3" max="3" width="48.3046875" customWidth="1"/>
    <col min="4" max="4" width="48.3046875" bestFit="1" customWidth="1"/>
    <col min="5" max="5" width="48.3046875" customWidth="1"/>
    <col min="6" max="6" width="48.3046875" bestFit="1" customWidth="1"/>
    <col min="7" max="7" width="47.4609375" bestFit="1" customWidth="1"/>
  </cols>
  <sheetData>
    <row r="1" spans="1:7" ht="15.45" x14ac:dyDescent="0.4">
      <c r="A1" s="19" t="s">
        <v>565</v>
      </c>
      <c r="B1" s="19"/>
      <c r="C1" s="19"/>
      <c r="D1" s="19"/>
      <c r="E1" s="19"/>
      <c r="F1" s="19"/>
    </row>
    <row r="2" spans="1:7" ht="15.45" x14ac:dyDescent="0.4">
      <c r="A2" s="31"/>
      <c r="B2" s="31" t="s">
        <v>109</v>
      </c>
      <c r="C2" s="31" t="s">
        <v>110</v>
      </c>
      <c r="D2" s="31" t="s">
        <v>111</v>
      </c>
      <c r="E2" s="31" t="s">
        <v>112</v>
      </c>
      <c r="F2" s="31" t="s">
        <v>113</v>
      </c>
      <c r="G2" s="31" t="s">
        <v>114</v>
      </c>
    </row>
    <row r="3" spans="1:7" ht="15.45" x14ac:dyDescent="0.4">
      <c r="A3" s="31" t="s">
        <v>57</v>
      </c>
      <c r="B3" s="31">
        <v>11</v>
      </c>
      <c r="C3" s="31">
        <v>14</v>
      </c>
      <c r="D3" s="31">
        <v>17</v>
      </c>
      <c r="E3" s="31">
        <v>21</v>
      </c>
      <c r="F3" s="31">
        <v>25</v>
      </c>
      <c r="G3" s="185">
        <v>76.14</v>
      </c>
    </row>
    <row r="4" spans="1:7" ht="15.45" x14ac:dyDescent="0.4">
      <c r="A4" s="31" t="s">
        <v>58</v>
      </c>
      <c r="B4" s="31">
        <v>12</v>
      </c>
      <c r="C4" s="31">
        <v>15</v>
      </c>
      <c r="D4" s="31">
        <v>22</v>
      </c>
      <c r="E4" s="31">
        <v>29</v>
      </c>
      <c r="F4" s="31">
        <v>35</v>
      </c>
      <c r="G4" s="185">
        <v>129.86000000000001</v>
      </c>
    </row>
    <row r="5" spans="1:7" ht="15.45" x14ac:dyDescent="0.4">
      <c r="A5" s="31" t="s">
        <v>59</v>
      </c>
      <c r="B5" s="31">
        <v>12</v>
      </c>
      <c r="C5" s="31">
        <v>15</v>
      </c>
      <c r="D5" s="31">
        <v>19</v>
      </c>
      <c r="E5" s="31">
        <v>28</v>
      </c>
      <c r="F5" s="31">
        <v>41</v>
      </c>
      <c r="G5" s="185">
        <v>207.43</v>
      </c>
    </row>
    <row r="6" spans="1:7" ht="15.45" x14ac:dyDescent="0.4">
      <c r="A6" s="31" t="s">
        <v>60</v>
      </c>
      <c r="B6" s="31">
        <v>13</v>
      </c>
      <c r="C6" s="31">
        <v>16</v>
      </c>
      <c r="D6" s="31">
        <v>22</v>
      </c>
      <c r="E6" s="31">
        <v>29</v>
      </c>
      <c r="F6" s="31">
        <v>38</v>
      </c>
      <c r="G6" s="185">
        <v>157.13999999999999</v>
      </c>
    </row>
    <row r="7" spans="1:7" ht="15.45" x14ac:dyDescent="0.4">
      <c r="A7" s="31" t="s">
        <v>61</v>
      </c>
      <c r="B7" s="31">
        <v>13</v>
      </c>
      <c r="C7" s="31">
        <v>17</v>
      </c>
      <c r="D7" s="31">
        <v>23</v>
      </c>
      <c r="E7" s="31">
        <v>31</v>
      </c>
      <c r="F7" s="31">
        <v>40</v>
      </c>
      <c r="G7" s="185">
        <v>206</v>
      </c>
    </row>
  </sheetData>
  <phoneticPr fontId="8" type="noConversion"/>
  <pageMargins left="0.7" right="0.7" top="0.75" bottom="0.75" header="0.3" footer="0.3"/>
  <customProperties>
    <customPr name="EpmWorksheetKeyString_GUID" r:id="rId1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BC59B-A00A-4E36-A3EF-1FE5B4A2AFD9}">
  <dimension ref="A1:G7"/>
  <sheetViews>
    <sheetView zoomScaleNormal="100" workbookViewId="0">
      <selection activeCell="A9" sqref="A9:B15"/>
    </sheetView>
  </sheetViews>
  <sheetFormatPr defaultRowHeight="14.6" x14ac:dyDescent="0.4"/>
  <cols>
    <col min="2" max="2" width="48.3046875" bestFit="1" customWidth="1"/>
    <col min="3" max="3" width="48.3046875" customWidth="1"/>
    <col min="4" max="4" width="48.3046875" bestFit="1" customWidth="1"/>
    <col min="5" max="5" width="48.3046875" customWidth="1"/>
    <col min="6" max="6" width="48.3046875" bestFit="1" customWidth="1"/>
    <col min="7" max="7" width="47" bestFit="1" customWidth="1"/>
  </cols>
  <sheetData>
    <row r="1" spans="1:7" ht="15.45" x14ac:dyDescent="0.4">
      <c r="A1" s="19" t="s">
        <v>564</v>
      </c>
      <c r="B1" s="19"/>
      <c r="C1" s="19"/>
      <c r="D1" s="19"/>
      <c r="E1" s="19"/>
      <c r="F1" s="19"/>
    </row>
    <row r="2" spans="1:7" ht="15.45" x14ac:dyDescent="0.4">
      <c r="A2" s="31"/>
      <c r="B2" s="31" t="s">
        <v>109</v>
      </c>
      <c r="C2" s="31" t="s">
        <v>115</v>
      </c>
      <c r="D2" s="31" t="s">
        <v>111</v>
      </c>
      <c r="E2" s="31" t="s">
        <v>112</v>
      </c>
      <c r="F2" s="31" t="s">
        <v>113</v>
      </c>
      <c r="G2" s="31" t="s">
        <v>116</v>
      </c>
    </row>
    <row r="3" spans="1:7" ht="15.45" x14ac:dyDescent="0.4">
      <c r="A3" s="31" t="s">
        <v>57</v>
      </c>
      <c r="B3" s="31">
        <v>20</v>
      </c>
      <c r="C3" s="31">
        <v>24</v>
      </c>
      <c r="D3" s="31">
        <v>29</v>
      </c>
      <c r="E3" s="31">
        <v>36</v>
      </c>
      <c r="F3" s="31">
        <v>47</v>
      </c>
      <c r="G3" s="185">
        <v>202</v>
      </c>
    </row>
    <row r="4" spans="1:7" ht="15.45" x14ac:dyDescent="0.4">
      <c r="A4" s="31" t="s">
        <v>58</v>
      </c>
      <c r="B4" s="31">
        <v>23</v>
      </c>
      <c r="C4" s="31">
        <v>30</v>
      </c>
      <c r="D4" s="31">
        <v>36</v>
      </c>
      <c r="E4" s="31">
        <v>45</v>
      </c>
      <c r="F4" s="31">
        <v>52</v>
      </c>
      <c r="G4" s="185">
        <v>116.43</v>
      </c>
    </row>
    <row r="5" spans="1:7" ht="15.45" x14ac:dyDescent="0.4">
      <c r="A5" s="31" t="s">
        <v>59</v>
      </c>
      <c r="B5" s="31">
        <v>22</v>
      </c>
      <c r="C5" s="31">
        <v>29</v>
      </c>
      <c r="D5" s="31">
        <v>42</v>
      </c>
      <c r="E5" s="31">
        <v>52</v>
      </c>
      <c r="F5" s="31">
        <v>60</v>
      </c>
      <c r="G5" s="185">
        <v>268.43</v>
      </c>
    </row>
    <row r="6" spans="1:7" ht="15.45" x14ac:dyDescent="0.4">
      <c r="A6" s="31" t="s">
        <v>60</v>
      </c>
      <c r="B6" s="31">
        <v>22</v>
      </c>
      <c r="C6" s="31">
        <v>30</v>
      </c>
      <c r="D6" s="31">
        <v>42</v>
      </c>
      <c r="E6" s="31">
        <v>51</v>
      </c>
      <c r="F6" s="31">
        <v>65</v>
      </c>
      <c r="G6" s="185">
        <v>135.86000000000001</v>
      </c>
    </row>
    <row r="7" spans="1:7" ht="15.45" x14ac:dyDescent="0.4">
      <c r="A7" s="31" t="s">
        <v>61</v>
      </c>
      <c r="B7" s="31">
        <v>25</v>
      </c>
      <c r="C7" s="31">
        <v>34</v>
      </c>
      <c r="D7" s="31">
        <v>46</v>
      </c>
      <c r="E7" s="31">
        <v>62</v>
      </c>
      <c r="F7" s="31">
        <v>80</v>
      </c>
      <c r="G7" s="185">
        <v>191</v>
      </c>
    </row>
  </sheetData>
  <phoneticPr fontId="8" type="noConversion"/>
  <pageMargins left="0.7" right="0.7" top="0.75" bottom="0.75" header="0.3" footer="0.3"/>
  <customProperties>
    <customPr name="EpmWorksheetKeyString_GUID" r:id="rId1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AFAA0-CE8A-4E70-BB86-CDA02C0A94DB}">
  <dimension ref="A1:G8"/>
  <sheetViews>
    <sheetView topLeftCell="D1" workbookViewId="0">
      <selection activeCell="G3" sqref="G3:G7"/>
    </sheetView>
  </sheetViews>
  <sheetFormatPr defaultRowHeight="14.6" x14ac:dyDescent="0.4"/>
  <cols>
    <col min="2" max="2" width="48.3046875" bestFit="1" customWidth="1"/>
    <col min="3" max="3" width="48.3046875" customWidth="1"/>
    <col min="4" max="4" width="48.3046875" bestFit="1" customWidth="1"/>
    <col min="5" max="5" width="48.3046875" customWidth="1"/>
    <col min="6" max="7" width="48.3046875" bestFit="1" customWidth="1"/>
  </cols>
  <sheetData>
    <row r="1" spans="1:7" ht="15.45" x14ac:dyDescent="0.4">
      <c r="A1" s="19" t="s">
        <v>563</v>
      </c>
      <c r="B1" s="19"/>
      <c r="C1" s="19"/>
      <c r="D1" s="19"/>
      <c r="E1" s="19"/>
      <c r="F1" s="19"/>
      <c r="G1" s="19"/>
    </row>
    <row r="2" spans="1:7" ht="15.45" x14ac:dyDescent="0.4">
      <c r="A2" s="31"/>
      <c r="B2" s="31" t="s">
        <v>109</v>
      </c>
      <c r="C2" s="31" t="s">
        <v>115</v>
      </c>
      <c r="D2" s="31" t="s">
        <v>111</v>
      </c>
      <c r="E2" s="31" t="s">
        <v>112</v>
      </c>
      <c r="F2" s="31" t="s">
        <v>113</v>
      </c>
      <c r="G2" s="31" t="s">
        <v>116</v>
      </c>
    </row>
    <row r="3" spans="1:7" ht="15.45" x14ac:dyDescent="0.4">
      <c r="A3" s="31" t="s">
        <v>57</v>
      </c>
      <c r="B3" s="31">
        <v>28</v>
      </c>
      <c r="C3" s="31">
        <v>33</v>
      </c>
      <c r="D3" s="31">
        <v>41</v>
      </c>
      <c r="E3" s="31">
        <v>53</v>
      </c>
      <c r="F3" s="31">
        <v>69</v>
      </c>
      <c r="G3" s="185">
        <v>241.43</v>
      </c>
    </row>
    <row r="4" spans="1:7" ht="15.45" x14ac:dyDescent="0.4">
      <c r="A4" s="31" t="s">
        <v>58</v>
      </c>
      <c r="B4" s="31">
        <v>28</v>
      </c>
      <c r="C4" s="31">
        <v>34</v>
      </c>
      <c r="D4" s="31">
        <v>43</v>
      </c>
      <c r="E4" s="31">
        <v>62</v>
      </c>
      <c r="F4" s="31">
        <v>96</v>
      </c>
      <c r="G4" s="185">
        <v>296.57</v>
      </c>
    </row>
    <row r="5" spans="1:7" ht="15.45" x14ac:dyDescent="0.4">
      <c r="A5" s="31" t="s">
        <v>59</v>
      </c>
      <c r="B5" s="31">
        <v>23</v>
      </c>
      <c r="C5" s="31">
        <v>26</v>
      </c>
      <c r="D5" s="31">
        <v>40</v>
      </c>
      <c r="E5" s="31">
        <v>57</v>
      </c>
      <c r="F5" s="31">
        <v>78</v>
      </c>
      <c r="G5" s="185">
        <v>272.14</v>
      </c>
    </row>
    <row r="6" spans="1:7" ht="15.45" x14ac:dyDescent="0.4">
      <c r="A6" s="31" t="s">
        <v>60</v>
      </c>
      <c r="B6" s="31">
        <v>24</v>
      </c>
      <c r="C6" s="31">
        <v>28</v>
      </c>
      <c r="D6" s="31">
        <v>40</v>
      </c>
      <c r="E6" s="31">
        <v>53</v>
      </c>
      <c r="F6" s="31">
        <v>67</v>
      </c>
      <c r="G6" s="185">
        <v>275.14</v>
      </c>
    </row>
    <row r="7" spans="1:7" ht="15.45" x14ac:dyDescent="0.4">
      <c r="A7" s="31" t="s">
        <v>61</v>
      </c>
      <c r="B7" s="31">
        <v>22</v>
      </c>
      <c r="C7" s="31">
        <v>25</v>
      </c>
      <c r="D7" s="31">
        <v>33</v>
      </c>
      <c r="E7" s="31">
        <v>53</v>
      </c>
      <c r="F7" s="31">
        <v>76</v>
      </c>
      <c r="G7" s="185">
        <v>191.57</v>
      </c>
    </row>
    <row r="8" spans="1:7" ht="15.45" x14ac:dyDescent="0.4">
      <c r="E8" s="208"/>
      <c r="F8" s="208"/>
      <c r="G8" s="208"/>
    </row>
  </sheetData>
  <phoneticPr fontId="8" type="noConversion"/>
  <pageMargins left="0.7" right="0.7" top="0.75" bottom="0.75" header="0.3" footer="0.3"/>
  <customProperties>
    <customPr name="EpmWorksheetKeyString_GUID" r:id="rId1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1EFCE-4EDD-4139-AABB-D5235031F70E}">
  <dimension ref="A1:G7"/>
  <sheetViews>
    <sheetView topLeftCell="D1" workbookViewId="0">
      <selection activeCell="G3" sqref="G3:G7"/>
    </sheetView>
  </sheetViews>
  <sheetFormatPr defaultRowHeight="14.6" x14ac:dyDescent="0.4"/>
  <cols>
    <col min="2" max="2" width="48.3046875" bestFit="1" customWidth="1"/>
    <col min="3" max="3" width="48.3046875" customWidth="1"/>
    <col min="4" max="4" width="48.3046875" bestFit="1" customWidth="1"/>
    <col min="5" max="5" width="48.3046875" customWidth="1"/>
    <col min="6" max="6" width="48.3046875" bestFit="1" customWidth="1"/>
    <col min="7" max="7" width="47" bestFit="1" customWidth="1"/>
  </cols>
  <sheetData>
    <row r="1" spans="1:7" ht="15.45" x14ac:dyDescent="0.4">
      <c r="A1" s="19" t="s">
        <v>562</v>
      </c>
      <c r="B1" s="19"/>
      <c r="C1" s="19"/>
      <c r="D1" s="19"/>
      <c r="E1" s="19"/>
      <c r="F1" s="19"/>
    </row>
    <row r="2" spans="1:7" ht="15.45" x14ac:dyDescent="0.4">
      <c r="A2" s="31"/>
      <c r="B2" s="31" t="s">
        <v>109</v>
      </c>
      <c r="C2" s="31" t="s">
        <v>115</v>
      </c>
      <c r="D2" s="31" t="s">
        <v>111</v>
      </c>
      <c r="E2" s="31" t="s">
        <v>112</v>
      </c>
      <c r="F2" s="31" t="s">
        <v>113</v>
      </c>
      <c r="G2" s="31" t="s">
        <v>116</v>
      </c>
    </row>
    <row r="3" spans="1:7" ht="15.45" x14ac:dyDescent="0.4">
      <c r="A3" s="31" t="s">
        <v>57</v>
      </c>
      <c r="B3" s="31">
        <v>16</v>
      </c>
      <c r="C3" s="31">
        <v>21</v>
      </c>
      <c r="D3" s="31">
        <v>28</v>
      </c>
      <c r="E3" s="31">
        <v>37</v>
      </c>
      <c r="F3" s="31">
        <v>44</v>
      </c>
      <c r="G3" s="185">
        <v>146.43</v>
      </c>
    </row>
    <row r="4" spans="1:7" ht="15.45" x14ac:dyDescent="0.4">
      <c r="A4" s="31" t="s">
        <v>58</v>
      </c>
      <c r="B4" s="31">
        <v>21</v>
      </c>
      <c r="C4" s="31">
        <v>27</v>
      </c>
      <c r="D4" s="31">
        <v>36</v>
      </c>
      <c r="E4" s="31">
        <v>45</v>
      </c>
      <c r="F4" s="31">
        <v>54</v>
      </c>
      <c r="G4" s="185">
        <v>209.86</v>
      </c>
    </row>
    <row r="5" spans="1:7" ht="15.45" x14ac:dyDescent="0.4">
      <c r="A5" s="31" t="s">
        <v>59</v>
      </c>
      <c r="B5" s="31">
        <v>20</v>
      </c>
      <c r="C5" s="31">
        <v>27</v>
      </c>
      <c r="D5" s="31">
        <v>38</v>
      </c>
      <c r="E5" s="31">
        <v>48</v>
      </c>
      <c r="F5" s="31">
        <v>58</v>
      </c>
      <c r="G5" s="185">
        <v>135.86000000000001</v>
      </c>
    </row>
    <row r="6" spans="1:7" ht="15.45" x14ac:dyDescent="0.4">
      <c r="A6" s="31" t="s">
        <v>60</v>
      </c>
      <c r="B6" s="31">
        <v>19</v>
      </c>
      <c r="C6" s="31">
        <v>24</v>
      </c>
      <c r="D6" s="31">
        <v>33</v>
      </c>
      <c r="E6" s="31">
        <v>44</v>
      </c>
      <c r="F6" s="31">
        <v>60</v>
      </c>
      <c r="G6" s="185">
        <v>240.86</v>
      </c>
    </row>
    <row r="7" spans="1:7" ht="15.45" x14ac:dyDescent="0.4">
      <c r="A7" s="31" t="s">
        <v>61</v>
      </c>
      <c r="B7" s="31">
        <v>17</v>
      </c>
      <c r="C7" s="31">
        <v>21</v>
      </c>
      <c r="D7" s="31">
        <v>31</v>
      </c>
      <c r="E7" s="31">
        <v>47</v>
      </c>
      <c r="F7" s="31">
        <v>74</v>
      </c>
      <c r="G7" s="185">
        <v>183.71</v>
      </c>
    </row>
  </sheetData>
  <phoneticPr fontId="8" type="noConversion"/>
  <pageMargins left="0.7" right="0.7" top="0.75" bottom="0.75" header="0.3" footer="0.3"/>
  <customProperties>
    <customPr name="EpmWorksheetKeyString_GUID" r:id="rId1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C22C4-29D5-4211-9524-7E982A8C3BED}">
  <dimension ref="A1:G7"/>
  <sheetViews>
    <sheetView zoomScaleNormal="100" workbookViewId="0">
      <selection activeCell="B12" sqref="B12"/>
    </sheetView>
  </sheetViews>
  <sheetFormatPr defaultRowHeight="14.6" x14ac:dyDescent="0.4"/>
  <cols>
    <col min="2" max="2" width="48.3046875" bestFit="1" customWidth="1"/>
    <col min="3" max="3" width="48.3046875" customWidth="1"/>
    <col min="4" max="4" width="48.3046875" bestFit="1" customWidth="1"/>
    <col min="5" max="5" width="48.3046875" customWidth="1"/>
    <col min="6" max="6" width="48.3046875" bestFit="1" customWidth="1"/>
    <col min="7" max="7" width="49.69140625" bestFit="1" customWidth="1"/>
  </cols>
  <sheetData>
    <row r="1" spans="1:7" ht="15.45" x14ac:dyDescent="0.4">
      <c r="A1" s="19" t="s">
        <v>561</v>
      </c>
      <c r="B1" s="19"/>
      <c r="C1" s="19"/>
      <c r="D1" s="19"/>
      <c r="E1" s="19"/>
      <c r="F1" s="19"/>
    </row>
    <row r="2" spans="1:7" ht="15.45" x14ac:dyDescent="0.4">
      <c r="A2" s="31"/>
      <c r="B2" s="31" t="s">
        <v>109</v>
      </c>
      <c r="C2" s="31" t="s">
        <v>115</v>
      </c>
      <c r="D2" s="31" t="s">
        <v>111</v>
      </c>
      <c r="E2" s="31" t="s">
        <v>112</v>
      </c>
      <c r="F2" s="31" t="s">
        <v>113</v>
      </c>
      <c r="G2" s="31" t="s">
        <v>116</v>
      </c>
    </row>
    <row r="3" spans="1:7" ht="15.45" x14ac:dyDescent="0.4">
      <c r="A3" s="31" t="s">
        <v>57</v>
      </c>
      <c r="B3" s="31">
        <v>23</v>
      </c>
      <c r="C3" s="31">
        <v>31</v>
      </c>
      <c r="D3" s="31">
        <v>38</v>
      </c>
      <c r="E3" s="31">
        <v>49</v>
      </c>
      <c r="F3" s="31">
        <v>58</v>
      </c>
      <c r="G3" s="185">
        <v>196.43</v>
      </c>
    </row>
    <row r="4" spans="1:7" ht="15.45" x14ac:dyDescent="0.4">
      <c r="A4" s="31" t="s">
        <v>58</v>
      </c>
      <c r="B4" s="31">
        <v>24</v>
      </c>
      <c r="C4" s="31">
        <v>34</v>
      </c>
      <c r="D4" s="31">
        <v>43</v>
      </c>
      <c r="E4" s="31">
        <v>51</v>
      </c>
      <c r="F4" s="31">
        <v>62</v>
      </c>
      <c r="G4" s="185">
        <v>84.86</v>
      </c>
    </row>
    <row r="5" spans="1:7" ht="15.45" x14ac:dyDescent="0.4">
      <c r="A5" s="31" t="s">
        <v>59</v>
      </c>
      <c r="B5" s="31">
        <v>39</v>
      </c>
      <c r="C5" s="31">
        <v>50</v>
      </c>
      <c r="D5" s="31">
        <v>63</v>
      </c>
      <c r="E5" s="31">
        <v>75</v>
      </c>
      <c r="F5" s="31">
        <v>85</v>
      </c>
      <c r="G5" s="185">
        <v>267.29000000000002</v>
      </c>
    </row>
    <row r="6" spans="1:7" ht="15.45" x14ac:dyDescent="0.4">
      <c r="A6" s="31" t="s">
        <v>60</v>
      </c>
      <c r="B6" s="31">
        <v>46</v>
      </c>
      <c r="C6" s="31">
        <v>60</v>
      </c>
      <c r="D6" s="31">
        <v>78</v>
      </c>
      <c r="E6" s="31">
        <v>89</v>
      </c>
      <c r="F6" s="31">
        <v>108</v>
      </c>
      <c r="G6" s="185">
        <v>118</v>
      </c>
    </row>
    <row r="7" spans="1:7" ht="15.45" x14ac:dyDescent="0.4">
      <c r="A7" s="31" t="s">
        <v>61</v>
      </c>
      <c r="B7" s="31">
        <v>39</v>
      </c>
      <c r="C7" s="31">
        <v>46</v>
      </c>
      <c r="D7" s="31">
        <v>62</v>
      </c>
      <c r="E7" s="31">
        <v>75</v>
      </c>
      <c r="F7" s="31">
        <v>106</v>
      </c>
      <c r="G7" s="214">
        <v>197.29</v>
      </c>
    </row>
  </sheetData>
  <phoneticPr fontId="8" type="noConversion"/>
  <pageMargins left="0.7" right="0.7" top="0.75" bottom="0.75" header="0.3" footer="0.3"/>
  <customProperties>
    <customPr name="EpmWorksheetKeyString_GUID" r:id="rId1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1F692-19FE-482A-B3D4-FC85FD355A1D}">
  <dimension ref="A1:G7"/>
  <sheetViews>
    <sheetView topLeftCell="D1" workbookViewId="0">
      <selection activeCell="G3" sqref="G3:G7"/>
    </sheetView>
  </sheetViews>
  <sheetFormatPr defaultRowHeight="14.6" x14ac:dyDescent="0.4"/>
  <cols>
    <col min="2" max="2" width="48.3046875" bestFit="1" customWidth="1"/>
    <col min="3" max="3" width="48.3046875" customWidth="1"/>
    <col min="4" max="4" width="48.3046875" bestFit="1" customWidth="1"/>
    <col min="5" max="5" width="48.3046875" customWidth="1"/>
    <col min="6" max="6" width="48.3046875" bestFit="1" customWidth="1"/>
    <col min="7" max="7" width="47" bestFit="1" customWidth="1"/>
  </cols>
  <sheetData>
    <row r="1" spans="1:7" ht="15.45" x14ac:dyDescent="0.4">
      <c r="A1" s="19" t="s">
        <v>560</v>
      </c>
      <c r="B1" s="19"/>
      <c r="C1" s="19"/>
      <c r="D1" s="19"/>
      <c r="E1" s="19"/>
      <c r="F1" s="19"/>
    </row>
    <row r="2" spans="1:7" ht="15.45" x14ac:dyDescent="0.4">
      <c r="A2" s="31"/>
      <c r="B2" s="31" t="s">
        <v>109</v>
      </c>
      <c r="C2" s="31" t="s">
        <v>115</v>
      </c>
      <c r="D2" s="31" t="s">
        <v>111</v>
      </c>
      <c r="E2" s="31" t="s">
        <v>112</v>
      </c>
      <c r="F2" s="31" t="s">
        <v>113</v>
      </c>
      <c r="G2" s="31" t="s">
        <v>116</v>
      </c>
    </row>
    <row r="3" spans="1:7" ht="15.45" x14ac:dyDescent="0.4">
      <c r="A3" s="31" t="s">
        <v>57</v>
      </c>
      <c r="B3" s="31">
        <v>25</v>
      </c>
      <c r="C3" s="31">
        <v>35</v>
      </c>
      <c r="D3" s="31">
        <v>45</v>
      </c>
      <c r="E3" s="31">
        <v>62</v>
      </c>
      <c r="F3" s="31">
        <v>80</v>
      </c>
      <c r="G3" s="185">
        <v>140.13999999999999</v>
      </c>
    </row>
    <row r="4" spans="1:7" ht="15.45" x14ac:dyDescent="0.4">
      <c r="A4" s="31" t="s">
        <v>58</v>
      </c>
      <c r="B4" s="31">
        <v>31</v>
      </c>
      <c r="C4" s="31">
        <v>39</v>
      </c>
      <c r="D4" s="31">
        <v>52</v>
      </c>
      <c r="E4" s="31">
        <v>71</v>
      </c>
      <c r="F4" s="31">
        <v>93</v>
      </c>
      <c r="G4" s="185">
        <v>151.13999999999999</v>
      </c>
    </row>
    <row r="5" spans="1:7" ht="15.45" x14ac:dyDescent="0.4">
      <c r="A5" s="31" t="s">
        <v>59</v>
      </c>
      <c r="B5" s="31">
        <v>52</v>
      </c>
      <c r="C5" s="31">
        <v>64</v>
      </c>
      <c r="D5" s="31">
        <v>78</v>
      </c>
      <c r="E5" s="31">
        <v>87</v>
      </c>
      <c r="F5" s="31">
        <v>98</v>
      </c>
      <c r="G5" s="185">
        <v>476.14</v>
      </c>
    </row>
    <row r="6" spans="1:7" ht="15.45" x14ac:dyDescent="0.4">
      <c r="A6" s="31" t="s">
        <v>60</v>
      </c>
      <c r="B6" s="31">
        <v>44</v>
      </c>
      <c r="C6" s="31">
        <v>69</v>
      </c>
      <c r="D6" s="31">
        <v>88</v>
      </c>
      <c r="E6" s="31">
        <v>101</v>
      </c>
      <c r="F6" s="31">
        <v>126</v>
      </c>
      <c r="G6" s="185">
        <v>171.86</v>
      </c>
    </row>
    <row r="7" spans="1:7" ht="15.45" x14ac:dyDescent="0.4">
      <c r="A7" s="31" t="s">
        <v>61</v>
      </c>
      <c r="B7" s="31">
        <v>44</v>
      </c>
      <c r="C7" s="31">
        <v>64</v>
      </c>
      <c r="D7" s="31">
        <v>91</v>
      </c>
      <c r="E7" s="31">
        <v>118</v>
      </c>
      <c r="F7" s="31">
        <v>137</v>
      </c>
      <c r="G7" s="185">
        <v>195.86</v>
      </c>
    </row>
  </sheetData>
  <phoneticPr fontId="8" type="noConversion"/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05448-7EE3-4194-8552-3D43E08D2EF4}">
  <dimension ref="A1:G5"/>
  <sheetViews>
    <sheetView workbookViewId="0">
      <selection activeCell="D19" sqref="D19"/>
    </sheetView>
  </sheetViews>
  <sheetFormatPr defaultRowHeight="14.6" x14ac:dyDescent="0.4"/>
  <cols>
    <col min="1" max="1" width="33.3046875" customWidth="1"/>
    <col min="2" max="5" width="11" customWidth="1"/>
    <col min="6" max="6" width="9" bestFit="1" customWidth="1"/>
  </cols>
  <sheetData>
    <row r="1" spans="1:7" ht="15.45" x14ac:dyDescent="0.4">
      <c r="A1" s="19" t="s">
        <v>56</v>
      </c>
      <c r="B1" s="19"/>
      <c r="C1" s="19"/>
      <c r="D1" s="19"/>
      <c r="E1" s="19"/>
    </row>
    <row r="2" spans="1:7" ht="15.45" x14ac:dyDescent="0.4">
      <c r="A2" s="31"/>
      <c r="B2" s="31" t="s">
        <v>57</v>
      </c>
      <c r="C2" s="31" t="s">
        <v>58</v>
      </c>
      <c r="D2" s="31" t="s">
        <v>59</v>
      </c>
      <c r="E2" s="31" t="s">
        <v>60</v>
      </c>
      <c r="F2" s="31" t="s">
        <v>61</v>
      </c>
    </row>
    <row r="3" spans="1:7" ht="15.45" x14ac:dyDescent="0.4">
      <c r="A3" s="31" t="s">
        <v>62</v>
      </c>
      <c r="B3" s="48">
        <v>24453</v>
      </c>
      <c r="C3" s="48">
        <v>22913</v>
      </c>
      <c r="D3" s="48">
        <v>22097</v>
      </c>
      <c r="E3" s="48">
        <v>20104</v>
      </c>
      <c r="F3" s="48">
        <v>21305</v>
      </c>
      <c r="G3" s="78"/>
    </row>
    <row r="4" spans="1:7" ht="15.45" x14ac:dyDescent="0.4">
      <c r="A4" s="31" t="s">
        <v>63</v>
      </c>
      <c r="B4" s="48">
        <v>19283</v>
      </c>
      <c r="C4" s="48">
        <v>18594</v>
      </c>
      <c r="D4" s="48">
        <v>22552</v>
      </c>
      <c r="E4" s="48">
        <v>16747</v>
      </c>
      <c r="F4" s="48">
        <v>17433</v>
      </c>
      <c r="G4" s="78"/>
    </row>
    <row r="5" spans="1:7" ht="15.45" x14ac:dyDescent="0.4">
      <c r="A5" s="31" t="s">
        <v>64</v>
      </c>
      <c r="B5" s="49">
        <v>18</v>
      </c>
      <c r="C5" s="49">
        <v>24</v>
      </c>
      <c r="D5" s="49">
        <v>21</v>
      </c>
      <c r="E5" s="49">
        <v>23</v>
      </c>
      <c r="F5" s="49">
        <v>24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B8788-4063-4466-B6C3-B53B7FA97F65}">
  <dimension ref="A1:I12"/>
  <sheetViews>
    <sheetView workbookViewId="0">
      <selection activeCell="G3" sqref="G3:G7"/>
    </sheetView>
  </sheetViews>
  <sheetFormatPr defaultRowHeight="14.6" x14ac:dyDescent="0.4"/>
  <cols>
    <col min="2" max="9" width="26.84375" style="191" customWidth="1"/>
  </cols>
  <sheetData>
    <row r="1" spans="1:7" ht="15.45" x14ac:dyDescent="0.4">
      <c r="A1" s="19" t="s">
        <v>559</v>
      </c>
      <c r="B1" s="190"/>
      <c r="C1" s="190"/>
      <c r="D1" s="190"/>
    </row>
    <row r="2" spans="1:7" ht="30.45" x14ac:dyDescent="0.4">
      <c r="A2" s="31"/>
      <c r="B2" s="182" t="s">
        <v>109</v>
      </c>
      <c r="C2" s="182" t="s">
        <v>115</v>
      </c>
      <c r="D2" s="182" t="s">
        <v>111</v>
      </c>
      <c r="E2" s="182" t="s">
        <v>112</v>
      </c>
      <c r="F2" s="182" t="s">
        <v>113</v>
      </c>
      <c r="G2" s="182" t="s">
        <v>116</v>
      </c>
    </row>
    <row r="3" spans="1:7" ht="15.45" x14ac:dyDescent="0.4">
      <c r="A3" s="31" t="s">
        <v>57</v>
      </c>
      <c r="B3" s="182">
        <v>16</v>
      </c>
      <c r="C3" s="182">
        <v>28</v>
      </c>
      <c r="D3" s="182">
        <v>32</v>
      </c>
      <c r="E3" s="182">
        <v>37</v>
      </c>
      <c r="F3" s="182">
        <v>43</v>
      </c>
      <c r="G3" s="215">
        <v>65</v>
      </c>
    </row>
    <row r="4" spans="1:7" ht="15.45" x14ac:dyDescent="0.4">
      <c r="A4" s="31" t="s">
        <v>58</v>
      </c>
      <c r="B4" s="182">
        <v>24</v>
      </c>
      <c r="C4" s="182">
        <v>31</v>
      </c>
      <c r="D4" s="182">
        <v>40</v>
      </c>
      <c r="E4" s="182">
        <v>51</v>
      </c>
      <c r="F4" s="182">
        <v>61</v>
      </c>
      <c r="G4" s="215">
        <v>83.71</v>
      </c>
    </row>
    <row r="5" spans="1:7" ht="15.45" x14ac:dyDescent="0.4">
      <c r="A5" s="31" t="s">
        <v>59</v>
      </c>
      <c r="B5" s="182">
        <v>28</v>
      </c>
      <c r="C5" s="182">
        <v>36</v>
      </c>
      <c r="D5" s="182">
        <v>43</v>
      </c>
      <c r="E5" s="182">
        <v>51</v>
      </c>
      <c r="F5" s="182">
        <v>62</v>
      </c>
      <c r="G5" s="215">
        <v>106.43</v>
      </c>
    </row>
    <row r="6" spans="1:7" ht="15.45" x14ac:dyDescent="0.4">
      <c r="A6" s="31" t="s">
        <v>60</v>
      </c>
      <c r="B6" s="182">
        <v>27</v>
      </c>
      <c r="C6" s="182">
        <v>41</v>
      </c>
      <c r="D6" s="182">
        <v>54</v>
      </c>
      <c r="E6" s="182">
        <v>69</v>
      </c>
      <c r="F6" s="182">
        <v>84</v>
      </c>
      <c r="G6" s="215">
        <v>121</v>
      </c>
    </row>
    <row r="7" spans="1:7" ht="15.45" x14ac:dyDescent="0.4">
      <c r="A7" s="31" t="s">
        <v>61</v>
      </c>
      <c r="B7" s="182">
        <v>27</v>
      </c>
      <c r="C7" s="182">
        <v>37</v>
      </c>
      <c r="D7" s="182">
        <v>68</v>
      </c>
      <c r="E7" s="182">
        <v>91</v>
      </c>
      <c r="F7" s="182">
        <v>110</v>
      </c>
      <c r="G7" s="215">
        <v>183</v>
      </c>
    </row>
    <row r="8" spans="1:7" x14ac:dyDescent="0.4">
      <c r="D8"/>
      <c r="E8"/>
      <c r="F8"/>
      <c r="G8"/>
    </row>
    <row r="9" spans="1:7" x14ac:dyDescent="0.4">
      <c r="D9"/>
      <c r="E9"/>
      <c r="F9"/>
      <c r="G9"/>
    </row>
    <row r="10" spans="1:7" x14ac:dyDescent="0.4">
      <c r="B10"/>
    </row>
    <row r="11" spans="1:7" x14ac:dyDescent="0.4">
      <c r="B11"/>
    </row>
    <row r="12" spans="1:7" x14ac:dyDescent="0.4">
      <c r="B12"/>
      <c r="C12" s="192"/>
    </row>
  </sheetData>
  <phoneticPr fontId="8" type="noConversion"/>
  <pageMargins left="0.7" right="0.7" top="0.75" bottom="0.75" header="0.3" footer="0.3"/>
  <customProperties>
    <customPr name="EpmWorksheetKeyString_GUID" r:id="rId1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A976A-4F0B-4C2D-B662-2C80B93DF9ED}">
  <dimension ref="A1:G7"/>
  <sheetViews>
    <sheetView workbookViewId="0">
      <selection activeCell="A10" sqref="A10:B12"/>
    </sheetView>
  </sheetViews>
  <sheetFormatPr defaultRowHeight="14.6" x14ac:dyDescent="0.4"/>
  <cols>
    <col min="2" max="7" width="31.84375" customWidth="1"/>
  </cols>
  <sheetData>
    <row r="1" spans="1:7" ht="15.45" x14ac:dyDescent="0.4">
      <c r="A1" s="19" t="s">
        <v>558</v>
      </c>
      <c r="B1" s="19"/>
      <c r="C1" s="19"/>
      <c r="D1" s="19"/>
    </row>
    <row r="2" spans="1:7" ht="30.45" x14ac:dyDescent="0.4">
      <c r="A2" s="31"/>
      <c r="B2" s="182" t="s">
        <v>109</v>
      </c>
      <c r="C2" s="182" t="s">
        <v>115</v>
      </c>
      <c r="D2" s="182" t="s">
        <v>111</v>
      </c>
      <c r="E2" s="182" t="s">
        <v>112</v>
      </c>
      <c r="F2" s="182" t="s">
        <v>113</v>
      </c>
      <c r="G2" s="182" t="s">
        <v>116</v>
      </c>
    </row>
    <row r="3" spans="1:7" ht="15.45" x14ac:dyDescent="0.4">
      <c r="A3" s="31" t="s">
        <v>57</v>
      </c>
      <c r="B3" s="31">
        <v>11</v>
      </c>
      <c r="C3" s="31">
        <v>14</v>
      </c>
      <c r="D3" s="31">
        <v>18</v>
      </c>
      <c r="E3" s="31">
        <v>24</v>
      </c>
      <c r="F3" s="31">
        <v>31</v>
      </c>
      <c r="G3" s="185">
        <v>82.857141999999996</v>
      </c>
    </row>
    <row r="4" spans="1:7" ht="15.45" x14ac:dyDescent="0.4">
      <c r="A4" s="31" t="s">
        <v>58</v>
      </c>
      <c r="B4" s="31">
        <v>19</v>
      </c>
      <c r="C4" s="31">
        <v>26</v>
      </c>
      <c r="D4" s="31">
        <v>33</v>
      </c>
      <c r="E4" s="31">
        <v>39</v>
      </c>
      <c r="F4" s="31">
        <v>47</v>
      </c>
      <c r="G4" s="185">
        <v>66.857141999999996</v>
      </c>
    </row>
    <row r="5" spans="1:7" ht="15.45" x14ac:dyDescent="0.4">
      <c r="A5" s="31" t="s">
        <v>59</v>
      </c>
      <c r="B5" s="31">
        <v>23</v>
      </c>
      <c r="C5" s="31">
        <v>30</v>
      </c>
      <c r="D5" s="31">
        <v>41</v>
      </c>
      <c r="E5" s="31">
        <v>53</v>
      </c>
      <c r="F5" s="31">
        <v>65</v>
      </c>
      <c r="G5" s="185">
        <v>104.285714</v>
      </c>
    </row>
    <row r="6" spans="1:7" ht="15.45" x14ac:dyDescent="0.4">
      <c r="A6" s="31" t="s">
        <v>60</v>
      </c>
      <c r="B6" s="31">
        <v>17</v>
      </c>
      <c r="C6" s="31">
        <v>29</v>
      </c>
      <c r="D6" s="31">
        <v>45</v>
      </c>
      <c r="E6" s="31">
        <v>62</v>
      </c>
      <c r="F6" s="31">
        <v>79</v>
      </c>
      <c r="G6" s="185">
        <v>113</v>
      </c>
    </row>
    <row r="7" spans="1:7" ht="15.45" x14ac:dyDescent="0.4">
      <c r="A7" s="31" t="s">
        <v>61</v>
      </c>
      <c r="B7" s="31">
        <v>12</v>
      </c>
      <c r="C7" s="31">
        <v>15</v>
      </c>
      <c r="D7" s="31">
        <v>22</v>
      </c>
      <c r="E7" s="31">
        <v>36</v>
      </c>
      <c r="F7" s="31">
        <v>90</v>
      </c>
      <c r="G7" s="185">
        <v>149.14285699999999</v>
      </c>
    </row>
  </sheetData>
  <phoneticPr fontId="8" type="noConversion"/>
  <pageMargins left="0.7" right="0.7" top="0.75" bottom="0.75" header="0.3" footer="0.3"/>
  <customProperties>
    <customPr name="EpmWorksheetKeyString_GUID" r:id="rId1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C8899-842C-4641-8B93-DC5884C1ECF5}">
  <dimension ref="A1:D7"/>
  <sheetViews>
    <sheetView workbookViewId="0">
      <selection activeCell="A9" sqref="A9:B10"/>
    </sheetView>
  </sheetViews>
  <sheetFormatPr defaultRowHeight="14.6" x14ac:dyDescent="0.4"/>
  <cols>
    <col min="2" max="2" width="22.69140625" bestFit="1" customWidth="1"/>
    <col min="3" max="3" width="26.53515625" bestFit="1" customWidth="1"/>
    <col min="4" max="4" width="67.69140625" bestFit="1" customWidth="1"/>
  </cols>
  <sheetData>
    <row r="1" spans="1:4" ht="15.45" x14ac:dyDescent="0.4">
      <c r="A1" s="19" t="s">
        <v>557</v>
      </c>
      <c r="B1" s="19"/>
      <c r="C1" s="19"/>
      <c r="D1" s="19"/>
    </row>
    <row r="2" spans="1:4" ht="15.45" x14ac:dyDescent="0.4">
      <c r="A2" s="31"/>
      <c r="B2" s="31" t="s">
        <v>117</v>
      </c>
      <c r="C2" s="31" t="s">
        <v>556</v>
      </c>
      <c r="D2" s="31" t="s">
        <v>118</v>
      </c>
    </row>
    <row r="3" spans="1:4" ht="15.45" x14ac:dyDescent="0.4">
      <c r="A3" s="31" t="s">
        <v>57</v>
      </c>
      <c r="B3" s="31">
        <v>5</v>
      </c>
      <c r="C3" s="31">
        <v>3</v>
      </c>
      <c r="D3" s="31">
        <v>0.8</v>
      </c>
    </row>
    <row r="4" spans="1:4" ht="15.45" x14ac:dyDescent="0.4">
      <c r="A4" s="31" t="s">
        <v>58</v>
      </c>
      <c r="B4" s="31">
        <v>23</v>
      </c>
      <c r="C4" s="31">
        <v>5</v>
      </c>
      <c r="D4" s="31">
        <v>6.3</v>
      </c>
    </row>
    <row r="5" spans="1:4" ht="15.45" x14ac:dyDescent="0.4">
      <c r="A5" s="31" t="s">
        <v>59</v>
      </c>
      <c r="B5" s="31">
        <v>14</v>
      </c>
      <c r="C5" s="31">
        <v>20</v>
      </c>
      <c r="D5" s="31">
        <v>8.5</v>
      </c>
    </row>
    <row r="6" spans="1:4" ht="15.45" x14ac:dyDescent="0.4">
      <c r="A6" s="31" t="s">
        <v>60</v>
      </c>
      <c r="B6" s="31">
        <v>9</v>
      </c>
      <c r="C6" s="31">
        <v>10</v>
      </c>
      <c r="D6" s="31">
        <v>4.7</v>
      </c>
    </row>
    <row r="7" spans="1:4" ht="15.45" x14ac:dyDescent="0.4">
      <c r="A7" s="31" t="s">
        <v>61</v>
      </c>
      <c r="B7" s="31">
        <v>12</v>
      </c>
      <c r="C7" s="31">
        <v>12</v>
      </c>
      <c r="D7" s="31">
        <v>5.3</v>
      </c>
    </row>
  </sheetData>
  <phoneticPr fontId="8" type="noConversion"/>
  <pageMargins left="0.7" right="0.7" top="0.75" bottom="0.75" header="0.3" footer="0.3"/>
  <customProperties>
    <customPr name="EpmWorksheetKeyString_GUID" r:id="rId1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481A2-58E8-43A5-84F2-63ED05E9098B}">
  <dimension ref="A1:F3"/>
  <sheetViews>
    <sheetView workbookViewId="0">
      <selection activeCell="A6" sqref="A6:A8"/>
    </sheetView>
  </sheetViews>
  <sheetFormatPr defaultRowHeight="14.6" x14ac:dyDescent="0.4"/>
  <cols>
    <col min="1" max="1" width="47.69140625" customWidth="1"/>
    <col min="2" max="5" width="9" bestFit="1" customWidth="1"/>
  </cols>
  <sheetData>
    <row r="1" spans="1:6" ht="15.45" x14ac:dyDescent="0.4">
      <c r="A1" s="19" t="s">
        <v>555</v>
      </c>
      <c r="B1" s="19"/>
      <c r="C1" s="19"/>
      <c r="D1" s="19"/>
      <c r="E1" s="19"/>
    </row>
    <row r="2" spans="1:6" ht="15.45" x14ac:dyDescent="0.4">
      <c r="A2" s="31"/>
      <c r="B2" s="31" t="s">
        <v>57</v>
      </c>
      <c r="C2" s="31" t="s">
        <v>58</v>
      </c>
      <c r="D2" s="31" t="s">
        <v>59</v>
      </c>
      <c r="E2" s="31" t="s">
        <v>60</v>
      </c>
      <c r="F2" s="31" t="s">
        <v>61</v>
      </c>
    </row>
    <row r="3" spans="1:6" ht="15.45" x14ac:dyDescent="0.4">
      <c r="A3" s="31" t="s">
        <v>119</v>
      </c>
      <c r="B3" s="31">
        <v>15</v>
      </c>
      <c r="C3" s="31">
        <v>15</v>
      </c>
      <c r="D3" s="31">
        <v>20</v>
      </c>
      <c r="E3" s="31">
        <v>28</v>
      </c>
      <c r="F3" s="31">
        <v>20</v>
      </c>
    </row>
  </sheetData>
  <phoneticPr fontId="8" type="noConversion"/>
  <pageMargins left="0.7" right="0.7" top="0.75" bottom="0.75" header="0.3" footer="0.3"/>
  <customProperties>
    <customPr name="EpmWorksheetKeyString_GUID" r:id="rId1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FA095-49EA-4DB1-950A-AC965E0C92CB}">
  <dimension ref="A1:F8"/>
  <sheetViews>
    <sheetView workbookViewId="0">
      <selection activeCell="A8" sqref="A8"/>
    </sheetView>
  </sheetViews>
  <sheetFormatPr defaultRowHeight="14.6" x14ac:dyDescent="0.4"/>
  <cols>
    <col min="1" max="1" width="95" customWidth="1"/>
    <col min="2" max="5" width="9" customWidth="1"/>
  </cols>
  <sheetData>
    <row r="1" spans="1:6" ht="15.45" x14ac:dyDescent="0.4">
      <c r="A1" s="19" t="s">
        <v>554</v>
      </c>
      <c r="B1" s="19"/>
      <c r="C1" s="19"/>
      <c r="D1" s="19"/>
      <c r="E1" s="19"/>
    </row>
    <row r="2" spans="1:6" ht="15.45" x14ac:dyDescent="0.4">
      <c r="A2" s="31"/>
      <c r="B2" s="31" t="s">
        <v>57</v>
      </c>
      <c r="C2" s="31" t="s">
        <v>58</v>
      </c>
      <c r="D2" s="31" t="s">
        <v>59</v>
      </c>
      <c r="E2" s="31" t="s">
        <v>60</v>
      </c>
      <c r="F2" s="31" t="s">
        <v>61</v>
      </c>
    </row>
    <row r="3" spans="1:6" ht="15.45" x14ac:dyDescent="0.4">
      <c r="A3" s="31" t="s">
        <v>120</v>
      </c>
      <c r="B3" s="31">
        <v>37</v>
      </c>
      <c r="C3" s="31">
        <v>37</v>
      </c>
      <c r="D3" s="31">
        <v>42</v>
      </c>
      <c r="E3" s="31">
        <v>39</v>
      </c>
      <c r="F3" s="31">
        <v>41</v>
      </c>
    </row>
    <row r="4" spans="1:6" ht="15.45" x14ac:dyDescent="0.4">
      <c r="A4" s="31" t="s">
        <v>121</v>
      </c>
      <c r="B4" s="31">
        <v>0</v>
      </c>
      <c r="C4" s="31">
        <v>0</v>
      </c>
      <c r="D4" s="31">
        <v>0</v>
      </c>
      <c r="E4" s="31">
        <v>0</v>
      </c>
      <c r="F4" s="31">
        <v>0</v>
      </c>
    </row>
    <row r="7" spans="1:6" x14ac:dyDescent="0.4">
      <c r="A7" t="s">
        <v>491</v>
      </c>
    </row>
    <row r="8" spans="1:6" ht="15.45" x14ac:dyDescent="0.4">
      <c r="A8" s="178" t="s">
        <v>489</v>
      </c>
    </row>
  </sheetData>
  <phoneticPr fontId="8" type="noConversion"/>
  <pageMargins left="0.7" right="0.7" top="0.75" bottom="0.75" header="0.3" footer="0.3"/>
  <customProperties>
    <customPr name="EpmWorksheetKeyString_GUID" r:id="rId1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52FAEA-0A6B-42CF-AFCE-D18BC5D75BC2}">
  <dimension ref="A1:H31"/>
  <sheetViews>
    <sheetView zoomScaleNormal="100" workbookViewId="0">
      <selection activeCell="A33" sqref="A33:A34"/>
    </sheetView>
  </sheetViews>
  <sheetFormatPr defaultRowHeight="14.6" x14ac:dyDescent="0.4"/>
  <cols>
    <col min="1" max="1" width="31.53515625" customWidth="1"/>
    <col min="2" max="2" width="38.4609375" bestFit="1" customWidth="1"/>
    <col min="3" max="3" width="65" customWidth="1"/>
    <col min="4" max="6" width="18.3046875" customWidth="1"/>
    <col min="7" max="7" width="26.3046875" bestFit="1" customWidth="1"/>
    <col min="8" max="8" width="18.53515625" bestFit="1" customWidth="1"/>
  </cols>
  <sheetData>
    <row r="1" spans="1:8" ht="15.45" x14ac:dyDescent="0.4">
      <c r="A1" s="19" t="s">
        <v>552</v>
      </c>
      <c r="D1" s="19"/>
      <c r="E1" s="19"/>
      <c r="F1" s="19"/>
      <c r="G1" s="19"/>
    </row>
    <row r="2" spans="1:8" ht="15.45" x14ac:dyDescent="0.4">
      <c r="A2" s="43"/>
      <c r="B2" s="43"/>
      <c r="C2" s="31"/>
      <c r="D2" s="31" t="s">
        <v>57</v>
      </c>
      <c r="E2" s="31" t="s">
        <v>58</v>
      </c>
      <c r="F2" s="31" t="s">
        <v>59</v>
      </c>
      <c r="G2" s="31" t="s">
        <v>60</v>
      </c>
      <c r="H2" s="31" t="s">
        <v>61</v>
      </c>
    </row>
    <row r="3" spans="1:8" ht="15.45" x14ac:dyDescent="0.4">
      <c r="A3" s="43"/>
      <c r="B3" s="43"/>
      <c r="C3" s="31"/>
      <c r="D3" s="31" t="s">
        <v>122</v>
      </c>
      <c r="E3" s="31" t="s">
        <v>122</v>
      </c>
      <c r="F3" s="31" t="s">
        <v>123</v>
      </c>
      <c r="G3" s="31" t="s">
        <v>124</v>
      </c>
      <c r="H3" s="31" t="s">
        <v>123</v>
      </c>
    </row>
    <row r="4" spans="1:8" ht="15.45" x14ac:dyDescent="0.4">
      <c r="A4" s="31" t="s">
        <v>125</v>
      </c>
      <c r="B4" s="31" t="s">
        <v>126</v>
      </c>
      <c r="C4" s="31" t="s">
        <v>127</v>
      </c>
      <c r="D4" s="55">
        <v>289.51</v>
      </c>
      <c r="E4" s="55">
        <v>172.37</v>
      </c>
      <c r="F4" s="55">
        <v>83.53</v>
      </c>
      <c r="G4" s="55">
        <v>115.2</v>
      </c>
      <c r="H4" s="55">
        <v>65.12</v>
      </c>
    </row>
    <row r="5" spans="1:8" ht="15.45" x14ac:dyDescent="0.4">
      <c r="A5" s="31" t="s">
        <v>125</v>
      </c>
      <c r="B5" s="31" t="s">
        <v>126</v>
      </c>
      <c r="C5" s="31" t="s">
        <v>128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</row>
    <row r="6" spans="1:8" ht="15.45" x14ac:dyDescent="0.4">
      <c r="A6" s="31" t="s">
        <v>125</v>
      </c>
      <c r="B6" s="31" t="s">
        <v>129</v>
      </c>
      <c r="C6" s="31" t="s">
        <v>130</v>
      </c>
      <c r="D6" s="55">
        <v>467</v>
      </c>
      <c r="E6" s="55">
        <v>459</v>
      </c>
      <c r="F6" s="55">
        <v>453</v>
      </c>
      <c r="G6" s="55">
        <v>302</v>
      </c>
      <c r="H6" s="55">
        <v>334</v>
      </c>
    </row>
    <row r="7" spans="1:8" ht="15.45" x14ac:dyDescent="0.4">
      <c r="A7" s="31" t="s">
        <v>125</v>
      </c>
      <c r="B7" s="31" t="s">
        <v>126</v>
      </c>
      <c r="C7" s="31" t="s">
        <v>131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</row>
    <row r="8" spans="1:8" ht="15.45" x14ac:dyDescent="0.4">
      <c r="A8" s="31" t="s">
        <v>125</v>
      </c>
      <c r="B8" s="31" t="s">
        <v>132</v>
      </c>
      <c r="C8" s="31" t="s">
        <v>133</v>
      </c>
      <c r="D8" s="55">
        <v>623087</v>
      </c>
      <c r="E8" s="55">
        <v>383382</v>
      </c>
      <c r="F8" s="55">
        <v>288147</v>
      </c>
      <c r="G8" s="55">
        <v>282770.42</v>
      </c>
      <c r="H8" s="55">
        <v>179267.22</v>
      </c>
    </row>
    <row r="9" spans="1:8" ht="15.45" x14ac:dyDescent="0.4">
      <c r="A9" s="31" t="s">
        <v>125</v>
      </c>
      <c r="B9" s="31" t="s">
        <v>132</v>
      </c>
      <c r="C9" s="31" t="s">
        <v>134</v>
      </c>
      <c r="D9" s="55">
        <v>271294</v>
      </c>
      <c r="E9" s="55">
        <v>135647</v>
      </c>
      <c r="F9" s="55">
        <v>190878</v>
      </c>
      <c r="G9" s="55">
        <v>237469.59</v>
      </c>
      <c r="H9" s="55">
        <v>128258.68</v>
      </c>
    </row>
    <row r="10" spans="1:8" ht="15.45" x14ac:dyDescent="0.4">
      <c r="A10" s="31" t="s">
        <v>125</v>
      </c>
      <c r="B10" s="31" t="s">
        <v>132</v>
      </c>
      <c r="C10" s="31" t="s">
        <v>135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</row>
    <row r="11" spans="1:8" ht="15.45" x14ac:dyDescent="0.4">
      <c r="A11" s="31" t="s">
        <v>125</v>
      </c>
      <c r="B11" s="31" t="s">
        <v>132</v>
      </c>
      <c r="C11" s="31" t="s">
        <v>136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</row>
    <row r="12" spans="1:8" ht="15.45" x14ac:dyDescent="0.4">
      <c r="A12" s="31" t="s">
        <v>125</v>
      </c>
      <c r="B12" s="31" t="s">
        <v>137</v>
      </c>
      <c r="C12" s="31" t="s">
        <v>138</v>
      </c>
      <c r="D12" s="55">
        <v>82.55</v>
      </c>
      <c r="E12" s="55">
        <v>136.93</v>
      </c>
      <c r="F12" s="55">
        <v>59.52</v>
      </c>
      <c r="G12" s="179">
        <v>59.66</v>
      </c>
      <c r="H12" s="179">
        <v>39.06</v>
      </c>
    </row>
    <row r="13" spans="1:8" ht="15.45" x14ac:dyDescent="0.4">
      <c r="A13" s="31" t="s">
        <v>125</v>
      </c>
      <c r="B13" s="31" t="s">
        <v>137</v>
      </c>
      <c r="C13" s="31" t="s">
        <v>139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</row>
    <row r="14" spans="1:8" ht="15.45" x14ac:dyDescent="0.4">
      <c r="A14" s="31" t="s">
        <v>125</v>
      </c>
      <c r="B14" s="31" t="s">
        <v>137</v>
      </c>
      <c r="C14" s="31" t="s">
        <v>140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</row>
    <row r="15" spans="1:8" ht="15.45" x14ac:dyDescent="0.4">
      <c r="A15" s="31" t="s">
        <v>125</v>
      </c>
      <c r="B15" s="31" t="s">
        <v>137</v>
      </c>
      <c r="C15" s="31" t="s">
        <v>141</v>
      </c>
      <c r="D15" s="55">
        <v>846.3</v>
      </c>
      <c r="E15" s="55">
        <v>887.6</v>
      </c>
      <c r="F15" s="55">
        <v>1026</v>
      </c>
      <c r="G15" s="55">
        <v>408</v>
      </c>
      <c r="H15" s="179">
        <v>591</v>
      </c>
    </row>
    <row r="16" spans="1:8" ht="15.45" x14ac:dyDescent="0.4">
      <c r="A16" s="31" t="s">
        <v>142</v>
      </c>
      <c r="B16" s="31" t="s">
        <v>143</v>
      </c>
      <c r="C16" s="31" t="s">
        <v>144</v>
      </c>
      <c r="D16" s="55">
        <v>1992</v>
      </c>
      <c r="E16" s="55">
        <v>1243.3800000000001</v>
      </c>
      <c r="F16" s="55">
        <v>1127</v>
      </c>
      <c r="G16" s="55">
        <v>1634.21</v>
      </c>
      <c r="H16" s="55">
        <v>372.9</v>
      </c>
    </row>
    <row r="17" spans="1:8" ht="15.45" x14ac:dyDescent="0.4">
      <c r="A17" s="31" t="s">
        <v>142</v>
      </c>
      <c r="B17" s="31" t="s">
        <v>143</v>
      </c>
      <c r="C17" s="31" t="s">
        <v>145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</row>
    <row r="18" spans="1:8" ht="15.45" x14ac:dyDescent="0.4">
      <c r="A18" s="31" t="s">
        <v>142</v>
      </c>
      <c r="B18" s="31" t="s">
        <v>137</v>
      </c>
      <c r="C18" s="31" t="s">
        <v>146</v>
      </c>
      <c r="D18" s="55">
        <v>6.63</v>
      </c>
      <c r="E18" s="55">
        <v>4.22</v>
      </c>
      <c r="F18" s="55">
        <v>4.9000000000000004</v>
      </c>
      <c r="G18" s="179">
        <v>4.05</v>
      </c>
      <c r="H18" s="179">
        <v>2.5000000000000001E-2</v>
      </c>
    </row>
    <row r="19" spans="1:8" ht="15.45" x14ac:dyDescent="0.4">
      <c r="A19" s="31" t="s">
        <v>147</v>
      </c>
      <c r="B19" s="31" t="s">
        <v>148</v>
      </c>
      <c r="C19" s="31" t="s">
        <v>149</v>
      </c>
      <c r="D19" s="55">
        <v>29.76</v>
      </c>
      <c r="E19" s="55">
        <v>42.74</v>
      </c>
      <c r="F19" s="55">
        <v>61</v>
      </c>
      <c r="G19" s="55">
        <v>12.54</v>
      </c>
      <c r="H19" s="55">
        <v>2.2000000000000002</v>
      </c>
    </row>
    <row r="20" spans="1:8" ht="15.45" x14ac:dyDescent="0.4">
      <c r="A20" s="31" t="s">
        <v>147</v>
      </c>
      <c r="B20" s="31" t="s">
        <v>148</v>
      </c>
      <c r="C20" s="31" t="s">
        <v>150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</row>
    <row r="21" spans="1:8" ht="15.45" x14ac:dyDescent="0.4">
      <c r="A21" s="31" t="s">
        <v>147</v>
      </c>
      <c r="B21" s="31" t="s">
        <v>148</v>
      </c>
      <c r="C21" s="31" t="s">
        <v>151</v>
      </c>
      <c r="D21" s="55">
        <v>2.8</v>
      </c>
      <c r="E21" s="55">
        <v>1.41</v>
      </c>
      <c r="F21" s="55">
        <v>0.8</v>
      </c>
      <c r="G21" s="55">
        <v>0.22</v>
      </c>
      <c r="H21" s="55">
        <v>0</v>
      </c>
    </row>
    <row r="22" spans="1:8" ht="15.45" x14ac:dyDescent="0.4">
      <c r="A22" s="31" t="s">
        <v>147</v>
      </c>
      <c r="B22" s="31" t="s">
        <v>148</v>
      </c>
      <c r="C22" s="31" t="s">
        <v>152</v>
      </c>
      <c r="D22" s="55">
        <v>13.52</v>
      </c>
      <c r="E22" s="55">
        <v>34.049999999999997</v>
      </c>
      <c r="F22" s="55">
        <v>60</v>
      </c>
      <c r="G22" s="55">
        <v>12.1</v>
      </c>
      <c r="H22" s="55">
        <v>0.88</v>
      </c>
    </row>
    <row r="23" spans="1:8" ht="15.45" x14ac:dyDescent="0.4">
      <c r="A23" s="31" t="s">
        <v>147</v>
      </c>
      <c r="B23" s="31" t="s">
        <v>148</v>
      </c>
      <c r="C23" s="31" t="s">
        <v>153</v>
      </c>
      <c r="D23" s="55">
        <v>13.44</v>
      </c>
      <c r="E23" s="55">
        <v>7.28</v>
      </c>
      <c r="F23" s="55">
        <v>0</v>
      </c>
      <c r="G23" s="55">
        <v>0.22</v>
      </c>
      <c r="H23" s="55">
        <v>1.32</v>
      </c>
    </row>
    <row r="24" spans="1:8" ht="15.45" x14ac:dyDescent="0.4">
      <c r="A24" s="31" t="s">
        <v>147</v>
      </c>
      <c r="B24" s="31" t="s">
        <v>137</v>
      </c>
      <c r="C24" s="31" t="s">
        <v>154</v>
      </c>
      <c r="D24" s="55">
        <v>10.65</v>
      </c>
      <c r="E24" s="55">
        <v>5.65</v>
      </c>
      <c r="F24" s="55">
        <v>0.1</v>
      </c>
      <c r="G24" s="55">
        <v>0</v>
      </c>
      <c r="H24" s="55">
        <v>0</v>
      </c>
    </row>
    <row r="25" spans="1:8" ht="15.45" x14ac:dyDescent="0.4">
      <c r="A25" s="31" t="s">
        <v>147</v>
      </c>
      <c r="B25" s="31" t="s">
        <v>137</v>
      </c>
      <c r="C25" s="31" t="s">
        <v>155</v>
      </c>
      <c r="D25" s="55">
        <v>0</v>
      </c>
      <c r="E25" s="55">
        <v>0</v>
      </c>
      <c r="F25" s="55">
        <v>0</v>
      </c>
      <c r="G25" s="181">
        <v>0</v>
      </c>
      <c r="H25" s="181">
        <v>0</v>
      </c>
    </row>
    <row r="26" spans="1:8" ht="15.45" x14ac:dyDescent="0.4">
      <c r="A26" s="31" t="s">
        <v>147</v>
      </c>
      <c r="B26" s="31" t="s">
        <v>137</v>
      </c>
      <c r="C26" s="31" t="s">
        <v>151</v>
      </c>
      <c r="D26" s="55">
        <v>0.34</v>
      </c>
      <c r="E26" s="55">
        <v>0.66</v>
      </c>
      <c r="F26" s="55">
        <v>3.5000000000000003E-2</v>
      </c>
      <c r="G26" s="179">
        <v>0.21</v>
      </c>
      <c r="H26" s="209" t="s">
        <v>32</v>
      </c>
    </row>
    <row r="27" spans="1:8" ht="15.45" x14ac:dyDescent="0.4">
      <c r="A27" s="31" t="s">
        <v>147</v>
      </c>
      <c r="B27" s="31" t="s">
        <v>137</v>
      </c>
      <c r="C27" s="31" t="s">
        <v>152</v>
      </c>
      <c r="D27" s="55">
        <v>1.6</v>
      </c>
      <c r="E27" s="55">
        <v>1.18</v>
      </c>
      <c r="F27" s="55">
        <v>6.3E-2</v>
      </c>
      <c r="G27" s="179">
        <v>5.0999999999999997E-2</v>
      </c>
      <c r="H27" s="210" t="s">
        <v>32</v>
      </c>
    </row>
    <row r="28" spans="1:8" ht="15.45" x14ac:dyDescent="0.4">
      <c r="A28" s="31" t="s">
        <v>147</v>
      </c>
      <c r="B28" s="31" t="s">
        <v>137</v>
      </c>
      <c r="C28" s="31" t="s">
        <v>153</v>
      </c>
      <c r="D28" s="55">
        <v>8.7200000000000006</v>
      </c>
      <c r="E28" s="55">
        <v>3.8</v>
      </c>
      <c r="F28" s="55">
        <v>0</v>
      </c>
      <c r="G28" s="179">
        <v>0</v>
      </c>
      <c r="H28" s="210" t="s">
        <v>32</v>
      </c>
    </row>
    <row r="30" spans="1:8" ht="15.45" x14ac:dyDescent="0.4">
      <c r="A30" s="180" t="s">
        <v>490</v>
      </c>
    </row>
    <row r="31" spans="1:8" ht="15.45" x14ac:dyDescent="0.4">
      <c r="A31" s="180" t="s">
        <v>553</v>
      </c>
    </row>
  </sheetData>
  <phoneticPr fontId="8" type="noConversion"/>
  <pageMargins left="0.7" right="0.7" top="0.75" bottom="0.75" header="0.3" footer="0.3"/>
  <customProperties>
    <customPr name="EpmWorksheetKeyString_GUID" r:id="rId1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37271-BA9E-42DE-AC89-59A43D60A1F0}">
  <dimension ref="A1:H7"/>
  <sheetViews>
    <sheetView zoomScaleNormal="100" workbookViewId="0">
      <selection activeCell="H19" sqref="H19"/>
    </sheetView>
  </sheetViews>
  <sheetFormatPr defaultRowHeight="14.6" x14ac:dyDescent="0.4"/>
  <cols>
    <col min="1" max="1" width="12.53515625" customWidth="1"/>
    <col min="2" max="5" width="9.765625" bestFit="1" customWidth="1"/>
    <col min="6" max="8" width="9.07421875" bestFit="1" customWidth="1"/>
  </cols>
  <sheetData>
    <row r="1" spans="1:8" ht="15.45" x14ac:dyDescent="0.4">
      <c r="A1" s="19" t="s">
        <v>551</v>
      </c>
      <c r="B1" s="19"/>
      <c r="C1" s="19"/>
      <c r="D1" s="19"/>
      <c r="E1" s="19"/>
    </row>
    <row r="2" spans="1:8" ht="15.45" x14ac:dyDescent="0.4">
      <c r="A2" s="31"/>
      <c r="B2" s="31" t="s">
        <v>157</v>
      </c>
      <c r="C2" s="31" t="s">
        <v>158</v>
      </c>
      <c r="D2" s="31" t="s">
        <v>159</v>
      </c>
      <c r="E2" s="31" t="s">
        <v>160</v>
      </c>
      <c r="F2" s="31" t="s">
        <v>161</v>
      </c>
      <c r="G2" s="31" t="s">
        <v>162</v>
      </c>
      <c r="H2" s="31" t="s">
        <v>163</v>
      </c>
    </row>
    <row r="3" spans="1:8" ht="15.45" x14ac:dyDescent="0.4">
      <c r="A3" s="31" t="s">
        <v>164</v>
      </c>
      <c r="B3" s="186">
        <v>31771</v>
      </c>
      <c r="C3" s="186">
        <v>34815</v>
      </c>
      <c r="D3" s="186">
        <v>43647</v>
      </c>
      <c r="E3" s="186">
        <v>48436</v>
      </c>
      <c r="F3" s="186">
        <v>45434</v>
      </c>
      <c r="G3" s="186">
        <v>48483.4</v>
      </c>
      <c r="H3" s="186">
        <v>48460.9</v>
      </c>
    </row>
    <row r="4" spans="1:8" ht="15.45" x14ac:dyDescent="0.4">
      <c r="A4" s="31" t="s">
        <v>165</v>
      </c>
      <c r="B4" s="186">
        <v>14165</v>
      </c>
      <c r="C4" s="186">
        <v>17529</v>
      </c>
      <c r="D4" s="186">
        <v>17781</v>
      </c>
      <c r="E4" s="186">
        <v>15038</v>
      </c>
      <c r="F4" s="186">
        <v>15139</v>
      </c>
      <c r="G4" s="186">
        <v>20274.400000000001</v>
      </c>
      <c r="H4" s="186">
        <v>24752.799999999996</v>
      </c>
    </row>
    <row r="5" spans="1:8" ht="15.45" x14ac:dyDescent="0.4">
      <c r="A5" s="31" t="s">
        <v>166</v>
      </c>
      <c r="B5" s="186">
        <v>746</v>
      </c>
      <c r="C5" s="186">
        <v>4452</v>
      </c>
      <c r="D5" s="186">
        <v>3445</v>
      </c>
      <c r="E5" s="186">
        <v>4251</v>
      </c>
      <c r="F5" s="186">
        <v>5223</v>
      </c>
      <c r="G5" s="186">
        <v>9800</v>
      </c>
      <c r="H5" s="186">
        <v>4135</v>
      </c>
    </row>
    <row r="6" spans="1:8" ht="15.45" x14ac:dyDescent="0.4">
      <c r="A6" s="31" t="s">
        <v>156</v>
      </c>
      <c r="B6" s="186">
        <v>-9173</v>
      </c>
      <c r="C6" s="186">
        <v>-16247</v>
      </c>
      <c r="D6" s="186">
        <v>-17566</v>
      </c>
      <c r="E6" s="186">
        <v>-12046</v>
      </c>
      <c r="F6" s="186">
        <v>-12657</v>
      </c>
      <c r="G6" s="186">
        <v>-11862.5</v>
      </c>
      <c r="H6" s="186">
        <v>-12397.1</v>
      </c>
    </row>
    <row r="7" spans="1:8" ht="15.45" x14ac:dyDescent="0.4">
      <c r="A7" s="19"/>
      <c r="B7" s="19"/>
      <c r="C7" s="19"/>
      <c r="D7" s="19"/>
      <c r="E7" s="19"/>
    </row>
  </sheetData>
  <phoneticPr fontId="8" type="noConversion"/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B1F3F-CB78-4894-AFDD-8C0027513704}">
  <dimension ref="A1:F21"/>
  <sheetViews>
    <sheetView zoomScale="80" zoomScaleNormal="80" workbookViewId="0">
      <pane xSplit="1" ySplit="2" topLeftCell="B3" activePane="bottomRight" state="frozen"/>
      <selection pane="topRight"/>
      <selection pane="bottomLeft"/>
      <selection pane="bottomRight" activeCell="I8" sqref="I8"/>
    </sheetView>
  </sheetViews>
  <sheetFormatPr defaultColWidth="8.69140625" defaultRowHeight="15" x14ac:dyDescent="0.4"/>
  <cols>
    <col min="1" max="1" width="41.69140625" style="18" customWidth="1"/>
    <col min="2" max="6" width="24.53515625" style="18" customWidth="1"/>
    <col min="7" max="8" width="8.69140625" style="18"/>
    <col min="9" max="9" width="31" style="18" customWidth="1"/>
    <col min="10" max="16384" width="8.69140625" style="18"/>
  </cols>
  <sheetData>
    <row r="1" spans="1:6" x14ac:dyDescent="0.4">
      <c r="A1" s="18" t="s">
        <v>170</v>
      </c>
    </row>
    <row r="2" spans="1:6" ht="30" x14ac:dyDescent="0.4">
      <c r="A2" s="56"/>
      <c r="B2" s="42" t="s">
        <v>171</v>
      </c>
      <c r="C2" s="42" t="s">
        <v>2</v>
      </c>
      <c r="D2" s="42" t="s">
        <v>3</v>
      </c>
      <c r="E2" s="42" t="s">
        <v>4</v>
      </c>
      <c r="F2" s="42" t="s">
        <v>172</v>
      </c>
    </row>
    <row r="3" spans="1:6" x14ac:dyDescent="0.4">
      <c r="A3" s="56"/>
      <c r="B3" s="42" t="s">
        <v>6</v>
      </c>
      <c r="C3" s="42" t="s">
        <v>6</v>
      </c>
      <c r="D3" s="42" t="s">
        <v>7</v>
      </c>
      <c r="E3" s="42" t="s">
        <v>8</v>
      </c>
      <c r="F3" s="42" t="s">
        <v>6</v>
      </c>
    </row>
    <row r="4" spans="1:6" x14ac:dyDescent="0.4">
      <c r="A4" s="65" t="s">
        <v>9</v>
      </c>
      <c r="B4" s="42"/>
      <c r="C4" s="42"/>
      <c r="D4" s="42"/>
      <c r="E4" s="42"/>
      <c r="F4" s="42"/>
    </row>
    <row r="5" spans="1:6" ht="45" x14ac:dyDescent="0.4">
      <c r="A5" s="196" t="s">
        <v>173</v>
      </c>
      <c r="B5" s="197" t="s">
        <v>174</v>
      </c>
      <c r="C5" s="197" t="s">
        <v>175</v>
      </c>
      <c r="D5" s="197" t="s">
        <v>176</v>
      </c>
      <c r="E5" s="197" t="s">
        <v>531</v>
      </c>
      <c r="F5" s="197" t="s">
        <v>532</v>
      </c>
    </row>
    <row r="6" spans="1:6" s="64" customFormat="1" x14ac:dyDescent="0.4">
      <c r="A6" s="196" t="s">
        <v>14</v>
      </c>
      <c r="B6" s="197"/>
      <c r="C6" s="197"/>
      <c r="D6" s="197"/>
      <c r="E6" s="197"/>
      <c r="F6" s="197"/>
    </row>
    <row r="7" spans="1:6" ht="60" x14ac:dyDescent="0.4">
      <c r="A7" s="196" t="s">
        <v>534</v>
      </c>
      <c r="B7" s="197" t="s">
        <v>604</v>
      </c>
      <c r="C7" s="197" t="s">
        <v>177</v>
      </c>
      <c r="D7" s="197" t="s">
        <v>176</v>
      </c>
      <c r="E7" s="197" t="s">
        <v>533</v>
      </c>
      <c r="F7" s="197" t="s">
        <v>535</v>
      </c>
    </row>
    <row r="8" spans="1:6" ht="45" x14ac:dyDescent="0.4">
      <c r="A8" s="196" t="s">
        <v>178</v>
      </c>
      <c r="B8" s="197" t="s">
        <v>179</v>
      </c>
      <c r="C8" s="197" t="s">
        <v>180</v>
      </c>
      <c r="D8" s="197" t="s">
        <v>176</v>
      </c>
      <c r="E8" s="197" t="s">
        <v>536</v>
      </c>
      <c r="F8" s="197" t="s">
        <v>537</v>
      </c>
    </row>
    <row r="9" spans="1:6" ht="45" x14ac:dyDescent="0.4">
      <c r="A9" s="196" t="s">
        <v>181</v>
      </c>
      <c r="B9" s="197" t="s">
        <v>182</v>
      </c>
      <c r="C9" s="197" t="s">
        <v>180</v>
      </c>
      <c r="D9" s="197" t="s">
        <v>176</v>
      </c>
      <c r="E9" s="197" t="s">
        <v>538</v>
      </c>
      <c r="F9" s="197" t="s">
        <v>539</v>
      </c>
    </row>
    <row r="10" spans="1:6" ht="45" x14ac:dyDescent="0.4">
      <c r="A10" s="196" t="s">
        <v>183</v>
      </c>
      <c r="B10" s="197" t="s">
        <v>184</v>
      </c>
      <c r="C10" s="197" t="s">
        <v>180</v>
      </c>
      <c r="D10" s="197" t="s">
        <v>176</v>
      </c>
      <c r="E10" s="197" t="s">
        <v>540</v>
      </c>
      <c r="F10" s="197" t="s">
        <v>541</v>
      </c>
    </row>
    <row r="11" spans="1:6" s="64" customFormat="1" x14ac:dyDescent="0.4">
      <c r="A11" s="66" t="s">
        <v>35</v>
      </c>
      <c r="B11" s="63"/>
      <c r="C11" s="63"/>
      <c r="D11" s="63"/>
      <c r="E11" s="63"/>
      <c r="F11" s="63"/>
    </row>
    <row r="12" spans="1:6" ht="45" x14ac:dyDescent="0.4">
      <c r="A12" s="66" t="s">
        <v>185</v>
      </c>
      <c r="B12" s="73" t="s">
        <v>186</v>
      </c>
      <c r="C12" s="73" t="s">
        <v>176</v>
      </c>
      <c r="D12" s="73" t="s">
        <v>176</v>
      </c>
      <c r="E12" s="73" t="s">
        <v>176</v>
      </c>
      <c r="F12" s="73" t="s">
        <v>186</v>
      </c>
    </row>
    <row r="13" spans="1:6" ht="30" x14ac:dyDescent="0.4">
      <c r="A13" s="66" t="s">
        <v>187</v>
      </c>
      <c r="B13" s="73" t="s">
        <v>188</v>
      </c>
      <c r="C13" s="73" t="s">
        <v>176</v>
      </c>
      <c r="D13" s="73" t="s">
        <v>176</v>
      </c>
      <c r="E13" s="73" t="s">
        <v>176</v>
      </c>
      <c r="F13" s="73" t="s">
        <v>188</v>
      </c>
    </row>
    <row r="14" spans="1:6" ht="30" x14ac:dyDescent="0.4">
      <c r="A14" s="66" t="s">
        <v>189</v>
      </c>
      <c r="B14" s="73" t="s">
        <v>188</v>
      </c>
      <c r="C14" s="73" t="s">
        <v>176</v>
      </c>
      <c r="D14" s="73" t="s">
        <v>176</v>
      </c>
      <c r="E14" s="73" t="s">
        <v>176</v>
      </c>
      <c r="F14" s="73" t="s">
        <v>188</v>
      </c>
    </row>
    <row r="15" spans="1:6" ht="30" x14ac:dyDescent="0.4">
      <c r="A15" s="66" t="s">
        <v>190</v>
      </c>
      <c r="B15" s="73" t="s">
        <v>188</v>
      </c>
      <c r="C15" s="73" t="s">
        <v>176</v>
      </c>
      <c r="D15" s="73" t="s">
        <v>176</v>
      </c>
      <c r="E15" s="73" t="s">
        <v>176</v>
      </c>
      <c r="F15" s="73" t="s">
        <v>188</v>
      </c>
    </row>
    <row r="17" spans="1:1" x14ac:dyDescent="0.4">
      <c r="A17"/>
    </row>
    <row r="18" spans="1:1" x14ac:dyDescent="0.4">
      <c r="A18"/>
    </row>
    <row r="19" spans="1:1" x14ac:dyDescent="0.4">
      <c r="A19"/>
    </row>
    <row r="20" spans="1:1" x14ac:dyDescent="0.4">
      <c r="A20"/>
    </row>
    <row r="21" spans="1:1" x14ac:dyDescent="0.4">
      <c r="A21"/>
    </row>
  </sheetData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67D04-426F-4D78-9BE2-842CEB9C26A3}">
  <dimension ref="A1:F22"/>
  <sheetViews>
    <sheetView workbookViewId="0">
      <selection activeCell="F18" sqref="F18"/>
    </sheetView>
  </sheetViews>
  <sheetFormatPr defaultColWidth="8.69140625" defaultRowHeight="15.9" x14ac:dyDescent="0.45"/>
  <cols>
    <col min="1" max="1" width="35" style="41" customWidth="1"/>
    <col min="2" max="3" width="13.53515625" style="41" customWidth="1"/>
    <col min="4" max="4" width="14.3046875" style="41" customWidth="1"/>
    <col min="5" max="6" width="12.3046875" style="41" customWidth="1"/>
    <col min="7" max="16384" width="8.69140625" style="41"/>
  </cols>
  <sheetData>
    <row r="1" spans="1:6" x14ac:dyDescent="0.45">
      <c r="A1" s="32" t="s">
        <v>53</v>
      </c>
      <c r="B1" s="32"/>
      <c r="C1" s="32"/>
      <c r="D1" s="32"/>
      <c r="E1" s="32"/>
      <c r="F1" s="32"/>
    </row>
    <row r="2" spans="1:6" ht="105" x14ac:dyDescent="0.45">
      <c r="A2" s="229"/>
      <c r="B2" s="20" t="s">
        <v>191</v>
      </c>
      <c r="C2" s="20" t="s">
        <v>192</v>
      </c>
      <c r="D2" s="230" t="s">
        <v>193</v>
      </c>
      <c r="E2" s="230"/>
      <c r="F2" s="230"/>
    </row>
    <row r="3" spans="1:6" ht="60" x14ac:dyDescent="0.45">
      <c r="A3" s="229"/>
      <c r="B3" s="20" t="s">
        <v>194</v>
      </c>
      <c r="C3" s="20" t="s">
        <v>194</v>
      </c>
      <c r="D3" s="20" t="s">
        <v>195</v>
      </c>
      <c r="E3" s="20" t="s">
        <v>196</v>
      </c>
      <c r="F3" s="20" t="s">
        <v>197</v>
      </c>
    </row>
    <row r="4" spans="1:6" ht="30" x14ac:dyDescent="0.45">
      <c r="A4" s="108" t="s">
        <v>198</v>
      </c>
      <c r="B4" s="173" t="s">
        <v>542</v>
      </c>
      <c r="C4" s="173" t="s">
        <v>544</v>
      </c>
      <c r="D4" s="173">
        <v>302</v>
      </c>
      <c r="E4" s="173">
        <v>370</v>
      </c>
      <c r="F4" s="173">
        <v>49</v>
      </c>
    </row>
    <row r="5" spans="1:6" ht="30" x14ac:dyDescent="0.45">
      <c r="A5" s="108" t="s">
        <v>199</v>
      </c>
      <c r="B5" s="173" t="s">
        <v>543</v>
      </c>
      <c r="C5" s="173" t="s">
        <v>545</v>
      </c>
      <c r="D5" s="173">
        <v>288</v>
      </c>
      <c r="E5" s="173">
        <v>322</v>
      </c>
      <c r="F5" s="173">
        <v>15</v>
      </c>
    </row>
    <row r="6" spans="1:6" ht="45" x14ac:dyDescent="0.45">
      <c r="A6" s="196" t="s">
        <v>548</v>
      </c>
      <c r="B6" s="173" t="s">
        <v>543</v>
      </c>
      <c r="C6" s="173" t="s">
        <v>544</v>
      </c>
      <c r="D6" s="173">
        <v>212</v>
      </c>
      <c r="E6" s="173">
        <v>213</v>
      </c>
      <c r="F6" s="173">
        <v>2</v>
      </c>
    </row>
    <row r="7" spans="1:6" ht="30" x14ac:dyDescent="0.45">
      <c r="A7" s="108" t="s">
        <v>200</v>
      </c>
      <c r="B7" s="173" t="s">
        <v>543</v>
      </c>
      <c r="C7" s="198" t="s">
        <v>546</v>
      </c>
      <c r="D7" s="173">
        <v>49</v>
      </c>
      <c r="E7" s="173">
        <v>77</v>
      </c>
      <c r="F7" s="173">
        <v>19</v>
      </c>
    </row>
    <row r="8" spans="1:6" ht="30" x14ac:dyDescent="0.45">
      <c r="A8" s="108" t="s">
        <v>25</v>
      </c>
      <c r="B8" s="173" t="s">
        <v>543</v>
      </c>
      <c r="C8" s="173" t="s">
        <v>547</v>
      </c>
      <c r="D8" s="173">
        <v>1131</v>
      </c>
      <c r="E8" s="173">
        <v>1169</v>
      </c>
      <c r="F8" s="173">
        <v>-5</v>
      </c>
    </row>
    <row r="9" spans="1:6" x14ac:dyDescent="0.45">
      <c r="A9"/>
    </row>
    <row r="10" spans="1:6" x14ac:dyDescent="0.45">
      <c r="A10"/>
    </row>
    <row r="11" spans="1:6" x14ac:dyDescent="0.45">
      <c r="A11"/>
      <c r="B11" s="19"/>
      <c r="C11" s="19"/>
    </row>
    <row r="12" spans="1:6" x14ac:dyDescent="0.45">
      <c r="A12"/>
      <c r="B12" s="19"/>
      <c r="C12" s="19"/>
    </row>
    <row r="13" spans="1:6" x14ac:dyDescent="0.45">
      <c r="A13"/>
      <c r="B13" s="19"/>
      <c r="C13" s="19"/>
    </row>
    <row r="14" spans="1:6" x14ac:dyDescent="0.45">
      <c r="A14"/>
      <c r="B14" s="19"/>
      <c r="C14" s="19"/>
    </row>
    <row r="15" spans="1:6" x14ac:dyDescent="0.45">
      <c r="A15"/>
    </row>
    <row r="16" spans="1:6" x14ac:dyDescent="0.45">
      <c r="A16"/>
    </row>
    <row r="17" spans="1:1" x14ac:dyDescent="0.45">
      <c r="A17"/>
    </row>
    <row r="18" spans="1:1" x14ac:dyDescent="0.45">
      <c r="A18"/>
    </row>
    <row r="19" spans="1:1" x14ac:dyDescent="0.45">
      <c r="A19"/>
    </row>
    <row r="20" spans="1:1" x14ac:dyDescent="0.45">
      <c r="A20"/>
    </row>
    <row r="21" spans="1:1" x14ac:dyDescent="0.45">
      <c r="A21"/>
    </row>
    <row r="22" spans="1:1" x14ac:dyDescent="0.45">
      <c r="A22"/>
    </row>
  </sheetData>
  <mergeCells count="2">
    <mergeCell ref="A2:A3"/>
    <mergeCell ref="D2:F2"/>
  </mergeCells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3BB5A-3432-4DDE-95D1-2651E316F270}">
  <dimension ref="A1:D20"/>
  <sheetViews>
    <sheetView workbookViewId="0">
      <selection activeCell="C16" sqref="C16"/>
    </sheetView>
  </sheetViews>
  <sheetFormatPr defaultRowHeight="14.6" x14ac:dyDescent="0.4"/>
  <cols>
    <col min="1" max="1" width="58.84375" customWidth="1"/>
    <col min="2" max="2" width="9.3046875" customWidth="1"/>
    <col min="3" max="3" width="12.69140625" customWidth="1"/>
    <col min="4" max="4" width="14.765625" customWidth="1"/>
  </cols>
  <sheetData>
    <row r="1" spans="1:4" ht="15" x14ac:dyDescent="0.4">
      <c r="A1" s="124" t="s">
        <v>54</v>
      </c>
      <c r="B1" s="124"/>
      <c r="C1" s="124"/>
      <c r="D1" s="32"/>
    </row>
    <row r="2" spans="1:4" ht="15" x14ac:dyDescent="0.4">
      <c r="A2" s="176"/>
      <c r="B2" s="176"/>
      <c r="C2" s="107" t="s">
        <v>61</v>
      </c>
      <c r="D2" s="20" t="s">
        <v>60</v>
      </c>
    </row>
    <row r="3" spans="1:4" ht="15" x14ac:dyDescent="0.4">
      <c r="A3" s="108" t="s">
        <v>571</v>
      </c>
      <c r="B3" s="108"/>
      <c r="C3" s="199">
        <v>0</v>
      </c>
      <c r="D3" s="193" t="s">
        <v>572</v>
      </c>
    </row>
    <row r="4" spans="1:4" ht="15" x14ac:dyDescent="0.4">
      <c r="A4" s="108" t="s">
        <v>599</v>
      </c>
      <c r="B4" s="212"/>
      <c r="C4" s="199">
        <v>0.17</v>
      </c>
      <c r="D4" s="211" t="s">
        <v>572</v>
      </c>
    </row>
    <row r="5" spans="1:4" ht="15" x14ac:dyDescent="0.4">
      <c r="A5" s="108" t="s">
        <v>605</v>
      </c>
      <c r="B5" s="108"/>
      <c r="C5" s="199">
        <v>-0.04</v>
      </c>
      <c r="D5" s="211" t="s">
        <v>572</v>
      </c>
    </row>
    <row r="6" spans="1:4" ht="15" x14ac:dyDescent="0.4">
      <c r="A6" s="108" t="s">
        <v>606</v>
      </c>
      <c r="B6" s="108"/>
      <c r="C6" s="199">
        <v>0.09</v>
      </c>
      <c r="D6" s="211" t="s">
        <v>572</v>
      </c>
    </row>
    <row r="7" spans="1:4" ht="15" x14ac:dyDescent="0.4">
      <c r="A7" s="108" t="s">
        <v>201</v>
      </c>
      <c r="B7" s="108"/>
      <c r="C7" s="111" t="s">
        <v>202</v>
      </c>
      <c r="D7" s="26" t="s">
        <v>202</v>
      </c>
    </row>
    <row r="8" spans="1:4" ht="15" x14ac:dyDescent="0.4">
      <c r="A8" s="108" t="s">
        <v>203</v>
      </c>
      <c r="B8" s="108"/>
      <c r="C8" s="140" t="s">
        <v>204</v>
      </c>
      <c r="D8" s="62" t="s">
        <v>205</v>
      </c>
    </row>
    <row r="9" spans="1:4" ht="15" x14ac:dyDescent="0.4">
      <c r="A9" s="108" t="s">
        <v>206</v>
      </c>
      <c r="B9" s="108"/>
      <c r="C9" s="111">
        <v>2.4</v>
      </c>
      <c r="D9" s="26">
        <v>2.4</v>
      </c>
    </row>
    <row r="10" spans="1:4" ht="15" x14ac:dyDescent="0.4">
      <c r="A10" s="108" t="s">
        <v>207</v>
      </c>
      <c r="B10" s="108"/>
      <c r="C10" s="140" t="s">
        <v>208</v>
      </c>
      <c r="D10" s="62" t="s">
        <v>209</v>
      </c>
    </row>
    <row r="11" spans="1:4" ht="15" x14ac:dyDescent="0.4">
      <c r="A11" s="108" t="s">
        <v>210</v>
      </c>
      <c r="B11" s="108"/>
      <c r="C11" s="111">
        <v>5.2</v>
      </c>
      <c r="D11" s="26">
        <v>5.2</v>
      </c>
    </row>
    <row r="16" spans="1:4" x14ac:dyDescent="0.4">
      <c r="B16" s="78"/>
      <c r="C16" s="78"/>
    </row>
    <row r="17" spans="2:3" x14ac:dyDescent="0.4">
      <c r="B17" s="78"/>
      <c r="C17" s="78"/>
    </row>
    <row r="18" spans="2:3" x14ac:dyDescent="0.4">
      <c r="B18" s="177"/>
      <c r="C18" s="78"/>
    </row>
    <row r="19" spans="2:3" ht="15.45" x14ac:dyDescent="0.4">
      <c r="B19" s="178"/>
      <c r="C19" s="78"/>
    </row>
    <row r="20" spans="2:3" x14ac:dyDescent="0.4">
      <c r="B20" s="78"/>
      <c r="C20" s="78"/>
    </row>
  </sheetData>
  <phoneticPr fontId="8" type="noConversion"/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CC756-8588-41EB-A3F0-0974B0AC3A83}">
  <dimension ref="A1:F7"/>
  <sheetViews>
    <sheetView workbookViewId="0">
      <selection activeCell="B23" sqref="B23"/>
    </sheetView>
  </sheetViews>
  <sheetFormatPr defaultRowHeight="14.6" x14ac:dyDescent="0.4"/>
  <cols>
    <col min="1" max="1" width="33.3046875" customWidth="1"/>
  </cols>
  <sheetData>
    <row r="1" spans="1:6" ht="15.45" x14ac:dyDescent="0.4">
      <c r="A1" s="19" t="s">
        <v>52</v>
      </c>
      <c r="B1" s="19"/>
      <c r="C1" s="19"/>
      <c r="D1" s="19"/>
      <c r="E1" s="19"/>
    </row>
    <row r="2" spans="1:6" ht="15.45" x14ac:dyDescent="0.4">
      <c r="A2" s="31"/>
      <c r="B2" s="31" t="s">
        <v>57</v>
      </c>
      <c r="C2" s="31" t="s">
        <v>58</v>
      </c>
      <c r="D2" s="31" t="s">
        <v>59</v>
      </c>
      <c r="E2" s="31" t="s">
        <v>60</v>
      </c>
      <c r="F2" s="31" t="s">
        <v>61</v>
      </c>
    </row>
    <row r="3" spans="1:6" ht="15.45" x14ac:dyDescent="0.4">
      <c r="A3" s="31" t="s">
        <v>62</v>
      </c>
      <c r="B3" s="48">
        <v>578</v>
      </c>
      <c r="C3" s="48">
        <v>527</v>
      </c>
      <c r="D3" s="48">
        <v>521</v>
      </c>
      <c r="E3" s="48">
        <v>509</v>
      </c>
      <c r="F3" s="48"/>
    </row>
    <row r="4" spans="1:6" ht="15.45" x14ac:dyDescent="0.4">
      <c r="A4" s="31" t="s">
        <v>63</v>
      </c>
      <c r="B4" s="48">
        <v>491</v>
      </c>
      <c r="C4" s="48">
        <v>532</v>
      </c>
      <c r="D4" s="48">
        <v>434</v>
      </c>
      <c r="E4" s="48">
        <v>488</v>
      </c>
      <c r="F4" s="48"/>
    </row>
    <row r="5" spans="1:6" ht="15.45" x14ac:dyDescent="0.4">
      <c r="A5" s="31" t="s">
        <v>65</v>
      </c>
      <c r="B5" s="48">
        <v>18</v>
      </c>
      <c r="C5" s="48">
        <v>25</v>
      </c>
      <c r="D5" s="48">
        <v>13</v>
      </c>
      <c r="E5" s="48">
        <v>15</v>
      </c>
      <c r="F5" s="48"/>
    </row>
    <row r="7" spans="1:6" x14ac:dyDescent="0.4">
      <c r="A7" t="s">
        <v>66</v>
      </c>
    </row>
  </sheetData>
  <phoneticPr fontId="8" type="noConversion"/>
  <pageMargins left="0.7" right="0.7" top="0.75" bottom="0.75" header="0.3" footer="0.3"/>
  <customProperties>
    <customPr name="EpmWorksheetKeyString_GUID" r:id="rId1"/>
  </customPropertie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F2677-EE6A-4B2C-B12B-42C79F770197}">
  <dimension ref="A1:F14"/>
  <sheetViews>
    <sheetView workbookViewId="0">
      <selection activeCell="F19" sqref="F19"/>
    </sheetView>
  </sheetViews>
  <sheetFormatPr defaultRowHeight="14.6" x14ac:dyDescent="0.4"/>
  <cols>
    <col min="1" max="1" width="31.69140625" customWidth="1"/>
    <col min="2" max="2" width="10.765625" customWidth="1"/>
    <col min="3" max="3" width="10.53515625" customWidth="1"/>
    <col min="4" max="4" width="13.4609375" customWidth="1"/>
    <col min="6" max="6" width="59.69140625" customWidth="1"/>
  </cols>
  <sheetData>
    <row r="1" spans="1:6" ht="15" x14ac:dyDescent="0.4">
      <c r="A1" s="204" t="s">
        <v>582</v>
      </c>
      <c r="B1" s="205"/>
    </row>
    <row r="2" spans="1:6" ht="15" x14ac:dyDescent="0.4">
      <c r="A2" s="200" t="s">
        <v>573</v>
      </c>
      <c r="B2" s="108" t="s">
        <v>574</v>
      </c>
      <c r="C2" s="194" t="s">
        <v>575</v>
      </c>
      <c r="D2" s="194" t="s">
        <v>576</v>
      </c>
    </row>
    <row r="3" spans="1:6" ht="15" x14ac:dyDescent="0.4">
      <c r="A3" s="108" t="s">
        <v>577</v>
      </c>
      <c r="B3" s="108">
        <v>5.2</v>
      </c>
      <c r="C3" s="140" t="s">
        <v>580</v>
      </c>
      <c r="D3" s="140" t="s">
        <v>208</v>
      </c>
    </row>
    <row r="4" spans="1:6" ht="15" x14ac:dyDescent="0.4">
      <c r="A4" s="108" t="s">
        <v>578</v>
      </c>
      <c r="B4" s="108">
        <v>3.3</v>
      </c>
      <c r="C4" s="140" t="s">
        <v>581</v>
      </c>
      <c r="D4" s="140" t="s">
        <v>601</v>
      </c>
    </row>
    <row r="5" spans="1:6" ht="15" x14ac:dyDescent="0.4">
      <c r="A5" s="108" t="s">
        <v>579</v>
      </c>
      <c r="B5" s="108">
        <v>2.4</v>
      </c>
      <c r="C5" s="140" t="s">
        <v>600</v>
      </c>
      <c r="D5" s="140" t="s">
        <v>602</v>
      </c>
    </row>
    <row r="6" spans="1:6" x14ac:dyDescent="0.4">
      <c r="A6" s="78"/>
      <c r="B6" s="78"/>
      <c r="C6" s="78"/>
      <c r="D6" s="78"/>
    </row>
    <row r="11" spans="1:6" x14ac:dyDescent="0.4">
      <c r="F11" s="191"/>
    </row>
    <row r="13" spans="1:6" x14ac:dyDescent="0.4">
      <c r="F13" s="78"/>
    </row>
    <row r="14" spans="1:6" x14ac:dyDescent="0.4">
      <c r="F14" s="191"/>
    </row>
  </sheetData>
  <pageMargins left="0.7" right="0.7" top="0.75" bottom="0.75" header="0.3" footer="0.3"/>
  <customProperties>
    <customPr name="EpmWorksheetKeyString_GUID" r:id="rId1"/>
  </customPropertie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7D52D-608E-4764-ACD5-ADD536D8AE56}">
  <dimension ref="A1:D18"/>
  <sheetViews>
    <sheetView workbookViewId="0">
      <selection activeCell="H13" sqref="H13"/>
    </sheetView>
  </sheetViews>
  <sheetFormatPr defaultRowHeight="14.6" x14ac:dyDescent="0.4"/>
  <cols>
    <col min="1" max="1" width="32.69140625" customWidth="1"/>
    <col min="2" max="3" width="10.3046875" customWidth="1"/>
  </cols>
  <sheetData>
    <row r="1" spans="1:4" ht="15" customHeight="1" x14ac:dyDescent="0.4">
      <c r="A1" s="175" t="s">
        <v>596</v>
      </c>
      <c r="B1" s="175"/>
      <c r="C1" s="175"/>
      <c r="D1" s="21"/>
    </row>
    <row r="2" spans="1:4" ht="40.5" customHeight="1" x14ac:dyDescent="0.4">
      <c r="A2" s="112"/>
      <c r="B2" s="231" t="s">
        <v>211</v>
      </c>
      <c r="C2" s="232"/>
      <c r="D2" s="2"/>
    </row>
    <row r="3" spans="1:4" ht="15" x14ac:dyDescent="0.4">
      <c r="A3" s="108"/>
      <c r="B3" s="108" t="s">
        <v>61</v>
      </c>
      <c r="C3" s="111" t="s">
        <v>60</v>
      </c>
      <c r="D3" s="2"/>
    </row>
    <row r="4" spans="1:4" ht="15" x14ac:dyDescent="0.4">
      <c r="A4" s="108" t="s">
        <v>212</v>
      </c>
      <c r="B4" s="108">
        <v>1</v>
      </c>
      <c r="C4" s="120">
        <v>1</v>
      </c>
      <c r="D4" s="2"/>
    </row>
    <row r="5" spans="1:4" ht="15" x14ac:dyDescent="0.4">
      <c r="A5" s="108" t="s">
        <v>213</v>
      </c>
      <c r="B5" s="108">
        <v>3</v>
      </c>
      <c r="C5" s="120">
        <v>4</v>
      </c>
      <c r="D5" s="2"/>
    </row>
    <row r="6" spans="1:4" ht="15" x14ac:dyDescent="0.4">
      <c r="A6" s="108" t="s">
        <v>214</v>
      </c>
      <c r="B6" s="108">
        <v>39</v>
      </c>
      <c r="C6" s="120">
        <v>36</v>
      </c>
      <c r="D6" s="2"/>
    </row>
    <row r="7" spans="1:4" ht="15" x14ac:dyDescent="0.4">
      <c r="A7" s="108" t="s">
        <v>215</v>
      </c>
      <c r="B7" s="108">
        <v>350</v>
      </c>
      <c r="C7" s="120">
        <v>352</v>
      </c>
      <c r="D7" s="2"/>
    </row>
    <row r="8" spans="1:4" ht="15" x14ac:dyDescent="0.4">
      <c r="A8" s="108" t="s">
        <v>216</v>
      </c>
      <c r="B8" s="108">
        <v>117</v>
      </c>
      <c r="C8" s="120">
        <v>117</v>
      </c>
      <c r="D8" s="2"/>
    </row>
    <row r="9" spans="1:4" ht="15" x14ac:dyDescent="0.4">
      <c r="A9" s="108" t="s">
        <v>217</v>
      </c>
      <c r="B9" s="108">
        <v>242</v>
      </c>
      <c r="C9" s="120">
        <v>238</v>
      </c>
      <c r="D9" s="2"/>
    </row>
    <row r="10" spans="1:4" s="29" customFormat="1" ht="15.45" x14ac:dyDescent="0.4">
      <c r="A10" s="110" t="s">
        <v>169</v>
      </c>
      <c r="B10" s="110">
        <v>752</v>
      </c>
      <c r="C10" s="122">
        <v>748</v>
      </c>
      <c r="D10" s="8"/>
    </row>
    <row r="11" spans="1:4" ht="15" x14ac:dyDescent="0.4">
      <c r="A11" s="108" t="s">
        <v>218</v>
      </c>
      <c r="B11" s="120">
        <v>-1</v>
      </c>
      <c r="C11" s="120">
        <v>-1</v>
      </c>
      <c r="D11" s="2"/>
    </row>
    <row r="12" spans="1:4" ht="15" x14ac:dyDescent="0.4">
      <c r="A12" s="108" t="s">
        <v>219</v>
      </c>
      <c r="B12" s="108">
        <v>9</v>
      </c>
      <c r="C12" s="120">
        <v>12</v>
      </c>
      <c r="D12" s="2"/>
    </row>
    <row r="13" spans="1:4" s="29" customFormat="1" ht="15.45" x14ac:dyDescent="0.4">
      <c r="A13" s="110" t="s">
        <v>220</v>
      </c>
      <c r="B13" s="110">
        <v>760</v>
      </c>
      <c r="C13" s="122">
        <v>759</v>
      </c>
      <c r="D13" s="8"/>
    </row>
    <row r="14" spans="1:4" x14ac:dyDescent="0.4">
      <c r="A14" s="78"/>
      <c r="B14" s="78"/>
      <c r="C14" s="78"/>
    </row>
    <row r="15" spans="1:4" x14ac:dyDescent="0.4">
      <c r="A15" s="78"/>
      <c r="B15" s="78"/>
      <c r="C15" s="78"/>
    </row>
    <row r="16" spans="1:4" x14ac:dyDescent="0.4">
      <c r="C16" s="78"/>
    </row>
    <row r="17" spans="3:3" x14ac:dyDescent="0.4">
      <c r="C17" s="78"/>
    </row>
    <row r="18" spans="3:3" x14ac:dyDescent="0.4">
      <c r="C18" s="78"/>
    </row>
  </sheetData>
  <mergeCells count="1">
    <mergeCell ref="B2:C2"/>
  </mergeCells>
  <pageMargins left="0.7" right="0.7" top="0.75" bottom="0.75" header="0.3" footer="0.3"/>
  <customProperties>
    <customPr name="EpmWorksheetKeyString_GUID" r:id="rId1"/>
  </customPropertie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6080B-33C1-4F2C-A752-52AACA90ECC9}">
  <dimension ref="A1:B13"/>
  <sheetViews>
    <sheetView workbookViewId="0">
      <selection activeCell="C11" sqref="C11"/>
    </sheetView>
  </sheetViews>
  <sheetFormatPr defaultRowHeight="14.6" x14ac:dyDescent="0.4"/>
  <cols>
    <col min="1" max="1" width="32" customWidth="1"/>
    <col min="2" max="2" width="37.4609375" customWidth="1"/>
  </cols>
  <sheetData>
    <row r="1" spans="1:2" ht="15" x14ac:dyDescent="0.4">
      <c r="A1" s="124" t="s">
        <v>595</v>
      </c>
      <c r="B1" s="124"/>
    </row>
    <row r="2" spans="1:2" ht="30" x14ac:dyDescent="0.4">
      <c r="A2" s="107" t="s">
        <v>221</v>
      </c>
      <c r="B2" s="107" t="s">
        <v>222</v>
      </c>
    </row>
    <row r="3" spans="1:2" ht="15" x14ac:dyDescent="0.4">
      <c r="A3" s="173">
        <v>16</v>
      </c>
      <c r="B3" s="174">
        <v>14.96</v>
      </c>
    </row>
    <row r="4" spans="1:2" x14ac:dyDescent="0.4">
      <c r="A4" s="78"/>
      <c r="B4" s="78"/>
    </row>
    <row r="5" spans="1:2" x14ac:dyDescent="0.4">
      <c r="B5" s="78"/>
    </row>
    <row r="6" spans="1:2" x14ac:dyDescent="0.4">
      <c r="B6" s="78"/>
    </row>
    <row r="7" spans="1:2" x14ac:dyDescent="0.4">
      <c r="B7" s="78"/>
    </row>
    <row r="8" spans="1:2" x14ac:dyDescent="0.4">
      <c r="B8" s="78"/>
    </row>
    <row r="9" spans="1:2" x14ac:dyDescent="0.4">
      <c r="B9" s="78"/>
    </row>
    <row r="10" spans="1:2" x14ac:dyDescent="0.4">
      <c r="B10" s="78"/>
    </row>
    <row r="11" spans="1:2" x14ac:dyDescent="0.4">
      <c r="A11" s="78"/>
      <c r="B11" s="78"/>
    </row>
    <row r="12" spans="1:2" x14ac:dyDescent="0.4">
      <c r="A12" s="78"/>
      <c r="B12" s="78"/>
    </row>
    <row r="13" spans="1:2" x14ac:dyDescent="0.4">
      <c r="A13" s="78"/>
      <c r="B13" s="78"/>
    </row>
  </sheetData>
  <pageMargins left="0.7" right="0.7" top="0.75" bottom="0.75" header="0.3" footer="0.3"/>
  <customProperties>
    <customPr name="EpmWorksheetKeyString_GUID" r:id="rId1"/>
  </customPropertie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E2BC1-69E3-4D6C-9D9E-6A853DC43587}">
  <dimension ref="A1:C12"/>
  <sheetViews>
    <sheetView workbookViewId="0">
      <selection activeCell="G19" sqref="G19"/>
    </sheetView>
  </sheetViews>
  <sheetFormatPr defaultRowHeight="14.6" x14ac:dyDescent="0.4"/>
  <cols>
    <col min="1" max="1" width="20.4609375" bestFit="1" customWidth="1"/>
    <col min="2" max="2" width="22.69140625" bestFit="1" customWidth="1"/>
  </cols>
  <sheetData>
    <row r="1" spans="1:3" ht="15" x14ac:dyDescent="0.4">
      <c r="A1" s="170" t="s">
        <v>594</v>
      </c>
      <c r="B1" s="171"/>
      <c r="C1" s="57"/>
    </row>
    <row r="2" spans="1:3" ht="15" x14ac:dyDescent="0.4">
      <c r="A2" s="107" t="s">
        <v>223</v>
      </c>
      <c r="B2" s="107" t="s">
        <v>224</v>
      </c>
    </row>
    <row r="3" spans="1:3" ht="15" x14ac:dyDescent="0.4">
      <c r="A3" s="172">
        <v>0</v>
      </c>
      <c r="B3" s="120">
        <v>8</v>
      </c>
    </row>
    <row r="4" spans="1:3" ht="15" x14ac:dyDescent="0.4">
      <c r="A4" s="145" t="s">
        <v>225</v>
      </c>
      <c r="B4" s="120">
        <v>8</v>
      </c>
    </row>
    <row r="5" spans="1:3" ht="15" x14ac:dyDescent="0.4">
      <c r="A5" s="145" t="s">
        <v>226</v>
      </c>
      <c r="B5" s="120" t="s">
        <v>32</v>
      </c>
    </row>
    <row r="6" spans="1:3" ht="15" x14ac:dyDescent="0.4">
      <c r="A6" s="172">
        <v>1</v>
      </c>
      <c r="B6" s="120" t="s">
        <v>32</v>
      </c>
    </row>
    <row r="7" spans="1:3" x14ac:dyDescent="0.4">
      <c r="B7" s="78"/>
    </row>
    <row r="8" spans="1:3" x14ac:dyDescent="0.4">
      <c r="B8" s="78"/>
    </row>
    <row r="9" spans="1:3" x14ac:dyDescent="0.4">
      <c r="B9" s="78"/>
    </row>
    <row r="10" spans="1:3" x14ac:dyDescent="0.4">
      <c r="B10" s="78"/>
    </row>
    <row r="11" spans="1:3" x14ac:dyDescent="0.4">
      <c r="A11" s="78"/>
      <c r="B11" s="78"/>
    </row>
    <row r="12" spans="1:3" x14ac:dyDescent="0.4">
      <c r="A12" s="78"/>
      <c r="B12" s="78"/>
    </row>
  </sheetData>
  <pageMargins left="0.7" right="0.7" top="0.75" bottom="0.75" header="0.3" footer="0.3"/>
  <customProperties>
    <customPr name="EpmWorksheetKeyString_GUID" r:id="rId1"/>
  </customPropertie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857AD-6392-42F9-AD04-97DC37A65272}">
  <dimension ref="A1:C16"/>
  <sheetViews>
    <sheetView zoomScaleNormal="100" workbookViewId="0">
      <selection activeCell="B3" sqref="B3"/>
    </sheetView>
  </sheetViews>
  <sheetFormatPr defaultRowHeight="14.6" x14ac:dyDescent="0.4"/>
  <cols>
    <col min="1" max="1" width="42.4609375" customWidth="1"/>
    <col min="2" max="2" width="19.3046875" customWidth="1"/>
  </cols>
  <sheetData>
    <row r="1" spans="1:3" ht="15" x14ac:dyDescent="0.4">
      <c r="A1" s="124" t="s">
        <v>593</v>
      </c>
      <c r="B1" s="124"/>
      <c r="C1" s="78"/>
    </row>
    <row r="2" spans="1:3" ht="15" x14ac:dyDescent="0.4">
      <c r="A2" s="108" t="s">
        <v>227</v>
      </c>
      <c r="B2" s="168">
        <v>46715.81</v>
      </c>
      <c r="C2" s="78"/>
    </row>
    <row r="3" spans="1:3" ht="15" x14ac:dyDescent="0.4">
      <c r="A3" s="169" t="s">
        <v>228</v>
      </c>
      <c r="B3" s="120">
        <v>46054944</v>
      </c>
      <c r="C3" s="78"/>
    </row>
    <row r="4" spans="1:3" ht="15" x14ac:dyDescent="0.4">
      <c r="A4" s="108" t="s">
        <v>229</v>
      </c>
      <c r="B4" s="168">
        <v>0.1</v>
      </c>
      <c r="C4" s="78"/>
    </row>
    <row r="5" spans="1:3" x14ac:dyDescent="0.4">
      <c r="A5" s="78"/>
      <c r="B5" s="78"/>
      <c r="C5" s="78"/>
    </row>
    <row r="6" spans="1:3" x14ac:dyDescent="0.4">
      <c r="A6" s="78"/>
      <c r="B6" s="78"/>
      <c r="C6" s="78"/>
    </row>
    <row r="7" spans="1:3" x14ac:dyDescent="0.4">
      <c r="A7" s="106" t="s">
        <v>230</v>
      </c>
      <c r="B7" s="78"/>
      <c r="C7" s="78"/>
    </row>
    <row r="8" spans="1:3" x14ac:dyDescent="0.4">
      <c r="B8" s="78"/>
      <c r="C8" s="78"/>
    </row>
    <row r="9" spans="1:3" x14ac:dyDescent="0.4">
      <c r="B9" s="78"/>
      <c r="C9" s="78"/>
    </row>
    <row r="10" spans="1:3" x14ac:dyDescent="0.4">
      <c r="B10" s="78"/>
      <c r="C10" s="78"/>
    </row>
    <row r="11" spans="1:3" x14ac:dyDescent="0.4">
      <c r="B11" s="78"/>
      <c r="C11" s="78"/>
    </row>
    <row r="12" spans="1:3" x14ac:dyDescent="0.4">
      <c r="B12" s="78"/>
      <c r="C12" s="78"/>
    </row>
    <row r="13" spans="1:3" x14ac:dyDescent="0.4">
      <c r="A13" s="78"/>
      <c r="B13" s="78"/>
      <c r="C13" s="78"/>
    </row>
    <row r="14" spans="1:3" x14ac:dyDescent="0.4">
      <c r="A14" s="78"/>
      <c r="B14" s="78"/>
      <c r="C14" s="78"/>
    </row>
    <row r="15" spans="1:3" x14ac:dyDescent="0.4">
      <c r="A15" s="78"/>
      <c r="B15" s="78"/>
      <c r="C15" s="78"/>
    </row>
    <row r="16" spans="1:3" x14ac:dyDescent="0.4">
      <c r="A16" s="78"/>
      <c r="B16" s="78"/>
      <c r="C16" s="78"/>
    </row>
  </sheetData>
  <pageMargins left="0.7" right="0.7" top="0.75" bottom="0.75" header="0.3" footer="0.3"/>
  <customProperties>
    <customPr name="EpmWorksheetKeyString_GUID" r:id="rId1"/>
  </customPropertie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CCFE3-8072-4689-BE6A-3E5591AB0BA6}">
  <dimension ref="A1:B13"/>
  <sheetViews>
    <sheetView workbookViewId="0">
      <selection activeCell="D16" sqref="D16"/>
    </sheetView>
  </sheetViews>
  <sheetFormatPr defaultRowHeight="14.6" x14ac:dyDescent="0.4"/>
  <cols>
    <col min="1" max="1" width="34.69140625" bestFit="1" customWidth="1"/>
    <col min="2" max="2" width="19.53515625" customWidth="1"/>
  </cols>
  <sheetData>
    <row r="1" spans="1:2" ht="15" x14ac:dyDescent="0.4">
      <c r="A1" s="137" t="s">
        <v>592</v>
      </c>
      <c r="B1" s="139"/>
    </row>
    <row r="2" spans="1:2" ht="45" x14ac:dyDescent="0.4">
      <c r="A2" s="108" t="s">
        <v>231</v>
      </c>
      <c r="B2" s="167">
        <v>1</v>
      </c>
    </row>
    <row r="3" spans="1:2" x14ac:dyDescent="0.4">
      <c r="A3" s="78"/>
      <c r="B3" s="78"/>
    </row>
    <row r="4" spans="1:2" x14ac:dyDescent="0.4">
      <c r="A4" s="78"/>
      <c r="B4" s="78"/>
    </row>
    <row r="5" spans="1:2" x14ac:dyDescent="0.4">
      <c r="B5" s="78"/>
    </row>
    <row r="6" spans="1:2" x14ac:dyDescent="0.4">
      <c r="B6" s="78"/>
    </row>
    <row r="7" spans="1:2" x14ac:dyDescent="0.4">
      <c r="B7" s="78"/>
    </row>
    <row r="8" spans="1:2" x14ac:dyDescent="0.4">
      <c r="B8" s="78"/>
    </row>
    <row r="9" spans="1:2" x14ac:dyDescent="0.4">
      <c r="B9" s="78"/>
    </row>
    <row r="10" spans="1:2" x14ac:dyDescent="0.4">
      <c r="A10" s="78"/>
      <c r="B10" s="78"/>
    </row>
    <row r="11" spans="1:2" x14ac:dyDescent="0.4">
      <c r="A11" s="78"/>
      <c r="B11" s="78"/>
    </row>
    <row r="12" spans="1:2" x14ac:dyDescent="0.4">
      <c r="A12" s="78"/>
      <c r="B12" s="78"/>
    </row>
    <row r="13" spans="1:2" x14ac:dyDescent="0.4">
      <c r="A13" s="78"/>
      <c r="B13" s="78"/>
    </row>
  </sheetData>
  <pageMargins left="0.7" right="0.7" top="0.75" bottom="0.75" header="0.3" footer="0.3"/>
  <customProperties>
    <customPr name="EpmWorksheetKeyString_GUID" r:id="rId1"/>
  </customPropertie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C2A37-8AC1-4452-B081-60BC268B925A}">
  <dimension ref="A1:C18"/>
  <sheetViews>
    <sheetView workbookViewId="0">
      <selection activeCell="G14" sqref="G14"/>
    </sheetView>
  </sheetViews>
  <sheetFormatPr defaultRowHeight="14.6" x14ac:dyDescent="0.4"/>
  <cols>
    <col min="1" max="1" width="27.4609375" customWidth="1"/>
    <col min="2" max="3" width="11.3046875" customWidth="1"/>
  </cols>
  <sheetData>
    <row r="1" spans="1:3" ht="15" x14ac:dyDescent="0.4">
      <c r="A1" s="124" t="s">
        <v>591</v>
      </c>
      <c r="B1" s="124"/>
      <c r="C1" s="124"/>
    </row>
    <row r="2" spans="1:3" ht="15" x14ac:dyDescent="0.4">
      <c r="A2" s="111"/>
      <c r="B2" s="111" t="s">
        <v>61</v>
      </c>
      <c r="C2" s="111" t="s">
        <v>60</v>
      </c>
    </row>
    <row r="3" spans="1:3" ht="15" x14ac:dyDescent="0.4">
      <c r="A3" s="111"/>
      <c r="B3" s="111" t="s">
        <v>232</v>
      </c>
      <c r="C3" s="111" t="s">
        <v>232</v>
      </c>
    </row>
    <row r="4" spans="1:3" ht="15" x14ac:dyDescent="0.4">
      <c r="A4" s="108" t="s">
        <v>233</v>
      </c>
      <c r="B4" s="126">
        <v>32432</v>
      </c>
      <c r="C4" s="120">
        <v>34450</v>
      </c>
    </row>
    <row r="5" spans="1:3" ht="15" x14ac:dyDescent="0.4">
      <c r="A5" s="108" t="s">
        <v>234</v>
      </c>
      <c r="B5" s="126">
        <v>3644</v>
      </c>
      <c r="C5" s="120">
        <v>3857</v>
      </c>
    </row>
    <row r="6" spans="1:3" ht="15" x14ac:dyDescent="0.4">
      <c r="A6" s="108" t="s">
        <v>235</v>
      </c>
      <c r="B6" s="126">
        <v>8804</v>
      </c>
      <c r="C6" s="120">
        <v>9412</v>
      </c>
    </row>
    <row r="7" spans="1:3" s="29" customFormat="1" ht="15.45" x14ac:dyDescent="0.4">
      <c r="A7" s="110" t="s">
        <v>236</v>
      </c>
      <c r="B7" s="121">
        <v>44880</v>
      </c>
      <c r="C7" s="122">
        <v>47719</v>
      </c>
    </row>
    <row r="8" spans="1:3" ht="15" x14ac:dyDescent="0.4">
      <c r="A8" s="108" t="s">
        <v>237</v>
      </c>
      <c r="B8" s="126">
        <v>566</v>
      </c>
      <c r="C8" s="120">
        <v>717</v>
      </c>
    </row>
    <row r="9" spans="1:3" s="29" customFormat="1" ht="15.45" x14ac:dyDescent="0.4">
      <c r="A9" s="110" t="s">
        <v>238</v>
      </c>
      <c r="B9" s="121">
        <v>45446</v>
      </c>
      <c r="C9" s="134">
        <v>48436</v>
      </c>
    </row>
    <row r="10" spans="1:3" x14ac:dyDescent="0.4">
      <c r="A10" s="78"/>
      <c r="B10" s="78"/>
      <c r="C10" s="78"/>
    </row>
    <row r="11" spans="1:3" x14ac:dyDescent="0.4">
      <c r="B11" s="78"/>
      <c r="C11" s="78"/>
    </row>
    <row r="12" spans="1:3" x14ac:dyDescent="0.4">
      <c r="B12" s="78"/>
      <c r="C12" s="78"/>
    </row>
    <row r="13" spans="1:3" x14ac:dyDescent="0.4">
      <c r="B13" s="78"/>
      <c r="C13" s="78"/>
    </row>
    <row r="14" spans="1:3" x14ac:dyDescent="0.4">
      <c r="B14" s="78"/>
      <c r="C14" s="78"/>
    </row>
    <row r="15" spans="1:3" x14ac:dyDescent="0.4">
      <c r="A15" s="78"/>
      <c r="B15" s="78"/>
      <c r="C15" s="78"/>
    </row>
    <row r="16" spans="1:3" x14ac:dyDescent="0.4">
      <c r="A16" s="78"/>
      <c r="B16" s="78"/>
      <c r="C16" s="78"/>
    </row>
    <row r="17" spans="1:3" x14ac:dyDescent="0.4">
      <c r="A17" s="78"/>
      <c r="B17" s="78"/>
      <c r="C17" s="78"/>
    </row>
    <row r="18" spans="1:3" x14ac:dyDescent="0.4">
      <c r="A18" s="78"/>
      <c r="B18" s="78"/>
      <c r="C18" s="78"/>
    </row>
  </sheetData>
  <pageMargins left="0.7" right="0.7" top="0.75" bottom="0.75" header="0.3" footer="0.3"/>
  <customProperties>
    <customPr name="EpmWorksheetKeyString_GUID" r:id="rId1"/>
  </customPropertie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DFC7A-DC3A-48F5-8CE4-DA263536819B}">
  <dimension ref="A1:C22"/>
  <sheetViews>
    <sheetView workbookViewId="0">
      <selection activeCell="F8" sqref="F8"/>
    </sheetView>
  </sheetViews>
  <sheetFormatPr defaultRowHeight="14.6" x14ac:dyDescent="0.4"/>
  <cols>
    <col min="1" max="1" width="42.4609375" customWidth="1"/>
    <col min="2" max="2" width="19.3046875" bestFit="1" customWidth="1"/>
  </cols>
  <sheetData>
    <row r="1" spans="1:3" ht="15" x14ac:dyDescent="0.4">
      <c r="A1" s="124" t="s">
        <v>590</v>
      </c>
      <c r="B1" s="124"/>
      <c r="C1" s="78"/>
    </row>
    <row r="2" spans="1:3" ht="45" x14ac:dyDescent="0.4">
      <c r="A2" s="145" t="s">
        <v>239</v>
      </c>
      <c r="B2" s="107" t="s">
        <v>240</v>
      </c>
      <c r="C2" s="78"/>
    </row>
    <row r="3" spans="1:3" ht="15" x14ac:dyDescent="0.4">
      <c r="A3" s="108" t="s">
        <v>241</v>
      </c>
      <c r="B3" s="120">
        <v>97</v>
      </c>
      <c r="C3" s="78"/>
    </row>
    <row r="4" spans="1:3" ht="15" x14ac:dyDescent="0.4">
      <c r="A4" s="108" t="s">
        <v>242</v>
      </c>
      <c r="B4" s="166"/>
      <c r="C4" s="78"/>
    </row>
    <row r="5" spans="1:3" ht="30" x14ac:dyDescent="0.4">
      <c r="A5" s="108" t="s">
        <v>243</v>
      </c>
      <c r="B5" s="120">
        <v>19</v>
      </c>
      <c r="C5" s="78"/>
    </row>
    <row r="6" spans="1:3" ht="30" x14ac:dyDescent="0.4">
      <c r="A6" s="108" t="s">
        <v>244</v>
      </c>
      <c r="B6" s="120">
        <v>1</v>
      </c>
      <c r="C6" s="78"/>
    </row>
    <row r="7" spans="1:3" ht="30" x14ac:dyDescent="0.4">
      <c r="A7" s="108" t="s">
        <v>245</v>
      </c>
      <c r="B7" s="120">
        <v>10</v>
      </c>
      <c r="C7" s="78"/>
    </row>
    <row r="8" spans="1:3" ht="30" x14ac:dyDescent="0.4">
      <c r="A8" s="108" t="s">
        <v>246</v>
      </c>
      <c r="B8" s="120">
        <v>67</v>
      </c>
      <c r="C8" s="78"/>
    </row>
    <row r="9" spans="1:3" ht="30" x14ac:dyDescent="0.4">
      <c r="A9" s="108" t="s">
        <v>247</v>
      </c>
      <c r="B9" s="136" t="s">
        <v>32</v>
      </c>
      <c r="C9" s="78"/>
    </row>
    <row r="10" spans="1:3" x14ac:dyDescent="0.4">
      <c r="A10" s="78"/>
      <c r="B10" s="78"/>
      <c r="C10" s="78"/>
    </row>
    <row r="11" spans="1:3" x14ac:dyDescent="0.4">
      <c r="B11" s="78"/>
      <c r="C11" s="78"/>
    </row>
    <row r="12" spans="1:3" x14ac:dyDescent="0.4">
      <c r="B12" s="78"/>
      <c r="C12" s="78"/>
    </row>
    <row r="13" spans="1:3" x14ac:dyDescent="0.4">
      <c r="B13" s="78"/>
      <c r="C13" s="78"/>
    </row>
    <row r="14" spans="1:3" x14ac:dyDescent="0.4">
      <c r="B14" s="78"/>
      <c r="C14" s="78"/>
    </row>
    <row r="15" spans="1:3" x14ac:dyDescent="0.4">
      <c r="B15" s="78"/>
      <c r="C15" s="78"/>
    </row>
    <row r="16" spans="1:3" x14ac:dyDescent="0.4">
      <c r="B16" s="78"/>
      <c r="C16" s="78"/>
    </row>
    <row r="17" spans="1:3" x14ac:dyDescent="0.4">
      <c r="A17" s="78"/>
      <c r="B17" s="78"/>
      <c r="C17" s="78"/>
    </row>
    <row r="18" spans="1:3" x14ac:dyDescent="0.4">
      <c r="A18" s="78"/>
      <c r="B18" s="78"/>
      <c r="C18" s="78"/>
    </row>
    <row r="19" spans="1:3" x14ac:dyDescent="0.4">
      <c r="A19" s="78"/>
      <c r="B19" s="78"/>
      <c r="C19" s="78"/>
    </row>
    <row r="20" spans="1:3" x14ac:dyDescent="0.4">
      <c r="A20" s="78"/>
      <c r="B20" s="78"/>
      <c r="C20" s="78"/>
    </row>
    <row r="21" spans="1:3" x14ac:dyDescent="0.4">
      <c r="A21" s="78"/>
      <c r="B21" s="78"/>
      <c r="C21" s="78"/>
    </row>
    <row r="22" spans="1:3" x14ac:dyDescent="0.4">
      <c r="A22" s="78"/>
      <c r="B22" s="78"/>
      <c r="C22" s="78"/>
    </row>
  </sheetData>
  <pageMargins left="0.7" right="0.7" top="0.75" bottom="0.75" header="0.3" footer="0.3"/>
  <customProperties>
    <customPr name="EpmWorksheetKeyString_GUID" r:id="rId1"/>
  </customPropertie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27620-38CA-4A41-85F3-41708C121BA6}">
  <dimension ref="A1:C14"/>
  <sheetViews>
    <sheetView workbookViewId="0">
      <selection activeCell="E13" sqref="E13"/>
    </sheetView>
  </sheetViews>
  <sheetFormatPr defaultRowHeight="14.6" x14ac:dyDescent="0.4"/>
  <cols>
    <col min="1" max="1" width="48.3046875" customWidth="1"/>
    <col min="2" max="2" width="19.69140625" customWidth="1"/>
  </cols>
  <sheetData>
    <row r="1" spans="1:3" ht="15" x14ac:dyDescent="0.4">
      <c r="A1" s="124" t="s">
        <v>589</v>
      </c>
      <c r="B1" s="124"/>
      <c r="C1" s="78"/>
    </row>
    <row r="2" spans="1:3" ht="45" x14ac:dyDescent="0.4">
      <c r="A2" s="145" t="s">
        <v>248</v>
      </c>
      <c r="B2" s="107" t="s">
        <v>240</v>
      </c>
      <c r="C2" s="78"/>
    </row>
    <row r="3" spans="1:3" ht="30" x14ac:dyDescent="0.4">
      <c r="A3" s="164" t="s">
        <v>249</v>
      </c>
      <c r="B3" s="164">
        <v>130</v>
      </c>
      <c r="C3" s="78"/>
    </row>
    <row r="4" spans="1:3" ht="15" x14ac:dyDescent="0.4">
      <c r="A4" s="108" t="s">
        <v>242</v>
      </c>
      <c r="B4" s="108"/>
      <c r="C4" s="78"/>
    </row>
    <row r="5" spans="1:3" ht="15" x14ac:dyDescent="0.4">
      <c r="A5" s="108" t="s">
        <v>250</v>
      </c>
      <c r="B5" s="165" t="s">
        <v>32</v>
      </c>
      <c r="C5" s="78"/>
    </row>
    <row r="6" spans="1:3" ht="30" x14ac:dyDescent="0.4">
      <c r="A6" s="108" t="s">
        <v>251</v>
      </c>
      <c r="B6" s="108">
        <v>35</v>
      </c>
      <c r="C6" s="78"/>
    </row>
    <row r="7" spans="1:3" ht="30" x14ac:dyDescent="0.4">
      <c r="A7" s="108" t="s">
        <v>252</v>
      </c>
      <c r="B7" s="108">
        <v>95</v>
      </c>
      <c r="C7" s="78"/>
    </row>
    <row r="8" spans="1:3" ht="30" x14ac:dyDescent="0.4">
      <c r="A8" s="108" t="s">
        <v>253</v>
      </c>
      <c r="B8" s="108">
        <v>102</v>
      </c>
      <c r="C8" s="78"/>
    </row>
    <row r="9" spans="1:3" ht="45" x14ac:dyDescent="0.4">
      <c r="A9" s="108" t="s">
        <v>254</v>
      </c>
      <c r="B9" s="165" t="s">
        <v>32</v>
      </c>
      <c r="C9" s="78"/>
    </row>
    <row r="10" spans="1:3" x14ac:dyDescent="0.4">
      <c r="A10" s="78"/>
      <c r="B10" s="78"/>
      <c r="C10" s="78"/>
    </row>
    <row r="11" spans="1:3" x14ac:dyDescent="0.4">
      <c r="B11" s="78"/>
      <c r="C11" s="78"/>
    </row>
    <row r="12" spans="1:3" x14ac:dyDescent="0.4">
      <c r="B12" s="78"/>
      <c r="C12" s="78"/>
    </row>
    <row r="13" spans="1:3" x14ac:dyDescent="0.4">
      <c r="B13" s="78"/>
      <c r="C13" s="78"/>
    </row>
    <row r="14" spans="1:3" x14ac:dyDescent="0.4">
      <c r="B14" s="78"/>
      <c r="C14" s="78"/>
    </row>
  </sheetData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ED15A-6BA8-4404-B88D-4B0F9B46AA1A}">
  <dimension ref="A1:B8"/>
  <sheetViews>
    <sheetView workbookViewId="0">
      <selection activeCell="F7" sqref="F7"/>
    </sheetView>
  </sheetViews>
  <sheetFormatPr defaultRowHeight="14.6" x14ac:dyDescent="0.4"/>
  <cols>
    <col min="1" max="1" width="41.53515625" customWidth="1"/>
    <col min="2" max="2" width="22" customWidth="1"/>
  </cols>
  <sheetData>
    <row r="1" spans="1:2" ht="15" x14ac:dyDescent="0.4">
      <c r="A1" s="137" t="s">
        <v>588</v>
      </c>
      <c r="B1" s="139"/>
    </row>
    <row r="2" spans="1:2" ht="60" x14ac:dyDescent="0.4">
      <c r="A2" s="108" t="s">
        <v>255</v>
      </c>
      <c r="B2" s="108" t="s">
        <v>240</v>
      </c>
    </row>
    <row r="3" spans="1:2" ht="60" x14ac:dyDescent="0.4">
      <c r="A3" s="108" t="s">
        <v>256</v>
      </c>
      <c r="B3" s="111" t="s">
        <v>32</v>
      </c>
    </row>
    <row r="4" spans="1:2" ht="105" x14ac:dyDescent="0.4">
      <c r="A4" s="108" t="s">
        <v>257</v>
      </c>
      <c r="B4" s="108">
        <v>9</v>
      </c>
    </row>
    <row r="5" spans="1:2" x14ac:dyDescent="0.4">
      <c r="A5" s="78"/>
      <c r="B5" s="78"/>
    </row>
    <row r="6" spans="1:2" x14ac:dyDescent="0.4">
      <c r="B6" s="78"/>
    </row>
    <row r="7" spans="1:2" x14ac:dyDescent="0.4">
      <c r="B7" s="78"/>
    </row>
    <row r="8" spans="1:2" x14ac:dyDescent="0.4">
      <c r="A8" s="78"/>
      <c r="B8" s="78"/>
    </row>
  </sheetData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C7546-886C-45E7-A662-E310EE46D48D}">
  <dimension ref="A1:F13"/>
  <sheetViews>
    <sheetView workbookViewId="0"/>
  </sheetViews>
  <sheetFormatPr defaultRowHeight="14.6" x14ac:dyDescent="0.4"/>
  <cols>
    <col min="1" max="1" width="18" bestFit="1" customWidth="1"/>
    <col min="2" max="2" width="32.765625" customWidth="1"/>
    <col min="3" max="3" width="34.53515625" bestFit="1" customWidth="1"/>
    <col min="4" max="4" width="13.765625" bestFit="1" customWidth="1"/>
    <col min="5" max="6" width="21.23046875" bestFit="1" customWidth="1"/>
  </cols>
  <sheetData>
    <row r="1" spans="1:6" ht="15.45" x14ac:dyDescent="0.4">
      <c r="A1" s="184" t="s">
        <v>492</v>
      </c>
    </row>
    <row r="2" spans="1:6" ht="15.45" x14ac:dyDescent="0.4">
      <c r="A2" s="31" t="s">
        <v>493</v>
      </c>
      <c r="B2" s="31" t="s">
        <v>494</v>
      </c>
      <c r="C2" s="31" t="s">
        <v>495</v>
      </c>
      <c r="D2" s="31" t="s">
        <v>496</v>
      </c>
      <c r="E2" s="31" t="s">
        <v>497</v>
      </c>
      <c r="F2" s="31" t="s">
        <v>498</v>
      </c>
    </row>
    <row r="3" spans="1:6" ht="15.45" x14ac:dyDescent="0.4">
      <c r="A3" s="31" t="s">
        <v>499</v>
      </c>
      <c r="B3" s="182" t="s">
        <v>500</v>
      </c>
      <c r="C3" s="31" t="s">
        <v>501</v>
      </c>
      <c r="D3" s="31" t="s">
        <v>502</v>
      </c>
      <c r="E3" s="31">
        <v>12</v>
      </c>
      <c r="F3" s="31">
        <v>12</v>
      </c>
    </row>
    <row r="4" spans="1:6" ht="15.45" x14ac:dyDescent="0.4">
      <c r="A4" s="31" t="s">
        <v>503</v>
      </c>
      <c r="B4" s="182" t="s">
        <v>504</v>
      </c>
      <c r="C4" s="31" t="s">
        <v>505</v>
      </c>
      <c r="D4" s="31" t="s">
        <v>506</v>
      </c>
      <c r="E4" s="31">
        <v>16</v>
      </c>
      <c r="F4" s="31">
        <v>16</v>
      </c>
    </row>
    <row r="5" spans="1:6" ht="15.45" x14ac:dyDescent="0.4">
      <c r="A5" s="31" t="s">
        <v>507</v>
      </c>
      <c r="B5" s="182" t="s">
        <v>508</v>
      </c>
      <c r="C5" s="31" t="s">
        <v>509</v>
      </c>
      <c r="D5" s="31" t="s">
        <v>510</v>
      </c>
      <c r="E5" s="31">
        <v>12</v>
      </c>
      <c r="F5" s="31">
        <v>12</v>
      </c>
    </row>
    <row r="6" spans="1:6" ht="15.45" x14ac:dyDescent="0.4">
      <c r="A6" s="31" t="s">
        <v>511</v>
      </c>
      <c r="B6" s="182" t="s">
        <v>512</v>
      </c>
      <c r="C6" s="31" t="s">
        <v>509</v>
      </c>
      <c r="D6" s="31" t="s">
        <v>510</v>
      </c>
      <c r="E6" s="31">
        <v>16</v>
      </c>
      <c r="F6" s="31">
        <v>16</v>
      </c>
    </row>
    <row r="7" spans="1:6" ht="30.45" x14ac:dyDescent="0.4">
      <c r="A7" s="31" t="s">
        <v>513</v>
      </c>
      <c r="B7" s="182" t="s">
        <v>514</v>
      </c>
      <c r="C7" s="31" t="s">
        <v>505</v>
      </c>
      <c r="D7" s="31" t="s">
        <v>502</v>
      </c>
      <c r="E7" s="31">
        <v>16</v>
      </c>
      <c r="F7" s="31">
        <v>16</v>
      </c>
    </row>
    <row r="8" spans="1:6" ht="15.45" x14ac:dyDescent="0.4">
      <c r="A8" s="31" t="s">
        <v>515</v>
      </c>
      <c r="B8" s="182" t="s">
        <v>516</v>
      </c>
      <c r="C8" s="31" t="s">
        <v>517</v>
      </c>
      <c r="D8" s="31" t="s">
        <v>502</v>
      </c>
      <c r="E8" s="31">
        <v>12</v>
      </c>
      <c r="F8" s="31">
        <v>16</v>
      </c>
    </row>
    <row r="9" spans="1:6" ht="30.45" x14ac:dyDescent="0.4">
      <c r="A9" s="31" t="s">
        <v>518</v>
      </c>
      <c r="B9" s="182" t="s">
        <v>519</v>
      </c>
      <c r="C9" s="31" t="s">
        <v>505</v>
      </c>
      <c r="D9" s="31" t="s">
        <v>520</v>
      </c>
      <c r="E9" s="183" t="s">
        <v>521</v>
      </c>
      <c r="F9" s="31">
        <v>12</v>
      </c>
    </row>
    <row r="10" spans="1:6" ht="30.45" x14ac:dyDescent="0.4">
      <c r="A10" s="31" t="s">
        <v>522</v>
      </c>
      <c r="B10" s="182" t="s">
        <v>523</v>
      </c>
      <c r="C10" s="31" t="s">
        <v>509</v>
      </c>
      <c r="D10" s="31" t="s">
        <v>510</v>
      </c>
      <c r="E10" s="183" t="s">
        <v>521</v>
      </c>
      <c r="F10" s="31">
        <v>16</v>
      </c>
    </row>
    <row r="11" spans="1:6" ht="30.45" x14ac:dyDescent="0.4">
      <c r="A11" s="31" t="s">
        <v>524</v>
      </c>
      <c r="B11" s="182" t="s">
        <v>525</v>
      </c>
      <c r="C11" s="31" t="s">
        <v>509</v>
      </c>
      <c r="D11" s="31" t="s">
        <v>510</v>
      </c>
      <c r="E11" s="183" t="s">
        <v>521</v>
      </c>
      <c r="F11" s="31">
        <v>12</v>
      </c>
    </row>
    <row r="12" spans="1:6" ht="15.45" x14ac:dyDescent="0.4">
      <c r="A12" s="31" t="s">
        <v>526</v>
      </c>
      <c r="B12" s="182" t="s">
        <v>527</v>
      </c>
      <c r="C12" s="31" t="s">
        <v>517</v>
      </c>
      <c r="D12" s="31" t="s">
        <v>528</v>
      </c>
      <c r="E12" s="183" t="s">
        <v>521</v>
      </c>
      <c r="F12" s="31">
        <v>16</v>
      </c>
    </row>
    <row r="13" spans="1:6" ht="15.45" x14ac:dyDescent="0.4">
      <c r="A13" s="31" t="s">
        <v>529</v>
      </c>
      <c r="B13" s="182" t="s">
        <v>530</v>
      </c>
      <c r="C13" s="31" t="s">
        <v>509</v>
      </c>
      <c r="D13" s="31" t="s">
        <v>510</v>
      </c>
      <c r="E13" s="183" t="s">
        <v>521</v>
      </c>
      <c r="F13" s="31">
        <v>16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4750A-204A-4EEE-B213-63DDE43912D8}">
  <dimension ref="A1:H21"/>
  <sheetViews>
    <sheetView workbookViewId="0">
      <selection activeCell="J7" sqref="J7"/>
    </sheetView>
  </sheetViews>
  <sheetFormatPr defaultRowHeight="14.6" x14ac:dyDescent="0.4"/>
  <cols>
    <col min="1" max="1" width="55.69140625" customWidth="1"/>
    <col min="2" max="4" width="11.4609375" customWidth="1"/>
    <col min="5" max="5" width="15.3046875" customWidth="1"/>
  </cols>
  <sheetData>
    <row r="1" spans="1:8" ht="15" x14ac:dyDescent="0.4">
      <c r="A1" s="162" t="s">
        <v>258</v>
      </c>
      <c r="B1" s="162"/>
      <c r="C1" s="162"/>
      <c r="D1" s="162"/>
      <c r="E1" s="163"/>
      <c r="F1" s="78"/>
      <c r="G1" s="78"/>
    </row>
    <row r="2" spans="1:8" ht="45" x14ac:dyDescent="0.4">
      <c r="A2" s="108"/>
      <c r="B2" s="107" t="s">
        <v>259</v>
      </c>
      <c r="C2" s="107" t="s">
        <v>260</v>
      </c>
      <c r="D2" s="107" t="s">
        <v>261</v>
      </c>
      <c r="E2" s="107" t="s">
        <v>262</v>
      </c>
      <c r="F2" s="78"/>
      <c r="G2" s="78"/>
    </row>
    <row r="3" spans="1:8" ht="15" x14ac:dyDescent="0.4">
      <c r="A3" s="108" t="s">
        <v>263</v>
      </c>
      <c r="B3" s="120">
        <v>48816</v>
      </c>
      <c r="C3" s="120">
        <v>45852</v>
      </c>
      <c r="D3" s="120">
        <v>45446</v>
      </c>
      <c r="E3" s="120">
        <v>-406</v>
      </c>
      <c r="F3" s="78"/>
      <c r="G3" s="78"/>
      <c r="H3" s="195"/>
    </row>
    <row r="4" spans="1:8" ht="15" x14ac:dyDescent="0.4">
      <c r="A4" s="108" t="s">
        <v>264</v>
      </c>
      <c r="B4" s="120">
        <v>18166</v>
      </c>
      <c r="C4" s="120">
        <v>16507</v>
      </c>
      <c r="D4" s="120">
        <v>14424</v>
      </c>
      <c r="E4" s="120">
        <v>-2083</v>
      </c>
      <c r="F4" s="78"/>
      <c r="G4" s="78"/>
      <c r="H4" s="195"/>
    </row>
    <row r="5" spans="1:8" ht="15" x14ac:dyDescent="0.4">
      <c r="A5" s="108" t="s">
        <v>265</v>
      </c>
      <c r="B5" s="120">
        <v>-14954</v>
      </c>
      <c r="C5" s="120">
        <v>-12327</v>
      </c>
      <c r="D5" s="120">
        <v>-12657</v>
      </c>
      <c r="E5" s="120">
        <v>-330</v>
      </c>
      <c r="F5" s="78"/>
      <c r="G5" s="78"/>
      <c r="H5" s="195"/>
    </row>
    <row r="6" spans="1:8" s="29" customFormat="1" ht="15.45" x14ac:dyDescent="0.4">
      <c r="A6" s="110" t="s">
        <v>266</v>
      </c>
      <c r="B6" s="122">
        <v>52028</v>
      </c>
      <c r="C6" s="122">
        <v>50032</v>
      </c>
      <c r="D6" s="122">
        <v>47213</v>
      </c>
      <c r="E6" s="122">
        <v>-2819</v>
      </c>
      <c r="F6" s="91"/>
      <c r="G6"/>
      <c r="H6"/>
    </row>
    <row r="7" spans="1:8" ht="15" x14ac:dyDescent="0.4">
      <c r="A7" s="108" t="s">
        <v>267</v>
      </c>
      <c r="B7" s="120">
        <v>1500</v>
      </c>
      <c r="C7" s="120">
        <v>931</v>
      </c>
      <c r="D7" s="120">
        <v>846</v>
      </c>
      <c r="E7" s="120">
        <v>-85</v>
      </c>
      <c r="F7" s="78"/>
    </row>
    <row r="8" spans="1:8" s="29" customFormat="1" ht="15.45" x14ac:dyDescent="0.4">
      <c r="A8" s="110" t="s">
        <v>268</v>
      </c>
      <c r="B8" s="122">
        <v>53528</v>
      </c>
      <c r="C8" s="122">
        <v>50963</v>
      </c>
      <c r="D8" s="122">
        <v>48059</v>
      </c>
      <c r="E8" s="122">
        <v>-2904</v>
      </c>
      <c r="F8" s="91"/>
      <c r="G8"/>
      <c r="H8"/>
    </row>
    <row r="9" spans="1:8" ht="36" customHeight="1" x14ac:dyDescent="0.4">
      <c r="A9" s="108" t="s">
        <v>269</v>
      </c>
      <c r="B9" s="120">
        <v>161</v>
      </c>
      <c r="C9" s="120">
        <v>121</v>
      </c>
      <c r="D9" s="120">
        <v>-36</v>
      </c>
      <c r="E9" s="120">
        <v>-157</v>
      </c>
      <c r="F9" s="78"/>
    </row>
    <row r="10" spans="1:8" s="29" customFormat="1" ht="15.45" x14ac:dyDescent="0.4">
      <c r="A10" s="110" t="s">
        <v>270</v>
      </c>
      <c r="B10" s="122">
        <v>53689</v>
      </c>
      <c r="C10" s="122">
        <v>51084</v>
      </c>
      <c r="D10" s="122">
        <v>48023</v>
      </c>
      <c r="E10" s="122">
        <v>-3061</v>
      </c>
      <c r="F10" s="91"/>
      <c r="G10" s="91"/>
      <c r="H10" s="195"/>
    </row>
    <row r="11" spans="1:8" ht="15" x14ac:dyDescent="0.4">
      <c r="A11" s="108" t="s">
        <v>271</v>
      </c>
      <c r="B11" s="120">
        <v>5290</v>
      </c>
      <c r="C11" s="120">
        <v>5790</v>
      </c>
      <c r="D11" s="120">
        <v>5224</v>
      </c>
      <c r="E11" s="120">
        <v>-566</v>
      </c>
      <c r="F11" s="78"/>
      <c r="G11" s="78"/>
      <c r="H11" s="195"/>
    </row>
    <row r="12" spans="1:8" x14ac:dyDescent="0.4">
      <c r="A12" s="78"/>
      <c r="B12" s="78"/>
      <c r="C12" s="78"/>
      <c r="D12" s="78"/>
      <c r="E12" s="78"/>
      <c r="F12" s="78"/>
      <c r="G12" s="78"/>
    </row>
    <row r="13" spans="1:8" x14ac:dyDescent="0.4">
      <c r="B13" s="78"/>
      <c r="C13" s="78"/>
      <c r="D13" s="78"/>
      <c r="E13" s="78"/>
      <c r="F13" s="78"/>
      <c r="G13" s="78"/>
    </row>
    <row r="14" spans="1:8" x14ac:dyDescent="0.4">
      <c r="B14" s="78"/>
      <c r="C14" s="78"/>
      <c r="D14" s="78"/>
      <c r="E14" s="78"/>
      <c r="F14" s="78"/>
      <c r="G14" s="78"/>
    </row>
    <row r="15" spans="1:8" x14ac:dyDescent="0.4">
      <c r="B15" s="78"/>
      <c r="C15" s="78"/>
      <c r="D15" s="78"/>
      <c r="E15" s="78"/>
      <c r="F15" s="78"/>
      <c r="G15" s="78"/>
    </row>
    <row r="16" spans="1:8" x14ac:dyDescent="0.4">
      <c r="B16" s="78"/>
      <c r="C16" s="78"/>
      <c r="D16" s="78"/>
      <c r="E16" s="78"/>
      <c r="F16" s="78"/>
      <c r="G16" s="78"/>
    </row>
    <row r="17" spans="1:7" x14ac:dyDescent="0.4">
      <c r="B17" s="78"/>
      <c r="C17" s="78"/>
      <c r="D17" s="78"/>
      <c r="E17" s="78"/>
      <c r="F17" s="78"/>
      <c r="G17" s="78"/>
    </row>
    <row r="18" spans="1:7" x14ac:dyDescent="0.4">
      <c r="A18" s="78"/>
      <c r="B18" s="78"/>
      <c r="C18" s="78"/>
      <c r="D18" s="78"/>
      <c r="E18" s="78"/>
      <c r="F18" s="78"/>
      <c r="G18" s="78"/>
    </row>
    <row r="19" spans="1:7" x14ac:dyDescent="0.4">
      <c r="A19" s="78"/>
      <c r="B19" s="78"/>
      <c r="C19" s="78"/>
      <c r="D19" s="78"/>
      <c r="E19" s="78"/>
      <c r="F19" s="78"/>
      <c r="G19" s="78"/>
    </row>
    <row r="20" spans="1:7" x14ac:dyDescent="0.4">
      <c r="A20" s="78"/>
      <c r="B20" s="78"/>
      <c r="C20" s="78"/>
      <c r="D20" s="78"/>
      <c r="E20" s="78"/>
      <c r="F20" s="78"/>
      <c r="G20" s="78"/>
    </row>
    <row r="21" spans="1:7" x14ac:dyDescent="0.4">
      <c r="A21" s="78"/>
      <c r="B21" s="78"/>
      <c r="C21" s="78"/>
      <c r="D21" s="78"/>
      <c r="E21" s="78"/>
      <c r="F21" s="78"/>
      <c r="G21" s="78"/>
    </row>
  </sheetData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5295A-9B92-4804-99EB-C5647493E45D}">
  <dimension ref="A1:D8"/>
  <sheetViews>
    <sheetView workbookViewId="0">
      <selection activeCell="H14" sqref="H14"/>
    </sheetView>
  </sheetViews>
  <sheetFormatPr defaultRowHeight="14.6" x14ac:dyDescent="0.4"/>
  <cols>
    <col min="1" max="1" width="35.69140625" customWidth="1"/>
    <col min="2" max="2" width="10.69140625" customWidth="1"/>
  </cols>
  <sheetData>
    <row r="1" spans="1:4" ht="15" customHeight="1" x14ac:dyDescent="0.4">
      <c r="A1" s="54" t="s">
        <v>55</v>
      </c>
      <c r="B1" s="57"/>
      <c r="C1" s="57"/>
      <c r="D1" s="57"/>
    </row>
    <row r="2" spans="1:4" ht="30" x14ac:dyDescent="0.4">
      <c r="A2" s="20"/>
      <c r="B2" s="26" t="s">
        <v>272</v>
      </c>
    </row>
    <row r="3" spans="1:4" ht="15" x14ac:dyDescent="0.4">
      <c r="A3" s="9" t="s">
        <v>266</v>
      </c>
      <c r="B3" s="120">
        <v>54895</v>
      </c>
    </row>
    <row r="4" spans="1:4" ht="15" x14ac:dyDescent="0.4">
      <c r="A4" s="9" t="s">
        <v>267</v>
      </c>
      <c r="B4" s="120">
        <v>1788</v>
      </c>
    </row>
    <row r="5" spans="1:4" s="29" customFormat="1" ht="15.45" x14ac:dyDescent="0.4">
      <c r="A5" s="22" t="s">
        <v>268</v>
      </c>
      <c r="B5" s="122">
        <v>56683</v>
      </c>
    </row>
    <row r="6" spans="1:4" ht="15" x14ac:dyDescent="0.4">
      <c r="A6" s="9" t="s">
        <v>273</v>
      </c>
      <c r="B6" s="120">
        <v>204</v>
      </c>
    </row>
    <row r="7" spans="1:4" s="29" customFormat="1" ht="15.45" x14ac:dyDescent="0.4">
      <c r="A7" s="22" t="s">
        <v>270</v>
      </c>
      <c r="B7" s="122">
        <v>56887</v>
      </c>
    </row>
    <row r="8" spans="1:4" ht="15" x14ac:dyDescent="0.4">
      <c r="A8" s="9" t="s">
        <v>271</v>
      </c>
      <c r="B8" s="120">
        <v>14085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31E47-B4BF-49FB-A66B-1F8C268F5553}">
  <dimension ref="A1:H19"/>
  <sheetViews>
    <sheetView workbookViewId="0">
      <selection activeCell="K6" sqref="K6"/>
    </sheetView>
  </sheetViews>
  <sheetFormatPr defaultRowHeight="14.6" x14ac:dyDescent="0.4"/>
  <cols>
    <col min="1" max="1" width="28.4609375" customWidth="1"/>
    <col min="2" max="4" width="9.53515625" customWidth="1"/>
    <col min="5" max="7" width="9.53515625" bestFit="1" customWidth="1"/>
  </cols>
  <sheetData>
    <row r="1" spans="1:8" ht="15" customHeight="1" x14ac:dyDescent="0.4">
      <c r="A1" s="124" t="s">
        <v>274</v>
      </c>
      <c r="B1" s="124"/>
      <c r="C1" s="124"/>
      <c r="D1" s="124"/>
      <c r="E1" s="124"/>
      <c r="F1" s="32"/>
      <c r="G1" s="32"/>
      <c r="H1" s="4"/>
    </row>
    <row r="2" spans="1:8" ht="15" customHeight="1" x14ac:dyDescent="0.4">
      <c r="A2" s="111"/>
      <c r="B2" s="111" t="s">
        <v>61</v>
      </c>
      <c r="C2" s="111" t="s">
        <v>61</v>
      </c>
      <c r="D2" s="111" t="s">
        <v>61</v>
      </c>
      <c r="E2" s="108" t="s">
        <v>60</v>
      </c>
      <c r="F2" s="9" t="s">
        <v>60</v>
      </c>
      <c r="G2" s="9" t="s">
        <v>60</v>
      </c>
      <c r="H2" s="24"/>
    </row>
    <row r="3" spans="1:8" ht="15" x14ac:dyDescent="0.4">
      <c r="A3" s="108"/>
      <c r="B3" s="107" t="s">
        <v>275</v>
      </c>
      <c r="C3" s="107" t="s">
        <v>156</v>
      </c>
      <c r="D3" s="107" t="s">
        <v>276</v>
      </c>
      <c r="E3" s="107" t="s">
        <v>275</v>
      </c>
      <c r="F3" s="20" t="s">
        <v>156</v>
      </c>
      <c r="G3" s="20" t="s">
        <v>276</v>
      </c>
      <c r="H3" s="6"/>
    </row>
    <row r="4" spans="1:8" ht="15" x14ac:dyDescent="0.4">
      <c r="A4" s="108"/>
      <c r="B4" s="111" t="s">
        <v>232</v>
      </c>
      <c r="C4" s="111" t="s">
        <v>232</v>
      </c>
      <c r="D4" s="111" t="s">
        <v>232</v>
      </c>
      <c r="E4" s="111" t="s">
        <v>232</v>
      </c>
      <c r="F4" s="26" t="s">
        <v>232</v>
      </c>
      <c r="G4" s="26" t="s">
        <v>232</v>
      </c>
      <c r="H4" s="7"/>
    </row>
    <row r="5" spans="1:8" ht="15" customHeight="1" x14ac:dyDescent="0.4">
      <c r="A5" s="108" t="s">
        <v>277</v>
      </c>
      <c r="B5" s="135">
        <v>11426</v>
      </c>
      <c r="C5" s="128" t="s">
        <v>278</v>
      </c>
      <c r="D5" s="135">
        <v>6122</v>
      </c>
      <c r="E5" s="120">
        <v>11669</v>
      </c>
      <c r="F5" s="120">
        <v>-4749</v>
      </c>
      <c r="G5" s="120">
        <v>6920</v>
      </c>
      <c r="H5" s="2"/>
    </row>
    <row r="6" spans="1:8" ht="15" x14ac:dyDescent="0.4">
      <c r="A6" s="108" t="s">
        <v>279</v>
      </c>
      <c r="B6" s="135">
        <v>9518</v>
      </c>
      <c r="C6" s="128" t="s">
        <v>280</v>
      </c>
      <c r="D6" s="135">
        <v>5969</v>
      </c>
      <c r="E6" s="120">
        <v>7712</v>
      </c>
      <c r="F6" s="120">
        <v>-2635</v>
      </c>
      <c r="G6" s="120">
        <v>5077</v>
      </c>
      <c r="H6" s="2"/>
    </row>
    <row r="7" spans="1:8" ht="30" x14ac:dyDescent="0.4">
      <c r="A7" s="108" t="s">
        <v>281</v>
      </c>
      <c r="B7" s="135">
        <v>3986</v>
      </c>
      <c r="C7" s="128" t="s">
        <v>282</v>
      </c>
      <c r="D7" s="135">
        <v>2430</v>
      </c>
      <c r="E7" s="120">
        <v>3687</v>
      </c>
      <c r="F7" s="120">
        <v>-1109</v>
      </c>
      <c r="G7" s="120">
        <v>2578</v>
      </c>
      <c r="H7" s="2"/>
    </row>
    <row r="8" spans="1:8" s="29" customFormat="1" ht="30.9" x14ac:dyDescent="0.4">
      <c r="A8" s="110" t="s">
        <v>283</v>
      </c>
      <c r="B8" s="201">
        <v>24930</v>
      </c>
      <c r="C8" s="159" t="s">
        <v>284</v>
      </c>
      <c r="D8" s="201">
        <v>14521</v>
      </c>
      <c r="E8" s="122">
        <v>23068</v>
      </c>
      <c r="F8" s="122">
        <v>-8493</v>
      </c>
      <c r="G8" s="122">
        <v>14575</v>
      </c>
      <c r="H8" s="8"/>
    </row>
    <row r="9" spans="1:8" x14ac:dyDescent="0.4">
      <c r="A9" s="160"/>
      <c r="B9" s="160"/>
      <c r="C9" s="160"/>
      <c r="D9" s="160"/>
      <c r="E9" s="161"/>
      <c r="F9" s="23"/>
      <c r="G9" s="23"/>
      <c r="H9" s="2"/>
    </row>
    <row r="10" spans="1:8" x14ac:dyDescent="0.4">
      <c r="A10" s="78"/>
      <c r="B10" s="78"/>
      <c r="C10" s="78"/>
      <c r="D10" s="78"/>
      <c r="E10" s="78"/>
    </row>
    <row r="11" spans="1:8" x14ac:dyDescent="0.4">
      <c r="A11" s="78"/>
      <c r="B11" s="78"/>
      <c r="C11" s="78"/>
      <c r="D11" s="78"/>
      <c r="E11" s="78"/>
    </row>
    <row r="12" spans="1:8" ht="15.45" x14ac:dyDescent="0.4">
      <c r="A12" s="146" t="s">
        <v>285</v>
      </c>
      <c r="B12" s="146"/>
      <c r="C12" s="146"/>
      <c r="D12" s="146"/>
      <c r="E12" s="78"/>
    </row>
    <row r="13" spans="1:8" ht="15.45" x14ac:dyDescent="0.4">
      <c r="A13" s="146" t="s">
        <v>286</v>
      </c>
      <c r="B13" s="146"/>
      <c r="C13" s="146"/>
      <c r="D13" s="146"/>
      <c r="E13" s="78"/>
    </row>
    <row r="14" spans="1:8" x14ac:dyDescent="0.4">
      <c r="A14" s="78"/>
      <c r="B14" s="78"/>
      <c r="C14" s="78"/>
      <c r="D14" s="78"/>
      <c r="E14" s="78"/>
    </row>
    <row r="15" spans="1:8" x14ac:dyDescent="0.4">
      <c r="B15" s="78"/>
      <c r="C15" s="78"/>
      <c r="D15" s="78"/>
      <c r="E15" s="78"/>
    </row>
    <row r="16" spans="1:8" x14ac:dyDescent="0.4">
      <c r="B16" s="78"/>
      <c r="C16" s="78"/>
      <c r="D16" s="78"/>
      <c r="E16" s="78"/>
    </row>
    <row r="17" spans="2:5" x14ac:dyDescent="0.4">
      <c r="B17" s="78"/>
      <c r="C17" s="78"/>
      <c r="D17" s="78"/>
      <c r="E17" s="78"/>
    </row>
    <row r="18" spans="2:5" x14ac:dyDescent="0.4">
      <c r="B18" s="78"/>
      <c r="C18" s="78"/>
      <c r="D18" s="78"/>
      <c r="E18" s="78"/>
    </row>
    <row r="19" spans="2:5" x14ac:dyDescent="0.4">
      <c r="B19" s="78"/>
      <c r="C19" s="78"/>
      <c r="D19" s="78"/>
      <c r="E19" s="78"/>
    </row>
  </sheetData>
  <phoneticPr fontId="8" type="noConversion"/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B75F9-7132-4085-A543-601CD74FAB2C}">
  <dimension ref="A1:E17"/>
  <sheetViews>
    <sheetView workbookViewId="0">
      <selection activeCell="I11" sqref="I11"/>
    </sheetView>
  </sheetViews>
  <sheetFormatPr defaultRowHeight="14.6" x14ac:dyDescent="0.4"/>
  <cols>
    <col min="1" max="1" width="40.69140625" customWidth="1"/>
    <col min="2" max="2" width="9.3046875" bestFit="1" customWidth="1"/>
    <col min="3" max="3" width="9.69140625" customWidth="1"/>
    <col min="4" max="4" width="9.69140625" bestFit="1" customWidth="1"/>
  </cols>
  <sheetData>
    <row r="1" spans="1:5" ht="15" x14ac:dyDescent="0.4">
      <c r="A1" s="124" t="s">
        <v>287</v>
      </c>
      <c r="B1" s="124"/>
      <c r="C1" s="124"/>
      <c r="D1" s="124"/>
    </row>
    <row r="2" spans="1:5" ht="30" x14ac:dyDescent="0.4">
      <c r="A2" s="111"/>
      <c r="B2" s="107" t="s">
        <v>288</v>
      </c>
      <c r="C2" s="111" t="s">
        <v>289</v>
      </c>
      <c r="D2" s="111" t="s">
        <v>290</v>
      </c>
    </row>
    <row r="3" spans="1:5" ht="27" customHeight="1" x14ac:dyDescent="0.4">
      <c r="A3" s="108" t="s">
        <v>291</v>
      </c>
      <c r="B3" s="145"/>
      <c r="C3" s="120">
        <v>-1433</v>
      </c>
      <c r="D3" s="120">
        <v>-2893</v>
      </c>
    </row>
    <row r="4" spans="1:5" s="29" customFormat="1" ht="15.45" x14ac:dyDescent="0.4">
      <c r="A4" s="108" t="s">
        <v>292</v>
      </c>
      <c r="B4" s="150"/>
      <c r="C4" s="120">
        <v>-11224</v>
      </c>
      <c r="D4" s="120">
        <v>-9153</v>
      </c>
      <c r="E4"/>
    </row>
    <row r="5" spans="1:5" ht="15.45" x14ac:dyDescent="0.4">
      <c r="A5" s="110" t="s">
        <v>293</v>
      </c>
      <c r="B5" s="145">
        <v>5</v>
      </c>
      <c r="C5" s="122">
        <v>-12657</v>
      </c>
      <c r="D5" s="122">
        <v>-12046</v>
      </c>
    </row>
    <row r="6" spans="1:5" ht="15" x14ac:dyDescent="0.4">
      <c r="A6" s="108" t="s">
        <v>294</v>
      </c>
      <c r="B6" s="145" t="s">
        <v>295</v>
      </c>
      <c r="C6" s="120">
        <v>45446</v>
      </c>
      <c r="D6" s="120">
        <v>48436</v>
      </c>
    </row>
    <row r="7" spans="1:5" ht="15" x14ac:dyDescent="0.4">
      <c r="A7" s="108" t="s">
        <v>296</v>
      </c>
      <c r="B7" s="145" t="s">
        <v>297</v>
      </c>
      <c r="C7" s="120">
        <v>15286</v>
      </c>
      <c r="D7" s="120">
        <v>15643</v>
      </c>
    </row>
    <row r="8" spans="1:5" s="29" customFormat="1" ht="15.45" x14ac:dyDescent="0.4">
      <c r="A8" s="110" t="s">
        <v>270</v>
      </c>
      <c r="B8" s="150"/>
      <c r="C8" s="122">
        <v>60732</v>
      </c>
      <c r="D8" s="122">
        <v>64079</v>
      </c>
    </row>
    <row r="9" spans="1:5" s="29" customFormat="1" ht="15.45" x14ac:dyDescent="0.4">
      <c r="A9" s="110" t="s">
        <v>298</v>
      </c>
      <c r="B9" s="153"/>
      <c r="C9" s="122">
        <v>48075</v>
      </c>
      <c r="D9" s="122">
        <v>52033</v>
      </c>
    </row>
    <row r="10" spans="1:5" x14ac:dyDescent="0.4">
      <c r="A10" s="78"/>
      <c r="B10" s="78"/>
      <c r="C10" s="78"/>
      <c r="D10" s="78"/>
    </row>
    <row r="16" spans="1:5" x14ac:dyDescent="0.4">
      <c r="A16" s="78"/>
      <c r="B16" s="78"/>
      <c r="C16" s="78"/>
      <c r="D16" s="78"/>
    </row>
    <row r="17" spans="1:4" x14ac:dyDescent="0.4">
      <c r="A17" s="78"/>
      <c r="B17" s="78"/>
      <c r="C17" s="78"/>
      <c r="D17" s="78"/>
    </row>
  </sheetData>
  <phoneticPr fontId="8" type="noConversion"/>
  <pageMargins left="0.7" right="0.7" top="0.75" bottom="0.75" header="0.3" footer="0.3"/>
  <customProperties>
    <customPr name="EpmWorksheetKeyString_GUID" r:id="rId1"/>
  </customPropertie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3686C-5DA4-4BE4-ABEC-2A2BA438EDFB}">
  <dimension ref="A1:F28"/>
  <sheetViews>
    <sheetView zoomScaleNormal="100" workbookViewId="0">
      <selection activeCell="H24" sqref="H24"/>
    </sheetView>
  </sheetViews>
  <sheetFormatPr defaultRowHeight="14.6" x14ac:dyDescent="0.4"/>
  <cols>
    <col min="1" max="1" width="38.69140625" customWidth="1"/>
    <col min="5" max="6" width="9.3046875" style="29"/>
  </cols>
  <sheetData>
    <row r="1" spans="1:6" ht="15.45" x14ac:dyDescent="0.4">
      <c r="A1" s="45" t="s">
        <v>299</v>
      </c>
      <c r="B1" s="27"/>
      <c r="C1" s="27"/>
      <c r="D1" s="27"/>
      <c r="E1" s="28"/>
      <c r="F1" s="28"/>
    </row>
    <row r="2" spans="1:6" ht="30.75" customHeight="1" x14ac:dyDescent="0.4">
      <c r="A2" s="112"/>
      <c r="B2" s="107" t="s">
        <v>288</v>
      </c>
      <c r="C2" s="234" t="s">
        <v>300</v>
      </c>
      <c r="D2" s="232"/>
      <c r="E2" s="233" t="s">
        <v>301</v>
      </c>
      <c r="F2" s="233"/>
    </row>
    <row r="3" spans="1:6" ht="15" x14ac:dyDescent="0.4">
      <c r="A3" s="108" t="s">
        <v>302</v>
      </c>
      <c r="B3" s="111"/>
      <c r="C3" s="111"/>
      <c r="D3" s="111"/>
      <c r="E3" s="9"/>
      <c r="F3" s="9"/>
    </row>
    <row r="4" spans="1:6" ht="15" x14ac:dyDescent="0.4">
      <c r="A4" s="108" t="s">
        <v>303</v>
      </c>
      <c r="B4" s="145">
        <v>6</v>
      </c>
      <c r="C4" s="120">
        <v>143</v>
      </c>
      <c r="D4" s="158"/>
      <c r="E4" s="120">
        <v>758</v>
      </c>
      <c r="F4" s="158"/>
    </row>
    <row r="5" spans="1:6" ht="15" x14ac:dyDescent="0.4">
      <c r="A5" s="108" t="s">
        <v>304</v>
      </c>
      <c r="B5" s="145">
        <v>7</v>
      </c>
      <c r="C5" s="120">
        <v>8572</v>
      </c>
      <c r="D5" s="158"/>
      <c r="E5" s="120">
        <v>3631</v>
      </c>
      <c r="F5" s="158"/>
    </row>
    <row r="6" spans="1:6" ht="15" x14ac:dyDescent="0.4">
      <c r="A6" s="108" t="s">
        <v>305</v>
      </c>
      <c r="B6" s="145">
        <v>8</v>
      </c>
      <c r="C6" s="120">
        <v>33</v>
      </c>
      <c r="D6" s="158"/>
      <c r="E6" s="120">
        <v>1</v>
      </c>
      <c r="F6" s="158"/>
    </row>
    <row r="7" spans="1:6" s="29" customFormat="1" ht="15.45" x14ac:dyDescent="0.4">
      <c r="A7" s="110" t="s">
        <v>306</v>
      </c>
      <c r="B7" s="150"/>
      <c r="C7" s="122"/>
      <c r="D7" s="122">
        <v>8748</v>
      </c>
      <c r="E7" s="122"/>
      <c r="F7" s="122">
        <v>4390</v>
      </c>
    </row>
    <row r="8" spans="1:6" ht="15" x14ac:dyDescent="0.4">
      <c r="A8" s="108" t="s">
        <v>307</v>
      </c>
      <c r="B8" s="145"/>
      <c r="C8" s="158"/>
      <c r="D8" s="158"/>
      <c r="E8" s="158"/>
      <c r="F8" s="158"/>
    </row>
    <row r="9" spans="1:6" ht="15" x14ac:dyDescent="0.4">
      <c r="A9" s="108" t="s">
        <v>308</v>
      </c>
      <c r="B9" s="145">
        <v>8</v>
      </c>
      <c r="C9" s="120">
        <v>6088</v>
      </c>
      <c r="D9" s="158"/>
      <c r="E9" s="120">
        <v>6258</v>
      </c>
      <c r="F9" s="158"/>
    </row>
    <row r="10" spans="1:6" ht="15" x14ac:dyDescent="0.4">
      <c r="A10" s="108" t="s">
        <v>309</v>
      </c>
      <c r="B10" s="145">
        <v>9</v>
      </c>
      <c r="C10" s="120">
        <v>6949</v>
      </c>
      <c r="D10" s="120"/>
      <c r="E10" s="120">
        <v>5522</v>
      </c>
      <c r="F10" s="120"/>
    </row>
    <row r="11" spans="1:6" s="29" customFormat="1" ht="15.45" x14ac:dyDescent="0.4">
      <c r="A11" s="110" t="s">
        <v>310</v>
      </c>
      <c r="B11" s="150"/>
      <c r="C11" s="122"/>
      <c r="D11" s="122">
        <v>13037</v>
      </c>
      <c r="E11" s="122"/>
      <c r="F11" s="122">
        <v>11780</v>
      </c>
    </row>
    <row r="12" spans="1:6" s="29" customFormat="1" ht="15.45" x14ac:dyDescent="0.4">
      <c r="A12" s="110" t="s">
        <v>311</v>
      </c>
      <c r="B12" s="150"/>
      <c r="C12" s="122"/>
      <c r="D12" s="122">
        <v>21785</v>
      </c>
      <c r="E12" s="122"/>
      <c r="F12" s="122">
        <v>16170</v>
      </c>
    </row>
    <row r="13" spans="1:6" ht="15" x14ac:dyDescent="0.4">
      <c r="A13" s="108" t="s">
        <v>312</v>
      </c>
      <c r="B13" s="145"/>
      <c r="C13" s="158"/>
      <c r="D13" s="158"/>
      <c r="E13" s="158"/>
      <c r="F13" s="158"/>
    </row>
    <row r="14" spans="1:6" ht="15" x14ac:dyDescent="0.4">
      <c r="A14" s="108" t="s">
        <v>313</v>
      </c>
      <c r="B14" s="145">
        <v>10</v>
      </c>
      <c r="C14" s="120">
        <v>-8438</v>
      </c>
      <c r="D14" s="158"/>
      <c r="E14" s="120">
        <v>-7887</v>
      </c>
      <c r="F14" s="158"/>
    </row>
    <row r="15" spans="1:6" ht="15" x14ac:dyDescent="0.4">
      <c r="A15" s="108" t="s">
        <v>314</v>
      </c>
      <c r="B15" s="145">
        <v>11</v>
      </c>
      <c r="C15" s="120">
        <v>-73</v>
      </c>
      <c r="D15" s="120"/>
      <c r="E15" s="120">
        <v>-109</v>
      </c>
      <c r="F15" s="120"/>
    </row>
    <row r="16" spans="1:6" s="29" customFormat="1" ht="15.45" x14ac:dyDescent="0.4">
      <c r="A16" s="110" t="s">
        <v>315</v>
      </c>
      <c r="B16" s="150"/>
      <c r="C16" s="122"/>
      <c r="D16" s="122">
        <v>-8511</v>
      </c>
      <c r="E16" s="122"/>
      <c r="F16" s="122">
        <v>-7996</v>
      </c>
    </row>
    <row r="17" spans="1:6" s="29" customFormat="1" ht="15.45" x14ac:dyDescent="0.4">
      <c r="A17" s="110" t="s">
        <v>316</v>
      </c>
      <c r="B17" s="150"/>
      <c r="C17" s="122"/>
      <c r="D17" s="122">
        <v>13274</v>
      </c>
      <c r="E17" s="122"/>
      <c r="F17" s="122">
        <v>8174</v>
      </c>
    </row>
    <row r="18" spans="1:6" ht="15" x14ac:dyDescent="0.4">
      <c r="A18" s="108" t="s">
        <v>317</v>
      </c>
      <c r="B18" s="145"/>
      <c r="C18" s="120"/>
      <c r="D18" s="120"/>
      <c r="E18" s="120"/>
      <c r="F18" s="120"/>
    </row>
    <row r="19" spans="1:6" ht="15" x14ac:dyDescent="0.4">
      <c r="A19" s="108" t="s">
        <v>318</v>
      </c>
      <c r="B19" s="145"/>
      <c r="C19" s="120"/>
      <c r="D19" s="120">
        <v>13274</v>
      </c>
      <c r="E19" s="120"/>
      <c r="F19" s="120">
        <v>8174</v>
      </c>
    </row>
    <row r="20" spans="1:6" s="29" customFormat="1" ht="15.45" x14ac:dyDescent="0.4">
      <c r="A20" s="110" t="s">
        <v>319</v>
      </c>
      <c r="B20" s="154"/>
      <c r="C20" s="122"/>
      <c r="D20" s="122">
        <v>13274</v>
      </c>
      <c r="E20" s="122"/>
      <c r="F20" s="122">
        <v>8174</v>
      </c>
    </row>
    <row r="21" spans="1:6" x14ac:dyDescent="0.4">
      <c r="A21" s="78"/>
      <c r="B21" s="78"/>
      <c r="C21" s="78"/>
      <c r="D21" s="78"/>
    </row>
    <row r="22" spans="1:6" x14ac:dyDescent="0.4">
      <c r="C22" s="78"/>
      <c r="D22" s="78"/>
    </row>
    <row r="23" spans="1:6" x14ac:dyDescent="0.4">
      <c r="C23" s="78"/>
      <c r="D23" s="78"/>
    </row>
    <row r="24" spans="1:6" x14ac:dyDescent="0.4">
      <c r="C24" s="78"/>
      <c r="D24" s="78"/>
    </row>
    <row r="25" spans="1:6" x14ac:dyDescent="0.4">
      <c r="C25" s="78"/>
      <c r="D25" s="78"/>
    </row>
    <row r="26" spans="1:6" x14ac:dyDescent="0.4">
      <c r="A26" s="78"/>
      <c r="B26" s="78"/>
      <c r="C26" s="78"/>
      <c r="D26" s="78"/>
    </row>
    <row r="27" spans="1:6" x14ac:dyDescent="0.4">
      <c r="A27" s="78"/>
      <c r="B27" s="78"/>
      <c r="C27" s="78"/>
      <c r="D27" s="78"/>
    </row>
    <row r="28" spans="1:6" x14ac:dyDescent="0.4">
      <c r="A28" s="78"/>
      <c r="B28" s="78"/>
      <c r="C28" s="78"/>
      <c r="D28" s="78"/>
    </row>
  </sheetData>
  <mergeCells count="2">
    <mergeCell ref="E2:F2"/>
    <mergeCell ref="C2:D2"/>
  </mergeCells>
  <pageMargins left="0.7" right="0.7" top="0.75" bottom="0.75" header="0.3" footer="0.3"/>
  <customProperties>
    <customPr name="EpmWorksheetKeyString_GUID" r:id="rId1"/>
  </customPropertie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2F373-7F6E-47A8-A0C0-547AFFD07DEA}">
  <dimension ref="A1:F26"/>
  <sheetViews>
    <sheetView topLeftCell="A7" workbookViewId="0">
      <selection activeCell="A23" sqref="A23:A28"/>
    </sheetView>
  </sheetViews>
  <sheetFormatPr defaultRowHeight="14.6" x14ac:dyDescent="0.4"/>
  <cols>
    <col min="1" max="1" width="44.3046875" customWidth="1"/>
    <col min="2" max="2" width="9.3046875" bestFit="1" customWidth="1"/>
    <col min="3" max="5" width="9.69140625" customWidth="1"/>
    <col min="6" max="6" width="9.3046875" customWidth="1"/>
  </cols>
  <sheetData>
    <row r="1" spans="1:6" ht="15" x14ac:dyDescent="0.4">
      <c r="A1" s="108" t="s">
        <v>320</v>
      </c>
      <c r="B1" s="108"/>
      <c r="C1" s="108"/>
      <c r="D1" s="108"/>
      <c r="E1" s="108"/>
      <c r="F1" s="108"/>
    </row>
    <row r="2" spans="1:6" ht="35.25" customHeight="1" x14ac:dyDescent="0.4">
      <c r="A2" s="108"/>
      <c r="B2" s="107" t="s">
        <v>288</v>
      </c>
      <c r="C2" s="235" t="s">
        <v>289</v>
      </c>
      <c r="D2" s="235"/>
      <c r="E2" s="235" t="s">
        <v>290</v>
      </c>
      <c r="F2" s="235"/>
    </row>
    <row r="3" spans="1:6" ht="15" x14ac:dyDescent="0.4">
      <c r="A3" s="108" t="s">
        <v>321</v>
      </c>
      <c r="B3" s="107"/>
      <c r="C3" s="107"/>
      <c r="D3" s="107"/>
      <c r="E3" s="108"/>
      <c r="F3" s="108"/>
    </row>
    <row r="4" spans="1:6" ht="15" x14ac:dyDescent="0.4">
      <c r="A4" s="108" t="s">
        <v>322</v>
      </c>
      <c r="B4" s="107"/>
      <c r="C4" s="156">
        <v>-48075</v>
      </c>
      <c r="D4" s="107"/>
      <c r="E4" s="156">
        <v>-52033</v>
      </c>
      <c r="F4" s="156"/>
    </row>
    <row r="5" spans="1:6" ht="15" x14ac:dyDescent="0.4">
      <c r="A5" s="108" t="s">
        <v>323</v>
      </c>
      <c r="B5" s="145" t="s">
        <v>324</v>
      </c>
      <c r="C5" s="156">
        <v>996</v>
      </c>
      <c r="D5" s="145"/>
      <c r="E5" s="156">
        <v>1253</v>
      </c>
      <c r="F5" s="156"/>
    </row>
    <row r="6" spans="1:6" ht="30" x14ac:dyDescent="0.4">
      <c r="A6" s="108" t="s">
        <v>325</v>
      </c>
      <c r="B6" s="145">
        <v>8</v>
      </c>
      <c r="C6" s="156">
        <v>138</v>
      </c>
      <c r="D6" s="145"/>
      <c r="E6" s="156">
        <v>134</v>
      </c>
      <c r="F6" s="156"/>
    </row>
    <row r="7" spans="1:6" ht="15" x14ac:dyDescent="0.4">
      <c r="A7" s="108" t="s">
        <v>326</v>
      </c>
      <c r="B7" s="145" t="s">
        <v>297</v>
      </c>
      <c r="C7" s="156">
        <v>10</v>
      </c>
      <c r="D7" s="145"/>
      <c r="E7" s="156">
        <v>-1</v>
      </c>
      <c r="F7" s="156"/>
    </row>
    <row r="8" spans="1:6" ht="15" x14ac:dyDescent="0.4">
      <c r="A8" s="108" t="s">
        <v>327</v>
      </c>
      <c r="B8" s="145">
        <v>10</v>
      </c>
      <c r="C8" s="156">
        <v>551</v>
      </c>
      <c r="D8" s="145"/>
      <c r="E8" s="156">
        <v>649</v>
      </c>
      <c r="F8" s="156"/>
    </row>
    <row r="9" spans="1:6" ht="30" x14ac:dyDescent="0.4">
      <c r="A9" s="108" t="s">
        <v>328</v>
      </c>
      <c r="B9" s="145" t="s">
        <v>329</v>
      </c>
      <c r="C9" s="136" t="s">
        <v>32</v>
      </c>
      <c r="D9" s="145"/>
      <c r="E9" s="156">
        <v>-13</v>
      </c>
      <c r="F9" s="156"/>
    </row>
    <row r="10" spans="1:6" ht="15" x14ac:dyDescent="0.4">
      <c r="A10" s="108" t="s">
        <v>330</v>
      </c>
      <c r="B10" s="145">
        <v>11</v>
      </c>
      <c r="C10" s="156">
        <v>-21</v>
      </c>
      <c r="D10" s="145"/>
      <c r="E10" s="156">
        <v>-138</v>
      </c>
      <c r="F10" s="156"/>
    </row>
    <row r="11" spans="1:6" s="29" customFormat="1" ht="30.9" x14ac:dyDescent="0.4">
      <c r="A11" s="110" t="s">
        <v>331</v>
      </c>
      <c r="B11" s="150"/>
      <c r="C11" s="134">
        <v>-46401</v>
      </c>
      <c r="D11" s="150"/>
      <c r="E11" s="134">
        <v>-50149</v>
      </c>
      <c r="F11" s="134"/>
    </row>
    <row r="12" spans="1:6" ht="15" x14ac:dyDescent="0.4">
      <c r="A12" s="108" t="s">
        <v>332</v>
      </c>
      <c r="B12" s="145"/>
      <c r="C12" s="157"/>
      <c r="D12" s="145"/>
      <c r="E12" s="157"/>
      <c r="F12" s="157"/>
    </row>
    <row r="13" spans="1:6" ht="15" x14ac:dyDescent="0.4">
      <c r="A13" s="108" t="s">
        <v>333</v>
      </c>
      <c r="B13" s="145">
        <v>6</v>
      </c>
      <c r="C13" s="156">
        <v>-160</v>
      </c>
      <c r="D13" s="145"/>
      <c r="E13" s="156">
        <v>-65</v>
      </c>
      <c r="F13" s="156"/>
    </row>
    <row r="14" spans="1:6" ht="15" x14ac:dyDescent="0.4">
      <c r="A14" s="108" t="s">
        <v>334</v>
      </c>
      <c r="B14" s="145">
        <v>7</v>
      </c>
      <c r="C14" s="156">
        <v>-5012</v>
      </c>
      <c r="D14" s="145"/>
      <c r="E14" s="156">
        <v>-3568</v>
      </c>
      <c r="F14" s="156"/>
    </row>
    <row r="15" spans="1:6" s="29" customFormat="1" ht="15.45" x14ac:dyDescent="0.4">
      <c r="A15" s="110" t="s">
        <v>335</v>
      </c>
      <c r="B15" s="150"/>
      <c r="C15" s="134">
        <v>-5172</v>
      </c>
      <c r="D15" s="150"/>
      <c r="E15" s="134">
        <v>-3633</v>
      </c>
      <c r="F15" s="134"/>
    </row>
    <row r="16" spans="1:6" s="29" customFormat="1" ht="15.45" x14ac:dyDescent="0.4">
      <c r="A16" s="108" t="s">
        <v>336</v>
      </c>
      <c r="B16" s="150"/>
      <c r="C16" s="134"/>
      <c r="D16" s="150"/>
      <c r="E16" s="134"/>
      <c r="F16" s="134"/>
    </row>
    <row r="17" spans="1:6" ht="30" x14ac:dyDescent="0.4">
      <c r="A17" s="108" t="s">
        <v>337</v>
      </c>
      <c r="B17" s="145"/>
      <c r="C17" s="156">
        <v>53000</v>
      </c>
      <c r="D17" s="145"/>
      <c r="E17" s="156">
        <v>58041</v>
      </c>
      <c r="F17" s="156"/>
    </row>
    <row r="18" spans="1:6" s="29" customFormat="1" ht="15.45" x14ac:dyDescent="0.4">
      <c r="A18" s="110" t="s">
        <v>607</v>
      </c>
      <c r="B18" s="150"/>
      <c r="C18" s="134">
        <v>53000</v>
      </c>
      <c r="D18" s="150"/>
      <c r="E18" s="134">
        <v>58041</v>
      </c>
      <c r="F18" s="134"/>
    </row>
    <row r="19" spans="1:6" s="29" customFormat="1" ht="30.9" x14ac:dyDescent="0.4">
      <c r="A19" s="110" t="s">
        <v>338</v>
      </c>
      <c r="B19" s="150">
        <v>9</v>
      </c>
      <c r="C19" s="134">
        <v>1427</v>
      </c>
      <c r="D19" s="150"/>
      <c r="E19" s="134">
        <v>4259</v>
      </c>
      <c r="F19" s="134"/>
    </row>
    <row r="20" spans="1:6" s="29" customFormat="1" ht="30.9" x14ac:dyDescent="0.4">
      <c r="A20" s="110" t="s">
        <v>339</v>
      </c>
      <c r="B20" s="150">
        <v>9</v>
      </c>
      <c r="C20" s="134">
        <v>5522</v>
      </c>
      <c r="D20" s="150"/>
      <c r="E20" s="134">
        <v>1263</v>
      </c>
      <c r="F20" s="134"/>
    </row>
    <row r="21" spans="1:6" s="29" customFormat="1" ht="30.9" x14ac:dyDescent="0.4">
      <c r="A21" s="110" t="s">
        <v>340</v>
      </c>
      <c r="B21" s="150">
        <v>9</v>
      </c>
      <c r="C21" s="134">
        <v>6949</v>
      </c>
      <c r="D21" s="150"/>
      <c r="E21" s="134">
        <v>5522</v>
      </c>
      <c r="F21" s="134"/>
    </row>
    <row r="22" spans="1:6" x14ac:dyDescent="0.4">
      <c r="A22" s="78"/>
      <c r="B22" s="78"/>
      <c r="C22" s="78"/>
      <c r="D22" s="78"/>
      <c r="E22" s="78"/>
      <c r="F22" s="78"/>
    </row>
    <row r="23" spans="1:6" x14ac:dyDescent="0.4">
      <c r="B23" s="78"/>
      <c r="C23" s="78"/>
      <c r="D23" s="78"/>
      <c r="E23" s="78"/>
      <c r="F23" s="78"/>
    </row>
    <row r="24" spans="1:6" x14ac:dyDescent="0.4">
      <c r="B24" s="78"/>
      <c r="C24" s="78"/>
      <c r="D24" s="78"/>
      <c r="E24" s="78"/>
      <c r="F24" s="78"/>
    </row>
    <row r="25" spans="1:6" x14ac:dyDescent="0.4">
      <c r="B25" s="78"/>
      <c r="C25" s="78"/>
      <c r="D25" s="78"/>
      <c r="E25" s="78"/>
      <c r="F25" s="78"/>
    </row>
    <row r="26" spans="1:6" x14ac:dyDescent="0.4">
      <c r="B26" s="78"/>
      <c r="C26" s="78"/>
      <c r="D26" s="78"/>
      <c r="E26" s="78"/>
      <c r="F26" s="78"/>
    </row>
  </sheetData>
  <mergeCells count="2">
    <mergeCell ref="E2:F2"/>
    <mergeCell ref="C2:D2"/>
  </mergeCells>
  <pageMargins left="0.7" right="0.7" top="0.75" bottom="0.75" header="0.3" footer="0.3"/>
  <customProperties>
    <customPr name="EpmWorksheetKeyString_GUID" r:id="rId1"/>
  </customPropertie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036C8-96D1-4353-BC3B-F07DF4FE6029}">
  <dimension ref="A1:D27"/>
  <sheetViews>
    <sheetView workbookViewId="0">
      <selection activeCell="G14" sqref="G14"/>
    </sheetView>
  </sheetViews>
  <sheetFormatPr defaultRowHeight="14.6" x14ac:dyDescent="0.4"/>
  <cols>
    <col min="1" max="1" width="41.3046875" customWidth="1"/>
    <col min="2" max="2" width="8.3046875" customWidth="1"/>
    <col min="3" max="3" width="14" bestFit="1" customWidth="1"/>
  </cols>
  <sheetData>
    <row r="1" spans="1:4" ht="15" x14ac:dyDescent="0.4">
      <c r="A1" s="32" t="s">
        <v>341</v>
      </c>
      <c r="B1" s="32"/>
      <c r="C1" s="32"/>
    </row>
    <row r="2" spans="1:4" ht="30" x14ac:dyDescent="0.4">
      <c r="A2" s="9"/>
      <c r="B2" s="9" t="s">
        <v>288</v>
      </c>
      <c r="C2" s="26" t="s">
        <v>342</v>
      </c>
    </row>
    <row r="3" spans="1:4" s="29" customFormat="1" ht="15.45" x14ac:dyDescent="0.4">
      <c r="A3" s="22" t="s">
        <v>343</v>
      </c>
      <c r="B3" s="22"/>
      <c r="C3" s="59">
        <v>1991</v>
      </c>
    </row>
    <row r="4" spans="1:4" ht="15.45" x14ac:dyDescent="0.4">
      <c r="A4" s="9" t="s">
        <v>344</v>
      </c>
      <c r="B4" s="31"/>
      <c r="C4" s="31"/>
    </row>
    <row r="5" spans="1:4" ht="15" x14ac:dyDescent="0.4">
      <c r="A5" s="9" t="s">
        <v>345</v>
      </c>
      <c r="B5" s="9"/>
      <c r="C5" s="10">
        <v>-52033</v>
      </c>
    </row>
    <row r="6" spans="1:4" ht="30" x14ac:dyDescent="0.4">
      <c r="A6" s="9" t="s">
        <v>346</v>
      </c>
      <c r="B6" s="9" t="s">
        <v>297</v>
      </c>
      <c r="C6" s="10">
        <v>60</v>
      </c>
    </row>
    <row r="7" spans="1:4" ht="15" x14ac:dyDescent="0.4">
      <c r="A7" s="9" t="s">
        <v>347</v>
      </c>
      <c r="B7" s="9" t="s">
        <v>297</v>
      </c>
      <c r="C7" s="10">
        <v>115</v>
      </c>
    </row>
    <row r="8" spans="1:4" ht="15" x14ac:dyDescent="0.4">
      <c r="A8" s="9" t="s">
        <v>348</v>
      </c>
      <c r="B8" s="9"/>
      <c r="C8" s="10">
        <v>58041</v>
      </c>
    </row>
    <row r="9" spans="1:4" s="29" customFormat="1" ht="15.45" x14ac:dyDescent="0.4">
      <c r="A9" s="22" t="s">
        <v>349</v>
      </c>
      <c r="B9" s="22"/>
      <c r="C9" s="59">
        <v>8174</v>
      </c>
    </row>
    <row r="10" spans="1:4" ht="15.45" x14ac:dyDescent="0.4">
      <c r="A10" s="108" t="s">
        <v>350</v>
      </c>
      <c r="B10" s="113"/>
      <c r="C10" s="113"/>
      <c r="D10" s="78"/>
    </row>
    <row r="11" spans="1:4" ht="15" x14ac:dyDescent="0.4">
      <c r="A11" s="108" t="s">
        <v>345</v>
      </c>
      <c r="B11" s="108"/>
      <c r="C11" s="120">
        <v>-48075</v>
      </c>
      <c r="D11" s="78"/>
    </row>
    <row r="12" spans="1:4" ht="30" x14ac:dyDescent="0.4">
      <c r="A12" s="108" t="s">
        <v>346</v>
      </c>
      <c r="B12" s="108" t="s">
        <v>297</v>
      </c>
      <c r="C12" s="120">
        <v>60</v>
      </c>
      <c r="D12" s="78"/>
    </row>
    <row r="13" spans="1:4" ht="15" x14ac:dyDescent="0.4">
      <c r="A13" s="108" t="s">
        <v>347</v>
      </c>
      <c r="B13" s="108" t="s">
        <v>297</v>
      </c>
      <c r="C13" s="120">
        <v>115</v>
      </c>
      <c r="D13" s="78"/>
    </row>
    <row r="14" spans="1:4" ht="30" x14ac:dyDescent="0.4">
      <c r="A14" s="108" t="s">
        <v>351</v>
      </c>
      <c r="B14" s="108"/>
      <c r="C14" s="120">
        <v>53000</v>
      </c>
      <c r="D14" s="78"/>
    </row>
    <row r="15" spans="1:4" s="29" customFormat="1" ht="15.45" x14ac:dyDescent="0.4">
      <c r="A15" s="110" t="s">
        <v>352</v>
      </c>
      <c r="B15" s="110"/>
      <c r="C15" s="122">
        <v>13274</v>
      </c>
      <c r="D15" s="91"/>
    </row>
    <row r="16" spans="1:4" x14ac:dyDescent="0.4">
      <c r="A16" s="78"/>
      <c r="B16" s="78"/>
      <c r="C16" s="78"/>
      <c r="D16" s="78"/>
    </row>
    <row r="17" spans="1:4" x14ac:dyDescent="0.4">
      <c r="B17" s="78"/>
      <c r="C17" s="78"/>
      <c r="D17" s="78"/>
    </row>
    <row r="18" spans="1:4" x14ac:dyDescent="0.4">
      <c r="B18" s="78"/>
      <c r="C18" s="78"/>
      <c r="D18" s="78"/>
    </row>
    <row r="19" spans="1:4" x14ac:dyDescent="0.4">
      <c r="B19" s="78"/>
      <c r="C19" s="78"/>
      <c r="D19" s="78"/>
    </row>
    <row r="20" spans="1:4" x14ac:dyDescent="0.4">
      <c r="B20" s="78"/>
      <c r="C20" s="78"/>
      <c r="D20" s="78"/>
    </row>
    <row r="21" spans="1:4" x14ac:dyDescent="0.4">
      <c r="A21" s="78"/>
      <c r="B21" s="78"/>
      <c r="C21" s="78"/>
      <c r="D21" s="78"/>
    </row>
    <row r="22" spans="1:4" x14ac:dyDescent="0.4">
      <c r="A22" s="78"/>
      <c r="B22" s="78"/>
      <c r="C22" s="78"/>
      <c r="D22" s="78"/>
    </row>
    <row r="23" spans="1:4" x14ac:dyDescent="0.4">
      <c r="A23" s="78"/>
      <c r="B23" s="78"/>
      <c r="C23" s="78"/>
      <c r="D23" s="78"/>
    </row>
    <row r="24" spans="1:4" x14ac:dyDescent="0.4">
      <c r="A24" s="78"/>
      <c r="B24" s="78"/>
      <c r="C24" s="78"/>
      <c r="D24" s="78"/>
    </row>
    <row r="25" spans="1:4" x14ac:dyDescent="0.4">
      <c r="A25" s="78"/>
      <c r="B25" s="78"/>
      <c r="C25" s="78"/>
      <c r="D25" s="78"/>
    </row>
    <row r="26" spans="1:4" x14ac:dyDescent="0.4">
      <c r="A26" s="78"/>
      <c r="B26" s="78"/>
      <c r="C26" s="78"/>
      <c r="D26" s="78"/>
    </row>
    <row r="27" spans="1:4" x14ac:dyDescent="0.4">
      <c r="A27" s="78"/>
      <c r="B27" s="78"/>
      <c r="C27" s="78"/>
      <c r="D27" s="78"/>
    </row>
  </sheetData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  <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3E0CA-9CA3-4E31-BA9D-85DE1FCD5D65}">
  <dimension ref="A1:C4"/>
  <sheetViews>
    <sheetView workbookViewId="0">
      <selection activeCell="C4" sqref="C4"/>
    </sheetView>
  </sheetViews>
  <sheetFormatPr defaultRowHeight="14.6" x14ac:dyDescent="0.4"/>
  <cols>
    <col min="1" max="1" width="19.69140625" customWidth="1"/>
    <col min="2" max="2" width="16.69140625" customWidth="1"/>
    <col min="3" max="3" width="25" customWidth="1"/>
  </cols>
  <sheetData>
    <row r="1" spans="1:3" ht="15" x14ac:dyDescent="0.4">
      <c r="A1" s="32" t="s">
        <v>353</v>
      </c>
      <c r="B1" s="32"/>
      <c r="C1" s="32"/>
    </row>
    <row r="2" spans="1:3" ht="30" x14ac:dyDescent="0.4">
      <c r="A2" s="20" t="s">
        <v>354</v>
      </c>
      <c r="B2" s="20" t="s">
        <v>355</v>
      </c>
      <c r="C2" s="20" t="s">
        <v>356</v>
      </c>
    </row>
    <row r="3" spans="1:3" ht="60" x14ac:dyDescent="0.4">
      <c r="A3" s="9" t="s">
        <v>609</v>
      </c>
      <c r="B3" s="30">
        <v>42370</v>
      </c>
      <c r="C3" s="9" t="s">
        <v>357</v>
      </c>
    </row>
    <row r="4" spans="1:3" ht="75" x14ac:dyDescent="0.4">
      <c r="A4" s="9" t="s">
        <v>610</v>
      </c>
      <c r="B4" s="30">
        <v>42856</v>
      </c>
      <c r="C4" s="9" t="s">
        <v>608</v>
      </c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EC68A-F7FA-4224-B456-AF22AD8AB57B}">
  <dimension ref="A1:C28"/>
  <sheetViews>
    <sheetView workbookViewId="0">
      <selection activeCell="A22" sqref="A22"/>
    </sheetView>
  </sheetViews>
  <sheetFormatPr defaultRowHeight="14.6" x14ac:dyDescent="0.4"/>
  <cols>
    <col min="1" max="1" width="67.4609375" bestFit="1" customWidth="1"/>
    <col min="2" max="2" width="9.3046875" customWidth="1"/>
    <col min="3" max="3" width="9.3046875" style="58" customWidth="1"/>
  </cols>
  <sheetData>
    <row r="1" spans="1:3" ht="15" customHeight="1" x14ac:dyDescent="0.4">
      <c r="A1" s="124" t="s">
        <v>358</v>
      </c>
      <c r="B1" s="124"/>
      <c r="C1" s="144"/>
    </row>
    <row r="2" spans="1:3" ht="30" x14ac:dyDescent="0.4">
      <c r="A2" s="111"/>
      <c r="B2" s="107"/>
      <c r="C2" s="111" t="s">
        <v>289</v>
      </c>
    </row>
    <row r="3" spans="1:3" ht="14.7" customHeight="1" x14ac:dyDescent="0.4">
      <c r="A3" s="108" t="s">
        <v>291</v>
      </c>
      <c r="B3" s="145"/>
      <c r="C3" s="111"/>
    </row>
    <row r="4" spans="1:3" ht="14.7" customHeight="1" x14ac:dyDescent="0.4">
      <c r="A4" s="146" t="s">
        <v>359</v>
      </c>
      <c r="B4" s="145"/>
      <c r="C4" s="147">
        <v>1396</v>
      </c>
    </row>
    <row r="5" spans="1:3" ht="14.7" customHeight="1" x14ac:dyDescent="0.4">
      <c r="A5" s="146" t="s">
        <v>360</v>
      </c>
      <c r="B5" s="145"/>
      <c r="C5" s="148">
        <v>37</v>
      </c>
    </row>
    <row r="6" spans="1:3" ht="14.7" customHeight="1" x14ac:dyDescent="0.4">
      <c r="A6" s="149" t="s">
        <v>361</v>
      </c>
      <c r="B6" s="150"/>
      <c r="C6" s="151">
        <f>SUM(C4:C5)</f>
        <v>1433</v>
      </c>
    </row>
    <row r="7" spans="1:3" ht="14.7" customHeight="1" x14ac:dyDescent="0.4">
      <c r="A7" s="146" t="s">
        <v>362</v>
      </c>
      <c r="B7" s="145"/>
      <c r="C7" s="111">
        <v>457</v>
      </c>
    </row>
    <row r="8" spans="1:3" s="29" customFormat="1" ht="14.7" customHeight="1" x14ac:dyDescent="0.4">
      <c r="A8" s="110" t="s">
        <v>363</v>
      </c>
      <c r="B8" s="150"/>
      <c r="C8" s="152">
        <v>1890</v>
      </c>
    </row>
    <row r="9" spans="1:3" ht="14.9" customHeight="1" x14ac:dyDescent="0.4">
      <c r="A9" s="108"/>
      <c r="B9" s="145"/>
      <c r="C9" s="111"/>
    </row>
    <row r="10" spans="1:3" ht="14.9" customHeight="1" x14ac:dyDescent="0.4">
      <c r="A10" s="108" t="s">
        <v>294</v>
      </c>
      <c r="B10" s="145"/>
      <c r="C10" s="147">
        <v>1289</v>
      </c>
    </row>
    <row r="11" spans="1:3" ht="14.9" customHeight="1" x14ac:dyDescent="0.4">
      <c r="A11" s="108" t="s">
        <v>364</v>
      </c>
      <c r="B11" s="145"/>
      <c r="C11" s="111"/>
    </row>
    <row r="12" spans="1:3" ht="30" customHeight="1" x14ac:dyDescent="0.4">
      <c r="A12" s="108" t="s">
        <v>365</v>
      </c>
      <c r="B12" s="145"/>
      <c r="C12" s="111">
        <v>1</v>
      </c>
    </row>
    <row r="13" spans="1:3" ht="14.9" customHeight="1" x14ac:dyDescent="0.4">
      <c r="A13" s="108" t="s">
        <v>366</v>
      </c>
      <c r="B13" s="145"/>
      <c r="C13" s="111">
        <v>54</v>
      </c>
    </row>
    <row r="14" spans="1:3" ht="14.9" customHeight="1" x14ac:dyDescent="0.4">
      <c r="A14" s="108" t="s">
        <v>367</v>
      </c>
      <c r="B14" s="145"/>
      <c r="C14" s="111">
        <v>16</v>
      </c>
    </row>
    <row r="15" spans="1:3" ht="14.9" customHeight="1" x14ac:dyDescent="0.4">
      <c r="A15" s="108" t="s">
        <v>368</v>
      </c>
      <c r="B15" s="145"/>
      <c r="C15" s="111">
        <v>119</v>
      </c>
    </row>
    <row r="16" spans="1:3" ht="14.9" customHeight="1" x14ac:dyDescent="0.4">
      <c r="A16" s="108" t="s">
        <v>168</v>
      </c>
      <c r="B16" s="145"/>
      <c r="C16" s="111">
        <v>49</v>
      </c>
    </row>
    <row r="17" spans="1:3" ht="14.9" customHeight="1" x14ac:dyDescent="0.4">
      <c r="A17" s="108" t="s">
        <v>369</v>
      </c>
      <c r="B17" s="145"/>
      <c r="C17" s="111">
        <v>62</v>
      </c>
    </row>
    <row r="18" spans="1:3" s="29" customFormat="1" ht="14.9" customHeight="1" x14ac:dyDescent="0.4">
      <c r="A18" s="110" t="s">
        <v>370</v>
      </c>
      <c r="B18" s="150"/>
      <c r="C18" s="152">
        <v>1590</v>
      </c>
    </row>
    <row r="19" spans="1:3" ht="14.9" customHeight="1" x14ac:dyDescent="0.4">
      <c r="A19" s="108" t="s">
        <v>371</v>
      </c>
      <c r="B19" s="145"/>
      <c r="C19" s="111">
        <v>300</v>
      </c>
    </row>
    <row r="20" spans="1:3" s="29" customFormat="1" ht="14.9" customHeight="1" x14ac:dyDescent="0.4">
      <c r="A20" s="110" t="s">
        <v>270</v>
      </c>
      <c r="B20" s="150"/>
      <c r="C20" s="152">
        <v>1890</v>
      </c>
    </row>
    <row r="21" spans="1:3" s="29" customFormat="1" ht="14.9" customHeight="1" x14ac:dyDescent="0.4">
      <c r="A21" s="110" t="s">
        <v>611</v>
      </c>
      <c r="B21" s="153"/>
      <c r="C21" s="154" t="s">
        <v>32</v>
      </c>
    </row>
    <row r="22" spans="1:3" x14ac:dyDescent="0.4">
      <c r="A22" s="78"/>
      <c r="B22" s="78"/>
      <c r="C22" s="143"/>
    </row>
    <row r="23" spans="1:3" ht="45" x14ac:dyDescent="0.4">
      <c r="A23" s="155" t="s">
        <v>372</v>
      </c>
      <c r="B23" s="78"/>
      <c r="C23" s="143"/>
    </row>
    <row r="24" spans="1:3" ht="15" x14ac:dyDescent="0.4">
      <c r="A24" s="155"/>
      <c r="B24" s="78"/>
      <c r="C24" s="143"/>
    </row>
    <row r="25" spans="1:3" x14ac:dyDescent="0.4">
      <c r="B25" s="78"/>
      <c r="C25" s="143"/>
    </row>
    <row r="26" spans="1:3" x14ac:dyDescent="0.4">
      <c r="B26" s="78"/>
      <c r="C26" s="143"/>
    </row>
    <row r="27" spans="1:3" x14ac:dyDescent="0.4">
      <c r="B27" s="78"/>
      <c r="C27" s="143"/>
    </row>
    <row r="28" spans="1:3" x14ac:dyDescent="0.4">
      <c r="A28" s="78"/>
      <c r="B28" s="78"/>
      <c r="C28" s="143"/>
    </row>
  </sheetData>
  <pageMargins left="0.7" right="0.7" top="0.75" bottom="0.75" header="0.3" footer="0.3"/>
  <customProperties>
    <customPr name="EpmWorksheetKeyString_GUID" r:id="rId1"/>
  </customPropertie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0B914-E0BB-4F82-9560-F23F2D0F827A}">
  <dimension ref="A1:E22"/>
  <sheetViews>
    <sheetView workbookViewId="0">
      <selection activeCell="J15" sqref="J15"/>
    </sheetView>
  </sheetViews>
  <sheetFormatPr defaultRowHeight="14.6" x14ac:dyDescent="0.4"/>
  <cols>
    <col min="1" max="1" width="39" customWidth="1"/>
    <col min="2" max="2" width="9.3046875" customWidth="1"/>
    <col min="3" max="3" width="9.3046875" style="58" customWidth="1"/>
  </cols>
  <sheetData>
    <row r="1" spans="1:5" ht="15" x14ac:dyDescent="0.4">
      <c r="A1" s="118" t="s">
        <v>587</v>
      </c>
      <c r="B1" s="124"/>
      <c r="C1" s="124"/>
      <c r="D1" s="124"/>
      <c r="E1" s="78"/>
    </row>
    <row r="2" spans="1:5" ht="15" x14ac:dyDescent="0.4">
      <c r="A2" s="118"/>
      <c r="B2" s="137"/>
      <c r="C2" s="138"/>
      <c r="D2" s="139"/>
      <c r="E2" s="78"/>
    </row>
    <row r="3" spans="1:5" ht="15" x14ac:dyDescent="0.4">
      <c r="A3" s="111"/>
      <c r="B3" s="231" t="s">
        <v>61</v>
      </c>
      <c r="C3" s="236"/>
      <c r="D3" s="232"/>
      <c r="E3" s="78"/>
    </row>
    <row r="4" spans="1:5" ht="15" x14ac:dyDescent="0.4">
      <c r="A4" s="111"/>
      <c r="B4" s="111" t="s">
        <v>275</v>
      </c>
      <c r="C4" s="111" t="s">
        <v>156</v>
      </c>
      <c r="D4" s="111" t="s">
        <v>276</v>
      </c>
      <c r="E4" s="78"/>
    </row>
    <row r="5" spans="1:5" x14ac:dyDescent="0.4">
      <c r="A5" s="237"/>
      <c r="B5" s="237" t="s">
        <v>232</v>
      </c>
      <c r="C5" s="237" t="s">
        <v>232</v>
      </c>
      <c r="D5" s="237" t="s">
        <v>232</v>
      </c>
      <c r="E5" s="78"/>
    </row>
    <row r="6" spans="1:5" x14ac:dyDescent="0.4">
      <c r="A6" s="237"/>
      <c r="B6" s="237"/>
      <c r="C6" s="237"/>
      <c r="D6" s="237"/>
      <c r="E6" s="78"/>
    </row>
    <row r="7" spans="1:5" ht="15" x14ac:dyDescent="0.4">
      <c r="A7" s="108" t="s">
        <v>95</v>
      </c>
      <c r="B7" s="108">
        <v>371</v>
      </c>
      <c r="C7" s="111" t="s">
        <v>32</v>
      </c>
      <c r="D7" s="108">
        <v>371</v>
      </c>
      <c r="E7" s="78"/>
    </row>
    <row r="8" spans="1:5" ht="15" x14ac:dyDescent="0.4">
      <c r="A8" s="108" t="s">
        <v>373</v>
      </c>
      <c r="B8" s="111" t="s">
        <v>32</v>
      </c>
      <c r="C8" s="111" t="s">
        <v>32</v>
      </c>
      <c r="D8" s="111" t="s">
        <v>32</v>
      </c>
      <c r="E8" s="78"/>
    </row>
    <row r="9" spans="1:5" ht="15" x14ac:dyDescent="0.4">
      <c r="A9" s="108" t="s">
        <v>279</v>
      </c>
      <c r="B9" s="108">
        <v>234</v>
      </c>
      <c r="C9" s="111" t="s">
        <v>32</v>
      </c>
      <c r="D9" s="108">
        <v>234</v>
      </c>
      <c r="E9" s="78"/>
    </row>
    <row r="10" spans="1:5" ht="15" x14ac:dyDescent="0.4">
      <c r="A10" s="108" t="s">
        <v>374</v>
      </c>
      <c r="B10" s="108">
        <v>74</v>
      </c>
      <c r="C10" s="111" t="s">
        <v>32</v>
      </c>
      <c r="D10" s="108">
        <v>74</v>
      </c>
      <c r="E10" s="78"/>
    </row>
    <row r="11" spans="1:5" ht="15" x14ac:dyDescent="0.4">
      <c r="A11" s="108" t="s">
        <v>375</v>
      </c>
      <c r="B11" s="108">
        <v>62</v>
      </c>
      <c r="C11" s="111" t="s">
        <v>32</v>
      </c>
      <c r="D11" s="108">
        <v>62</v>
      </c>
      <c r="E11" s="78"/>
    </row>
    <row r="12" spans="1:5" ht="15" x14ac:dyDescent="0.4">
      <c r="A12" s="108" t="s">
        <v>376</v>
      </c>
      <c r="B12" s="108">
        <v>5</v>
      </c>
      <c r="C12" s="111" t="s">
        <v>32</v>
      </c>
      <c r="D12" s="108">
        <v>5</v>
      </c>
      <c r="E12" s="78"/>
    </row>
    <row r="13" spans="1:5" ht="15" x14ac:dyDescent="0.4">
      <c r="A13" s="108" t="s">
        <v>377</v>
      </c>
      <c r="B13" s="111" t="s">
        <v>32</v>
      </c>
      <c r="C13" s="111" t="s">
        <v>32</v>
      </c>
      <c r="D13" s="111" t="s">
        <v>32</v>
      </c>
      <c r="E13" s="78"/>
    </row>
    <row r="14" spans="1:5" ht="15" x14ac:dyDescent="0.4">
      <c r="A14" s="108" t="s">
        <v>378</v>
      </c>
      <c r="B14" s="108">
        <v>826</v>
      </c>
      <c r="C14" s="111" t="s">
        <v>32</v>
      </c>
      <c r="D14" s="108">
        <v>826</v>
      </c>
      <c r="E14" s="78"/>
    </row>
    <row r="15" spans="1:5" ht="15" x14ac:dyDescent="0.4">
      <c r="A15" s="108" t="s">
        <v>379</v>
      </c>
      <c r="B15" s="111" t="s">
        <v>32</v>
      </c>
      <c r="C15" s="140" t="s">
        <v>380</v>
      </c>
      <c r="D15" s="140" t="s">
        <v>380</v>
      </c>
      <c r="E15" s="78"/>
    </row>
    <row r="16" spans="1:5" ht="15" x14ac:dyDescent="0.4">
      <c r="A16" s="108" t="s">
        <v>381</v>
      </c>
      <c r="B16" s="111" t="s">
        <v>32</v>
      </c>
      <c r="C16" s="111" t="s">
        <v>32</v>
      </c>
      <c r="D16" s="111" t="s">
        <v>32</v>
      </c>
      <c r="E16" s="78"/>
    </row>
    <row r="17" spans="1:5" ht="15" x14ac:dyDescent="0.4">
      <c r="A17" s="108" t="s">
        <v>382</v>
      </c>
      <c r="B17" s="108">
        <v>18</v>
      </c>
      <c r="C17" s="111" t="s">
        <v>32</v>
      </c>
      <c r="D17" s="108">
        <v>18</v>
      </c>
      <c r="E17" s="78"/>
    </row>
    <row r="18" spans="1:5" s="29" customFormat="1" ht="15.45" x14ac:dyDescent="0.4">
      <c r="A18" s="110" t="s">
        <v>283</v>
      </c>
      <c r="B18" s="141">
        <v>1590</v>
      </c>
      <c r="C18" s="142" t="s">
        <v>380</v>
      </c>
      <c r="D18" s="141">
        <v>157</v>
      </c>
      <c r="E18" s="91"/>
    </row>
    <row r="19" spans="1:5" x14ac:dyDescent="0.4">
      <c r="A19" s="78"/>
      <c r="B19" s="78"/>
      <c r="C19" s="143"/>
      <c r="D19" s="78"/>
      <c r="E19" s="78"/>
    </row>
    <row r="20" spans="1:5" x14ac:dyDescent="0.4">
      <c r="A20" s="78"/>
      <c r="B20" s="78"/>
      <c r="C20" s="143"/>
      <c r="D20" s="78"/>
      <c r="E20" s="78"/>
    </row>
    <row r="21" spans="1:5" x14ac:dyDescent="0.4">
      <c r="B21" s="78"/>
      <c r="C21" s="143"/>
      <c r="D21" s="78"/>
      <c r="E21" s="78"/>
    </row>
    <row r="22" spans="1:5" x14ac:dyDescent="0.4">
      <c r="B22" s="78"/>
      <c r="C22" s="143"/>
      <c r="D22" s="78"/>
      <c r="E22" s="78"/>
    </row>
  </sheetData>
  <mergeCells count="5">
    <mergeCell ref="B3:D3"/>
    <mergeCell ref="A5:A6"/>
    <mergeCell ref="B5:B6"/>
    <mergeCell ref="C5:C6"/>
    <mergeCell ref="D5:D6"/>
  </mergeCells>
  <phoneticPr fontId="8" type="noConversion"/>
  <pageMargins left="0.7" right="0.7" top="0.75" bottom="0.75" header="0.3" footer="0.3"/>
  <customProperties>
    <customPr name="EpmWorksheetKeyString_GUID" r:id="rId1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B4589-B1FF-4E42-9AED-1D5D2C9E7A90}">
  <dimension ref="A1:F4"/>
  <sheetViews>
    <sheetView workbookViewId="0">
      <selection activeCell="A6" sqref="A6:A12"/>
    </sheetView>
  </sheetViews>
  <sheetFormatPr defaultRowHeight="14.6" x14ac:dyDescent="0.4"/>
  <cols>
    <col min="1" max="1" width="43.3046875" bestFit="1" customWidth="1"/>
  </cols>
  <sheetData>
    <row r="1" spans="1:6" ht="15.45" x14ac:dyDescent="0.4">
      <c r="A1" s="19" t="s">
        <v>67</v>
      </c>
      <c r="B1" s="19"/>
      <c r="C1" s="19"/>
      <c r="D1" s="19"/>
      <c r="E1" s="19"/>
    </row>
    <row r="2" spans="1:6" ht="15.45" x14ac:dyDescent="0.4">
      <c r="A2" s="31"/>
      <c r="B2" s="31">
        <v>2017</v>
      </c>
      <c r="C2" s="31">
        <v>2018</v>
      </c>
      <c r="D2" s="31">
        <v>2019</v>
      </c>
      <c r="E2" s="31">
        <v>2020</v>
      </c>
      <c r="F2" s="31">
        <v>2021</v>
      </c>
    </row>
    <row r="3" spans="1:6" ht="15.45" x14ac:dyDescent="0.4">
      <c r="A3" s="31" t="s">
        <v>68</v>
      </c>
      <c r="B3" s="47">
        <v>0.61</v>
      </c>
      <c r="C3" s="47">
        <v>0.62</v>
      </c>
      <c r="D3" s="47">
        <v>0.63</v>
      </c>
      <c r="E3" s="47">
        <v>0.66</v>
      </c>
      <c r="F3" s="47">
        <v>0.66</v>
      </c>
    </row>
    <row r="4" spans="1:6" ht="15.45" x14ac:dyDescent="0.4">
      <c r="A4" s="31" t="s">
        <v>69</v>
      </c>
      <c r="B4" s="47">
        <v>0.59</v>
      </c>
      <c r="C4" s="47">
        <v>0.61</v>
      </c>
      <c r="D4" s="47">
        <v>0.63</v>
      </c>
      <c r="E4" s="47">
        <v>0.65</v>
      </c>
      <c r="F4" s="47">
        <v>0.65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05B45-4C7C-475D-AFEE-12A940CEFC0B}">
  <dimension ref="A1:D13"/>
  <sheetViews>
    <sheetView workbookViewId="0">
      <selection activeCell="I11" sqref="I11"/>
    </sheetView>
  </sheetViews>
  <sheetFormatPr defaultRowHeight="14.6" x14ac:dyDescent="0.4"/>
  <cols>
    <col min="1" max="1" width="39" customWidth="1"/>
    <col min="2" max="2" width="11" customWidth="1"/>
  </cols>
  <sheetData>
    <row r="1" spans="1:4" ht="15" x14ac:dyDescent="0.4">
      <c r="A1" s="118" t="s">
        <v>586</v>
      </c>
      <c r="B1" s="124"/>
      <c r="D1" s="78"/>
    </row>
    <row r="2" spans="1:4" ht="30" x14ac:dyDescent="0.4">
      <c r="A2" s="112"/>
      <c r="B2" s="213" t="s">
        <v>568</v>
      </c>
    </row>
    <row r="3" spans="1:4" ht="15" x14ac:dyDescent="0.4">
      <c r="A3" s="108" t="s">
        <v>567</v>
      </c>
      <c r="B3" s="108">
        <v>2</v>
      </c>
    </row>
    <row r="4" spans="1:4" ht="15" x14ac:dyDescent="0.4">
      <c r="A4" s="108" t="s">
        <v>215</v>
      </c>
      <c r="B4" s="108">
        <v>19.05</v>
      </c>
    </row>
    <row r="5" spans="1:4" ht="15" x14ac:dyDescent="0.4">
      <c r="A5" s="108" t="s">
        <v>216</v>
      </c>
      <c r="B5" s="108">
        <v>22.34</v>
      </c>
    </row>
    <row r="6" spans="1:4" ht="15.45" x14ac:dyDescent="0.4">
      <c r="A6" s="110" t="s">
        <v>169</v>
      </c>
      <c r="B6" s="110">
        <v>43.39</v>
      </c>
    </row>
    <row r="7" spans="1:4" x14ac:dyDescent="0.4">
      <c r="A7" s="78"/>
    </row>
    <row r="8" spans="1:4" x14ac:dyDescent="0.4">
      <c r="A8" s="78"/>
    </row>
    <row r="9" spans="1:4" x14ac:dyDescent="0.4">
      <c r="A9" s="78"/>
    </row>
    <row r="10" spans="1:4" s="29" customFormat="1" x14ac:dyDescent="0.4">
      <c r="A10" s="91"/>
    </row>
    <row r="11" spans="1:4" x14ac:dyDescent="0.4">
      <c r="A11" s="78"/>
      <c r="B11" s="78"/>
      <c r="C11" s="78"/>
      <c r="D11" s="78"/>
    </row>
    <row r="12" spans="1:4" x14ac:dyDescent="0.4">
      <c r="B12" s="78"/>
      <c r="C12" s="78"/>
      <c r="D12" s="78"/>
    </row>
    <row r="13" spans="1:4" x14ac:dyDescent="0.4">
      <c r="B13" s="78"/>
      <c r="C13" s="78"/>
      <c r="D13" s="78"/>
    </row>
  </sheetData>
  <pageMargins left="0.7" right="0.7" top="0.75" bottom="0.75" header="0.3" footer="0.3"/>
  <customProperties>
    <customPr name="EpmWorksheetKeyString_GUID" r:id="rId1"/>
  </customPropertie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97153-A3A1-4D73-85E0-CCDED47CF271}">
  <dimension ref="A1:G24"/>
  <sheetViews>
    <sheetView workbookViewId="0">
      <selection activeCell="L12" sqref="L12"/>
    </sheetView>
  </sheetViews>
  <sheetFormatPr defaultRowHeight="14.6" x14ac:dyDescent="0.4"/>
  <cols>
    <col min="1" max="1" width="34.3046875" customWidth="1"/>
    <col min="2" max="4" width="9.3046875" customWidth="1"/>
    <col min="6" max="6" width="9.69140625" bestFit="1" customWidth="1"/>
  </cols>
  <sheetData>
    <row r="1" spans="1:7" ht="15" customHeight="1" x14ac:dyDescent="0.4">
      <c r="A1" s="124" t="s">
        <v>383</v>
      </c>
      <c r="B1" s="124"/>
    </row>
    <row r="2" spans="1:7" ht="15" x14ac:dyDescent="0.4">
      <c r="A2" s="111"/>
      <c r="B2" s="231" t="s">
        <v>61</v>
      </c>
      <c r="C2" s="236"/>
      <c r="D2" s="232"/>
      <c r="E2" s="230" t="s">
        <v>60</v>
      </c>
      <c r="F2" s="230"/>
      <c r="G2" s="230"/>
    </row>
    <row r="3" spans="1:7" ht="15" x14ac:dyDescent="0.4">
      <c r="A3" s="111"/>
      <c r="B3" s="111" t="s">
        <v>275</v>
      </c>
      <c r="C3" s="111" t="s">
        <v>156</v>
      </c>
      <c r="D3" s="111" t="s">
        <v>276</v>
      </c>
      <c r="E3" s="26" t="s">
        <v>275</v>
      </c>
      <c r="F3" s="26" t="s">
        <v>156</v>
      </c>
      <c r="G3" s="26" t="s">
        <v>276</v>
      </c>
    </row>
    <row r="4" spans="1:7" x14ac:dyDescent="0.4">
      <c r="A4" s="237"/>
      <c r="B4" s="237" t="s">
        <v>232</v>
      </c>
      <c r="C4" s="237" t="s">
        <v>232</v>
      </c>
      <c r="D4" s="237" t="s">
        <v>232</v>
      </c>
      <c r="E4" s="238" t="s">
        <v>232</v>
      </c>
      <c r="F4" s="238" t="s">
        <v>232</v>
      </c>
      <c r="G4" s="238" t="s">
        <v>232</v>
      </c>
    </row>
    <row r="5" spans="1:7" x14ac:dyDescent="0.4">
      <c r="A5" s="237"/>
      <c r="B5" s="237"/>
      <c r="C5" s="237"/>
      <c r="D5" s="237"/>
      <c r="E5" s="238"/>
      <c r="F5" s="238"/>
      <c r="G5" s="238"/>
    </row>
    <row r="6" spans="1:7" ht="14.9" customHeight="1" x14ac:dyDescent="0.4">
      <c r="A6" s="108" t="s">
        <v>95</v>
      </c>
      <c r="B6" s="135">
        <v>27416</v>
      </c>
      <c r="C6" s="120" t="s">
        <v>32</v>
      </c>
      <c r="D6" s="135">
        <v>27416</v>
      </c>
      <c r="E6" s="10">
        <v>31199</v>
      </c>
      <c r="F6" s="10" t="s">
        <v>32</v>
      </c>
      <c r="G6" s="10">
        <v>31199</v>
      </c>
    </row>
    <row r="7" spans="1:7" ht="14.9" customHeight="1" x14ac:dyDescent="0.4">
      <c r="A7" s="108" t="s">
        <v>373</v>
      </c>
      <c r="B7" s="135">
        <v>11426</v>
      </c>
      <c r="C7" s="128" t="s">
        <v>278</v>
      </c>
      <c r="D7" s="135">
        <v>6122</v>
      </c>
      <c r="E7" s="10">
        <v>11669</v>
      </c>
      <c r="F7" s="10">
        <v>-4749</v>
      </c>
      <c r="G7" s="10">
        <v>6920</v>
      </c>
    </row>
    <row r="8" spans="1:7" ht="14.9" customHeight="1" x14ac:dyDescent="0.4">
      <c r="A8" s="108" t="s">
        <v>279</v>
      </c>
      <c r="B8" s="135">
        <v>9518</v>
      </c>
      <c r="C8" s="128" t="s">
        <v>280</v>
      </c>
      <c r="D8" s="135">
        <v>5969</v>
      </c>
      <c r="E8" s="10">
        <v>7712</v>
      </c>
      <c r="F8" s="10">
        <v>-2635</v>
      </c>
      <c r="G8" s="10">
        <v>5077</v>
      </c>
    </row>
    <row r="9" spans="1:7" ht="14.9" customHeight="1" x14ac:dyDescent="0.4">
      <c r="A9" s="108" t="s">
        <v>374</v>
      </c>
      <c r="B9" s="135">
        <v>5156</v>
      </c>
      <c r="C9" s="120" t="s">
        <v>32</v>
      </c>
      <c r="D9" s="135">
        <v>5156</v>
      </c>
      <c r="E9" s="10">
        <v>5393</v>
      </c>
      <c r="F9" s="10" t="s">
        <v>32</v>
      </c>
      <c r="G9" s="10">
        <v>5393</v>
      </c>
    </row>
    <row r="10" spans="1:7" ht="14.9" customHeight="1" x14ac:dyDescent="0.4">
      <c r="A10" s="108" t="s">
        <v>375</v>
      </c>
      <c r="B10" s="135">
        <v>1011</v>
      </c>
      <c r="C10" s="120" t="s">
        <v>32</v>
      </c>
      <c r="D10" s="135">
        <v>1011</v>
      </c>
      <c r="E10" s="10">
        <v>1046</v>
      </c>
      <c r="F10" s="10" t="s">
        <v>32</v>
      </c>
      <c r="G10" s="10">
        <v>1046</v>
      </c>
    </row>
    <row r="11" spans="1:7" ht="14.9" customHeight="1" x14ac:dyDescent="0.4">
      <c r="A11" s="108" t="s">
        <v>376</v>
      </c>
      <c r="B11" s="135">
        <v>164</v>
      </c>
      <c r="C11" s="120" t="s">
        <v>32</v>
      </c>
      <c r="D11" s="135">
        <v>164</v>
      </c>
      <c r="E11" s="10">
        <v>323</v>
      </c>
      <c r="F11" s="10" t="s">
        <v>32</v>
      </c>
      <c r="G11" s="10">
        <v>323</v>
      </c>
    </row>
    <row r="12" spans="1:7" ht="14.9" customHeight="1" x14ac:dyDescent="0.4">
      <c r="A12" s="108" t="s">
        <v>377</v>
      </c>
      <c r="B12" s="135">
        <v>461</v>
      </c>
      <c r="C12" s="128" t="s">
        <v>384</v>
      </c>
      <c r="D12" s="135">
        <v>253</v>
      </c>
      <c r="E12" s="10">
        <v>188</v>
      </c>
      <c r="F12" s="10">
        <v>-123</v>
      </c>
      <c r="G12" s="10">
        <v>65</v>
      </c>
    </row>
    <row r="13" spans="1:7" ht="14.9" customHeight="1" x14ac:dyDescent="0.4">
      <c r="A13" s="108" t="s">
        <v>378</v>
      </c>
      <c r="B13" s="135">
        <v>3986</v>
      </c>
      <c r="C13" s="128" t="s">
        <v>282</v>
      </c>
      <c r="D13" s="135">
        <v>2430</v>
      </c>
      <c r="E13" s="10">
        <v>3687</v>
      </c>
      <c r="F13" s="10">
        <v>-1109</v>
      </c>
      <c r="G13" s="10">
        <v>2578</v>
      </c>
    </row>
    <row r="14" spans="1:7" ht="14.9" customHeight="1" x14ac:dyDescent="0.4">
      <c r="A14" s="108" t="s">
        <v>379</v>
      </c>
      <c r="B14" s="128" t="s">
        <v>32</v>
      </c>
      <c r="C14" s="128" t="s">
        <v>380</v>
      </c>
      <c r="D14" s="128" t="s">
        <v>380</v>
      </c>
      <c r="E14" s="10" t="s">
        <v>32</v>
      </c>
      <c r="F14" s="10">
        <v>-2893</v>
      </c>
      <c r="G14" s="10">
        <v>-2893</v>
      </c>
    </row>
    <row r="15" spans="1:7" ht="14.9" customHeight="1" x14ac:dyDescent="0.4">
      <c r="A15" s="108" t="s">
        <v>381</v>
      </c>
      <c r="B15" s="135">
        <v>138</v>
      </c>
      <c r="C15" s="120" t="s">
        <v>32</v>
      </c>
      <c r="D15" s="135">
        <v>138</v>
      </c>
      <c r="E15" s="10">
        <v>894</v>
      </c>
      <c r="F15" s="10" t="s">
        <v>32</v>
      </c>
      <c r="G15" s="10">
        <v>894</v>
      </c>
    </row>
    <row r="16" spans="1:7" ht="15" x14ac:dyDescent="0.4">
      <c r="A16" s="108" t="s">
        <v>382</v>
      </c>
      <c r="B16" s="135">
        <v>1456</v>
      </c>
      <c r="C16" s="136" t="s">
        <v>385</v>
      </c>
      <c r="D16" s="135">
        <v>849</v>
      </c>
      <c r="E16" s="10">
        <v>1968</v>
      </c>
      <c r="F16" s="10">
        <v>-537</v>
      </c>
      <c r="G16" s="10">
        <v>1431</v>
      </c>
    </row>
    <row r="17" spans="1:7" s="29" customFormat="1" ht="30.9" x14ac:dyDescent="0.4">
      <c r="A17" s="110" t="s">
        <v>283</v>
      </c>
      <c r="B17" s="201">
        <v>60732</v>
      </c>
      <c r="C17" s="202" t="s">
        <v>386</v>
      </c>
      <c r="D17" s="201">
        <v>48075</v>
      </c>
      <c r="E17" s="59">
        <v>64079</v>
      </c>
      <c r="F17" s="59">
        <v>-12046</v>
      </c>
      <c r="G17" s="59">
        <v>52033</v>
      </c>
    </row>
    <row r="18" spans="1:7" x14ac:dyDescent="0.4">
      <c r="A18" s="78"/>
      <c r="B18" s="78"/>
      <c r="C18" s="78"/>
      <c r="D18" s="78"/>
    </row>
    <row r="19" spans="1:7" x14ac:dyDescent="0.4">
      <c r="A19" s="78"/>
      <c r="B19" s="78"/>
      <c r="C19" s="78"/>
      <c r="D19" s="78"/>
    </row>
    <row r="20" spans="1:7" x14ac:dyDescent="0.4">
      <c r="B20" s="78"/>
      <c r="C20" s="78"/>
      <c r="D20" s="78"/>
    </row>
    <row r="21" spans="1:7" x14ac:dyDescent="0.4">
      <c r="B21" s="78"/>
      <c r="C21" s="78"/>
      <c r="D21" s="78"/>
    </row>
    <row r="22" spans="1:7" x14ac:dyDescent="0.4">
      <c r="B22" s="78"/>
      <c r="C22" s="78"/>
      <c r="D22" s="78"/>
    </row>
    <row r="23" spans="1:7" x14ac:dyDescent="0.4">
      <c r="B23" s="78"/>
      <c r="C23" s="78"/>
      <c r="D23" s="78"/>
    </row>
    <row r="24" spans="1:7" x14ac:dyDescent="0.4">
      <c r="B24" s="78"/>
      <c r="C24" s="78"/>
      <c r="D24" s="78"/>
    </row>
  </sheetData>
  <mergeCells count="9">
    <mergeCell ref="A4:A5"/>
    <mergeCell ref="F4:F5"/>
    <mergeCell ref="E2:G2"/>
    <mergeCell ref="E4:E5"/>
    <mergeCell ref="G4:G5"/>
    <mergeCell ref="B2:D2"/>
    <mergeCell ref="B4:B5"/>
    <mergeCell ref="C4:C5"/>
    <mergeCell ref="D4:D5"/>
  </mergeCells>
  <phoneticPr fontId="8" type="noConversion"/>
  <pageMargins left="0.7" right="0.7" top="0.75" bottom="0.75" header="0.3" footer="0.3"/>
  <customProperties>
    <customPr name="EpmWorksheetKeyString_GUID" r:id="rId1"/>
  </customPropertie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43716-40DE-4DDA-BA0F-205950EEF1F2}">
  <dimension ref="A1:C9"/>
  <sheetViews>
    <sheetView workbookViewId="0">
      <selection activeCell="H14" sqref="H14"/>
    </sheetView>
  </sheetViews>
  <sheetFormatPr defaultRowHeight="14.6" x14ac:dyDescent="0.4"/>
  <cols>
    <col min="1" max="1" width="23.69140625" customWidth="1"/>
    <col min="2" max="3" width="9.53515625" customWidth="1"/>
  </cols>
  <sheetData>
    <row r="1" spans="1:3" ht="15" x14ac:dyDescent="0.4">
      <c r="A1" s="132" t="s">
        <v>387</v>
      </c>
      <c r="B1" s="133"/>
      <c r="C1" s="133"/>
    </row>
    <row r="2" spans="1:3" ht="15" x14ac:dyDescent="0.4">
      <c r="A2" s="111"/>
      <c r="B2" s="111" t="s">
        <v>61</v>
      </c>
      <c r="C2" s="111" t="s">
        <v>60</v>
      </c>
    </row>
    <row r="3" spans="1:3" ht="15" x14ac:dyDescent="0.4">
      <c r="A3" s="111"/>
      <c r="B3" s="111" t="s">
        <v>232</v>
      </c>
      <c r="C3" s="111" t="s">
        <v>232</v>
      </c>
    </row>
    <row r="4" spans="1:3" ht="14.9" customHeight="1" x14ac:dyDescent="0.4">
      <c r="A4" s="108" t="s">
        <v>233</v>
      </c>
      <c r="B4" s="126">
        <v>32432</v>
      </c>
      <c r="C4" s="120">
        <v>34450</v>
      </c>
    </row>
    <row r="5" spans="1:3" ht="14.9" customHeight="1" x14ac:dyDescent="0.4">
      <c r="A5" s="108" t="s">
        <v>234</v>
      </c>
      <c r="B5" s="126">
        <v>3644</v>
      </c>
      <c r="C5" s="120">
        <v>3857</v>
      </c>
    </row>
    <row r="6" spans="1:3" ht="15" customHeight="1" x14ac:dyDescent="0.4">
      <c r="A6" s="108" t="s">
        <v>235</v>
      </c>
      <c r="B6" s="126">
        <v>8804</v>
      </c>
      <c r="C6" s="120">
        <v>9412</v>
      </c>
    </row>
    <row r="7" spans="1:3" s="29" customFormat="1" ht="15.45" x14ac:dyDescent="0.4">
      <c r="A7" s="110" t="s">
        <v>236</v>
      </c>
      <c r="B7" s="121">
        <v>44880</v>
      </c>
      <c r="C7" s="122">
        <v>47719</v>
      </c>
    </row>
    <row r="8" spans="1:3" ht="15" customHeight="1" x14ac:dyDescent="0.4">
      <c r="A8" s="108" t="s">
        <v>237</v>
      </c>
      <c r="B8" s="126">
        <v>566</v>
      </c>
      <c r="C8" s="120">
        <v>717</v>
      </c>
    </row>
    <row r="9" spans="1:3" s="29" customFormat="1" ht="14.9" customHeight="1" x14ac:dyDescent="0.4">
      <c r="A9" s="110" t="s">
        <v>238</v>
      </c>
      <c r="B9" s="121">
        <v>45446</v>
      </c>
      <c r="C9" s="134">
        <v>48436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8CBD8-E36E-4E26-80D2-2E0396C396A7}">
  <dimension ref="A1:E43"/>
  <sheetViews>
    <sheetView topLeftCell="A22" workbookViewId="0">
      <selection activeCell="H47" sqref="H47"/>
    </sheetView>
  </sheetViews>
  <sheetFormatPr defaultRowHeight="14.6" x14ac:dyDescent="0.4"/>
  <cols>
    <col min="1" max="1" width="39.69140625" customWidth="1"/>
    <col min="2" max="2" width="7.4609375" customWidth="1"/>
    <col min="3" max="3" width="9.53515625" customWidth="1"/>
    <col min="4" max="4" width="9.53515625" style="29" customWidth="1"/>
  </cols>
  <sheetData>
    <row r="1" spans="1:5" ht="15" customHeight="1" x14ac:dyDescent="0.4">
      <c r="A1" s="124" t="s">
        <v>388</v>
      </c>
      <c r="B1" s="108"/>
      <c r="C1" s="108"/>
      <c r="D1" s="110"/>
      <c r="E1" s="125"/>
    </row>
    <row r="2" spans="1:5" ht="15" x14ac:dyDescent="0.4">
      <c r="A2" s="108"/>
      <c r="B2" s="108" t="s">
        <v>288</v>
      </c>
      <c r="C2" s="108" t="s">
        <v>61</v>
      </c>
      <c r="D2" s="108" t="s">
        <v>60</v>
      </c>
      <c r="E2" s="78"/>
    </row>
    <row r="3" spans="1:5" ht="17.899999999999999" customHeight="1" x14ac:dyDescent="0.4">
      <c r="A3" s="108" t="s">
        <v>389</v>
      </c>
      <c r="B3" s="108"/>
      <c r="C3" s="108"/>
      <c r="D3" s="108"/>
      <c r="E3" s="78"/>
    </row>
    <row r="4" spans="1:5" ht="15.45" x14ac:dyDescent="0.4">
      <c r="A4" s="108" t="s">
        <v>390</v>
      </c>
      <c r="B4" s="108"/>
      <c r="C4" s="126">
        <v>166</v>
      </c>
      <c r="D4" s="113">
        <v>110</v>
      </c>
      <c r="E4" s="78"/>
    </row>
    <row r="5" spans="1:5" ht="15.45" x14ac:dyDescent="0.4">
      <c r="A5" s="108" t="s">
        <v>366</v>
      </c>
      <c r="B5" s="108"/>
      <c r="C5" s="126">
        <v>946</v>
      </c>
      <c r="D5" s="113">
        <v>957</v>
      </c>
      <c r="E5" s="78"/>
    </row>
    <row r="6" spans="1:5" s="29" customFormat="1" ht="15.45" x14ac:dyDescent="0.4">
      <c r="A6" s="110" t="s">
        <v>169</v>
      </c>
      <c r="B6" s="110"/>
      <c r="C6" s="121">
        <v>1112</v>
      </c>
      <c r="D6" s="127">
        <v>1067</v>
      </c>
      <c r="E6" s="91"/>
    </row>
    <row r="7" spans="1:5" ht="15.45" x14ac:dyDescent="0.4">
      <c r="A7" s="108" t="s">
        <v>391</v>
      </c>
      <c r="B7" s="108"/>
      <c r="C7" s="108"/>
      <c r="D7" s="113"/>
      <c r="E7" s="78"/>
    </row>
    <row r="8" spans="1:5" ht="15.45" x14ac:dyDescent="0.4">
      <c r="A8" s="108" t="s">
        <v>392</v>
      </c>
      <c r="B8" s="108">
        <v>6</v>
      </c>
      <c r="C8" s="126">
        <v>775</v>
      </c>
      <c r="D8" s="113">
        <v>905</v>
      </c>
      <c r="E8" s="78"/>
    </row>
    <row r="9" spans="1:5" ht="15.45" x14ac:dyDescent="0.4">
      <c r="A9" s="108" t="s">
        <v>393</v>
      </c>
      <c r="B9" s="108">
        <v>7</v>
      </c>
      <c r="C9" s="126">
        <v>71</v>
      </c>
      <c r="D9" s="113">
        <v>63</v>
      </c>
      <c r="E9" s="78"/>
    </row>
    <row r="10" spans="1:5" ht="15.45" x14ac:dyDescent="0.4">
      <c r="A10" s="108" t="s">
        <v>394</v>
      </c>
      <c r="B10" s="108"/>
      <c r="C10" s="128" t="s">
        <v>395</v>
      </c>
      <c r="D10" s="113">
        <v>1</v>
      </c>
      <c r="E10" s="78"/>
    </row>
    <row r="11" spans="1:5" ht="15" customHeight="1" x14ac:dyDescent="0.4">
      <c r="A11" s="113" t="s">
        <v>396</v>
      </c>
      <c r="B11" s="108"/>
      <c r="C11" s="126">
        <v>60</v>
      </c>
      <c r="D11" s="113">
        <v>60</v>
      </c>
      <c r="E11" s="78"/>
    </row>
    <row r="12" spans="1:5" ht="30.45" x14ac:dyDescent="0.4">
      <c r="A12" s="129" t="s">
        <v>397</v>
      </c>
      <c r="B12" s="108"/>
      <c r="C12" s="126">
        <v>115</v>
      </c>
      <c r="D12" s="113">
        <v>115</v>
      </c>
      <c r="E12" s="78"/>
    </row>
    <row r="13" spans="1:5" ht="15.45" x14ac:dyDescent="0.4">
      <c r="A13" s="108" t="s">
        <v>398</v>
      </c>
      <c r="B13" s="108"/>
      <c r="C13" s="126">
        <v>30</v>
      </c>
      <c r="D13" s="113">
        <v>17</v>
      </c>
      <c r="E13" s="78"/>
    </row>
    <row r="14" spans="1:5" ht="15.45" x14ac:dyDescent="0.4">
      <c r="A14" s="108" t="s">
        <v>399</v>
      </c>
      <c r="B14" s="108"/>
      <c r="C14" s="128" t="s">
        <v>32</v>
      </c>
      <c r="D14" s="113">
        <v>109</v>
      </c>
      <c r="E14" s="78"/>
    </row>
    <row r="15" spans="1:5" ht="15.45" x14ac:dyDescent="0.4">
      <c r="A15" s="108" t="s">
        <v>400</v>
      </c>
      <c r="B15" s="108"/>
      <c r="C15" s="128" t="s">
        <v>401</v>
      </c>
      <c r="D15" s="130" t="s">
        <v>32</v>
      </c>
      <c r="E15" s="78"/>
    </row>
    <row r="16" spans="1:5" s="29" customFormat="1" ht="15.45" x14ac:dyDescent="0.4">
      <c r="A16" s="110" t="s">
        <v>169</v>
      </c>
      <c r="B16" s="110"/>
      <c r="C16" s="121">
        <v>1027</v>
      </c>
      <c r="D16" s="127">
        <v>1270</v>
      </c>
      <c r="E16" s="91"/>
    </row>
    <row r="17" spans="1:5" ht="15.45" x14ac:dyDescent="0.4">
      <c r="A17" s="108" t="s">
        <v>402</v>
      </c>
      <c r="B17" s="108"/>
      <c r="C17" s="108"/>
      <c r="D17" s="113"/>
      <c r="E17" s="78"/>
    </row>
    <row r="18" spans="1:5" ht="15.45" x14ac:dyDescent="0.4">
      <c r="A18" s="124" t="s">
        <v>403</v>
      </c>
      <c r="B18" s="108"/>
      <c r="C18" s="126">
        <v>1309</v>
      </c>
      <c r="D18" s="113">
        <v>839</v>
      </c>
      <c r="E18" s="78"/>
    </row>
    <row r="19" spans="1:5" ht="15.45" x14ac:dyDescent="0.4">
      <c r="A19" s="124" t="s">
        <v>404</v>
      </c>
      <c r="B19" s="108"/>
      <c r="C19" s="126">
        <v>1136</v>
      </c>
      <c r="D19" s="113">
        <v>732</v>
      </c>
      <c r="E19" s="78"/>
    </row>
    <row r="20" spans="1:5" ht="15.45" x14ac:dyDescent="0.4">
      <c r="A20" s="124" t="s">
        <v>405</v>
      </c>
      <c r="B20" s="108"/>
      <c r="C20" s="126">
        <v>1069</v>
      </c>
      <c r="D20" s="113">
        <v>880</v>
      </c>
      <c r="E20" s="78"/>
    </row>
    <row r="21" spans="1:5" ht="15.45" x14ac:dyDescent="0.4">
      <c r="A21" s="124" t="s">
        <v>406</v>
      </c>
      <c r="B21" s="108"/>
      <c r="C21" s="126">
        <v>1991</v>
      </c>
      <c r="D21" s="131">
        <v>1956</v>
      </c>
      <c r="E21" s="78"/>
    </row>
    <row r="22" spans="1:5" ht="15.45" x14ac:dyDescent="0.4">
      <c r="A22" s="124" t="s">
        <v>407</v>
      </c>
      <c r="B22" s="108"/>
      <c r="C22" s="126">
        <v>3768</v>
      </c>
      <c r="D22" s="131">
        <v>3889</v>
      </c>
      <c r="E22" s="78"/>
    </row>
    <row r="23" spans="1:5" ht="15.45" x14ac:dyDescent="0.4">
      <c r="A23" s="124" t="s">
        <v>167</v>
      </c>
      <c r="B23" s="108"/>
      <c r="C23" s="126">
        <v>52</v>
      </c>
      <c r="D23" s="113">
        <v>605</v>
      </c>
      <c r="E23" s="78"/>
    </row>
    <row r="24" spans="1:5" ht="15.45" x14ac:dyDescent="0.4">
      <c r="A24" s="124" t="s">
        <v>408</v>
      </c>
      <c r="B24" s="108"/>
      <c r="C24" s="126">
        <v>1983</v>
      </c>
      <c r="D24" s="131">
        <v>2293</v>
      </c>
      <c r="E24" s="78"/>
    </row>
    <row r="25" spans="1:5" ht="15.45" x14ac:dyDescent="0.4">
      <c r="A25" s="124" t="s">
        <v>409</v>
      </c>
      <c r="B25" s="108"/>
      <c r="C25" s="126">
        <v>288</v>
      </c>
      <c r="D25" s="113">
        <v>74</v>
      </c>
      <c r="E25" s="78"/>
    </row>
    <row r="26" spans="1:5" ht="15.45" x14ac:dyDescent="0.4">
      <c r="A26" s="124" t="s">
        <v>410</v>
      </c>
      <c r="B26" s="108"/>
      <c r="C26" s="126">
        <v>284</v>
      </c>
      <c r="D26" s="113">
        <v>685</v>
      </c>
      <c r="E26" s="78"/>
    </row>
    <row r="27" spans="1:5" ht="15.45" x14ac:dyDescent="0.4">
      <c r="A27" s="124" t="s">
        <v>411</v>
      </c>
      <c r="B27" s="108"/>
      <c r="C27" s="126">
        <v>60</v>
      </c>
      <c r="D27" s="113">
        <v>128</v>
      </c>
      <c r="E27" s="78"/>
    </row>
    <row r="28" spans="1:5" ht="15.45" x14ac:dyDescent="0.4">
      <c r="A28" s="124" t="s">
        <v>412</v>
      </c>
      <c r="B28" s="108"/>
      <c r="C28" s="126">
        <v>115</v>
      </c>
      <c r="D28" s="113">
        <v>143</v>
      </c>
      <c r="E28" s="78"/>
    </row>
    <row r="29" spans="1:5" ht="15.45" x14ac:dyDescent="0.4">
      <c r="A29" s="124" t="s">
        <v>413</v>
      </c>
      <c r="B29" s="108"/>
      <c r="C29" s="126">
        <v>273</v>
      </c>
      <c r="D29" s="113">
        <v>238</v>
      </c>
      <c r="E29" s="78"/>
    </row>
    <row r="30" spans="1:5" ht="15.45" x14ac:dyDescent="0.4">
      <c r="A30" s="124" t="s">
        <v>414</v>
      </c>
      <c r="B30" s="108"/>
      <c r="C30" s="126">
        <v>136</v>
      </c>
      <c r="D30" s="113">
        <v>47</v>
      </c>
      <c r="E30" s="78"/>
    </row>
    <row r="31" spans="1:5" ht="15.45" x14ac:dyDescent="0.4">
      <c r="A31" s="124" t="s">
        <v>415</v>
      </c>
      <c r="B31" s="108"/>
      <c r="C31" s="126">
        <v>118</v>
      </c>
      <c r="D31" s="113">
        <v>77</v>
      </c>
      <c r="E31" s="78"/>
    </row>
    <row r="32" spans="1:5" ht="15" customHeight="1" x14ac:dyDescent="0.4">
      <c r="A32" s="113" t="s">
        <v>369</v>
      </c>
      <c r="B32" s="108"/>
      <c r="C32" s="126">
        <v>565</v>
      </c>
      <c r="D32" s="113">
        <v>720</v>
      </c>
      <c r="E32" s="78"/>
    </row>
    <row r="33" spans="1:5" s="29" customFormat="1" ht="15.45" x14ac:dyDescent="0.4">
      <c r="A33" s="110" t="s">
        <v>169</v>
      </c>
      <c r="B33" s="110"/>
      <c r="C33" s="121">
        <v>13147</v>
      </c>
      <c r="D33" s="127">
        <v>13306</v>
      </c>
      <c r="E33" s="91"/>
    </row>
    <row r="34" spans="1:5" s="29" customFormat="1" ht="15.45" x14ac:dyDescent="0.4">
      <c r="A34" s="110" t="s">
        <v>416</v>
      </c>
      <c r="B34" s="110"/>
      <c r="C34" s="121">
        <v>15286</v>
      </c>
      <c r="D34" s="127">
        <v>15643</v>
      </c>
      <c r="E34" s="91"/>
    </row>
    <row r="35" spans="1:5" x14ac:dyDescent="0.4">
      <c r="A35" s="78"/>
      <c r="B35" s="78"/>
      <c r="C35" s="78"/>
      <c r="D35" s="91"/>
      <c r="E35" s="78"/>
    </row>
    <row r="36" spans="1:5" x14ac:dyDescent="0.4">
      <c r="A36" s="78"/>
      <c r="B36" s="78"/>
      <c r="C36" s="78"/>
      <c r="D36" s="91"/>
      <c r="E36" s="78"/>
    </row>
    <row r="37" spans="1:5" x14ac:dyDescent="0.4">
      <c r="A37" s="78" t="s">
        <v>417</v>
      </c>
      <c r="B37" s="78"/>
      <c r="C37" s="78"/>
      <c r="D37" s="91"/>
      <c r="E37" s="78"/>
    </row>
    <row r="38" spans="1:5" x14ac:dyDescent="0.4">
      <c r="A38" s="78" t="s">
        <v>418</v>
      </c>
      <c r="B38" s="78"/>
      <c r="C38" s="78"/>
      <c r="D38" s="91"/>
      <c r="E38" s="78"/>
    </row>
    <row r="39" spans="1:5" x14ac:dyDescent="0.4">
      <c r="A39" s="78" t="s">
        <v>419</v>
      </c>
      <c r="B39" s="78"/>
      <c r="C39" s="78"/>
      <c r="D39" s="91"/>
      <c r="E39" s="78"/>
    </row>
    <row r="40" spans="1:5" x14ac:dyDescent="0.4">
      <c r="A40" s="78"/>
      <c r="B40" s="78"/>
      <c r="C40" s="78"/>
      <c r="D40" s="91"/>
      <c r="E40" s="78"/>
    </row>
    <row r="41" spans="1:5" x14ac:dyDescent="0.4">
      <c r="B41" s="78"/>
      <c r="C41" s="78"/>
      <c r="D41" s="91"/>
      <c r="E41" s="78"/>
    </row>
    <row r="42" spans="1:5" x14ac:dyDescent="0.4">
      <c r="B42" s="78"/>
      <c r="C42" s="78"/>
      <c r="D42" s="91"/>
      <c r="E42" s="78"/>
    </row>
    <row r="43" spans="1:5" x14ac:dyDescent="0.4">
      <c r="B43" s="78"/>
      <c r="C43" s="78"/>
      <c r="D43" s="91"/>
      <c r="E43" s="78"/>
    </row>
  </sheetData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CE472-C4C1-4AAB-9C7F-76A2BA314B2E}">
  <dimension ref="A1:E25"/>
  <sheetViews>
    <sheetView workbookViewId="0">
      <selection activeCell="A19" sqref="A19:A24"/>
    </sheetView>
  </sheetViews>
  <sheetFormatPr defaultRowHeight="14.6" x14ac:dyDescent="0.4"/>
  <cols>
    <col min="1" max="1" width="37.69140625" bestFit="1" customWidth="1"/>
    <col min="2" max="5" width="9.53515625" customWidth="1"/>
  </cols>
  <sheetData>
    <row r="1" spans="1:5" ht="15" customHeight="1" x14ac:dyDescent="0.4">
      <c r="A1" s="79" t="s">
        <v>420</v>
      </c>
      <c r="B1" s="80"/>
      <c r="C1" s="80"/>
      <c r="D1" s="114"/>
      <c r="E1" s="53"/>
    </row>
    <row r="2" spans="1:5" ht="15" x14ac:dyDescent="0.4">
      <c r="A2" s="115"/>
      <c r="B2" s="75" t="s">
        <v>61</v>
      </c>
      <c r="C2" s="75" t="s">
        <v>61</v>
      </c>
      <c r="D2" s="108" t="s">
        <v>60</v>
      </c>
      <c r="E2" s="9" t="s">
        <v>60</v>
      </c>
    </row>
    <row r="3" spans="1:5" ht="15" x14ac:dyDescent="0.4">
      <c r="A3" s="116"/>
      <c r="B3" s="74"/>
      <c r="C3" s="74" t="s">
        <v>232</v>
      </c>
      <c r="D3" s="117"/>
      <c r="E3" s="26" t="s">
        <v>421</v>
      </c>
    </row>
    <row r="4" spans="1:5" ht="14.9" customHeight="1" x14ac:dyDescent="0.4">
      <c r="A4" s="108" t="s">
        <v>422</v>
      </c>
      <c r="B4" s="108"/>
      <c r="C4" s="108"/>
      <c r="D4" s="115"/>
      <c r="E4" s="25"/>
    </row>
    <row r="5" spans="1:5" ht="15" x14ac:dyDescent="0.4">
      <c r="A5" s="118" t="s">
        <v>279</v>
      </c>
      <c r="B5" s="119">
        <v>3549</v>
      </c>
      <c r="C5" s="118"/>
      <c r="D5" s="120">
        <v>2635</v>
      </c>
      <c r="E5" s="33"/>
    </row>
    <row r="6" spans="1:5" ht="15" x14ac:dyDescent="0.4">
      <c r="A6" s="118" t="s">
        <v>423</v>
      </c>
      <c r="B6" s="119">
        <v>5304</v>
      </c>
      <c r="C6" s="118"/>
      <c r="D6" s="120">
        <v>4749</v>
      </c>
      <c r="E6" s="33"/>
    </row>
    <row r="7" spans="1:5" ht="15" x14ac:dyDescent="0.4">
      <c r="A7" s="118" t="s">
        <v>377</v>
      </c>
      <c r="B7" s="119">
        <v>208</v>
      </c>
      <c r="C7" s="118"/>
      <c r="D7" s="120">
        <v>123</v>
      </c>
      <c r="E7" s="33"/>
    </row>
    <row r="8" spans="1:5" ht="15" x14ac:dyDescent="0.4">
      <c r="A8" s="118" t="s">
        <v>424</v>
      </c>
      <c r="B8" s="119">
        <v>1556</v>
      </c>
      <c r="C8" s="118"/>
      <c r="D8" s="120">
        <v>1109</v>
      </c>
      <c r="E8" s="33"/>
    </row>
    <row r="9" spans="1:5" s="29" customFormat="1" ht="14.9" customHeight="1" x14ac:dyDescent="0.4">
      <c r="A9" s="110" t="s">
        <v>425</v>
      </c>
      <c r="B9" s="110"/>
      <c r="C9" s="121">
        <v>10617</v>
      </c>
      <c r="D9" s="122"/>
      <c r="E9" s="59">
        <v>8616</v>
      </c>
    </row>
    <row r="10" spans="1:5" ht="14.9" customHeight="1" x14ac:dyDescent="0.4">
      <c r="A10" s="108" t="s">
        <v>426</v>
      </c>
      <c r="B10" s="108"/>
      <c r="C10" s="108"/>
      <c r="D10" s="120"/>
      <c r="E10" s="10"/>
    </row>
    <row r="11" spans="1:5" ht="15" x14ac:dyDescent="0.4">
      <c r="A11" s="118" t="s">
        <v>379</v>
      </c>
      <c r="B11" s="119">
        <v>1433</v>
      </c>
      <c r="C11" s="118"/>
      <c r="D11" s="120">
        <v>2893</v>
      </c>
      <c r="E11" s="10"/>
    </row>
    <row r="12" spans="1:5" s="29" customFormat="1" ht="14.9" customHeight="1" x14ac:dyDescent="0.4">
      <c r="A12" s="110" t="s">
        <v>427</v>
      </c>
      <c r="B12" s="110"/>
      <c r="C12" s="121">
        <v>1433</v>
      </c>
      <c r="D12" s="122"/>
      <c r="E12" s="59">
        <v>2893</v>
      </c>
    </row>
    <row r="13" spans="1:5" ht="14.9" customHeight="1" x14ac:dyDescent="0.4">
      <c r="A13" s="108" t="s">
        <v>428</v>
      </c>
      <c r="B13" s="108"/>
      <c r="C13" s="108"/>
      <c r="D13" s="120"/>
      <c r="E13" s="10"/>
    </row>
    <row r="14" spans="1:5" ht="15" x14ac:dyDescent="0.4">
      <c r="A14" s="118" t="s">
        <v>429</v>
      </c>
      <c r="B14" s="119">
        <v>569</v>
      </c>
      <c r="C14" s="118"/>
      <c r="D14" s="120">
        <v>518</v>
      </c>
      <c r="E14" s="10"/>
    </row>
    <row r="15" spans="1:5" ht="15" x14ac:dyDescent="0.4">
      <c r="A15" s="118" t="s">
        <v>136</v>
      </c>
      <c r="B15" s="119">
        <v>7</v>
      </c>
      <c r="C15" s="118"/>
      <c r="D15" s="120">
        <v>2</v>
      </c>
      <c r="E15" s="33"/>
    </row>
    <row r="16" spans="1:5" s="29" customFormat="1" ht="14.9" customHeight="1" x14ac:dyDescent="0.4">
      <c r="A16" s="110" t="s">
        <v>430</v>
      </c>
      <c r="B16" s="110"/>
      <c r="C16" s="121">
        <v>576</v>
      </c>
      <c r="D16" s="123"/>
      <c r="E16" s="59">
        <v>520</v>
      </c>
    </row>
    <row r="17" spans="1:5" s="29" customFormat="1" ht="15" customHeight="1" x14ac:dyDescent="0.4">
      <c r="A17" s="110" t="s">
        <v>431</v>
      </c>
      <c r="B17" s="110"/>
      <c r="C17" s="121">
        <v>31</v>
      </c>
      <c r="D17" s="123"/>
      <c r="E17" s="59">
        <v>17</v>
      </c>
    </row>
    <row r="18" spans="1:5" s="29" customFormat="1" ht="15" customHeight="1" x14ac:dyDescent="0.4">
      <c r="A18" s="110" t="s">
        <v>432</v>
      </c>
      <c r="B18" s="110"/>
      <c r="C18" s="121">
        <v>12657</v>
      </c>
      <c r="D18" s="123"/>
      <c r="E18" s="59">
        <v>12046</v>
      </c>
    </row>
    <row r="19" spans="1:5" x14ac:dyDescent="0.4">
      <c r="B19" s="78"/>
      <c r="C19" s="78"/>
      <c r="D19" s="78"/>
    </row>
    <row r="20" spans="1:5" x14ac:dyDescent="0.4">
      <c r="B20" s="78"/>
      <c r="C20" s="78"/>
      <c r="D20" s="78"/>
    </row>
    <row r="21" spans="1:5" x14ac:dyDescent="0.4">
      <c r="B21" s="78"/>
      <c r="C21" s="78"/>
      <c r="D21" s="78"/>
    </row>
    <row r="22" spans="1:5" x14ac:dyDescent="0.4">
      <c r="B22" s="78"/>
      <c r="C22" s="78"/>
      <c r="D22" s="78"/>
    </row>
    <row r="23" spans="1:5" x14ac:dyDescent="0.4">
      <c r="B23" s="78"/>
      <c r="C23" s="78"/>
      <c r="D23" s="78"/>
    </row>
    <row r="24" spans="1:5" x14ac:dyDescent="0.4">
      <c r="B24" s="78"/>
      <c r="C24" s="78"/>
      <c r="D24" s="78"/>
    </row>
    <row r="25" spans="1:5" x14ac:dyDescent="0.4">
      <c r="A25" s="78"/>
      <c r="B25" s="78"/>
      <c r="C25" s="78"/>
      <c r="D25" s="78"/>
    </row>
  </sheetData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E70E0-AD20-40B2-838F-F091B30C153A}">
  <dimension ref="A1:D24"/>
  <sheetViews>
    <sheetView tabSelected="1" workbookViewId="0">
      <selection activeCell="G4" sqref="G4"/>
    </sheetView>
  </sheetViews>
  <sheetFormatPr defaultRowHeight="14.6" x14ac:dyDescent="0.4"/>
  <cols>
    <col min="1" max="1" width="30" customWidth="1"/>
    <col min="2" max="2" width="12.53515625" customWidth="1"/>
    <col min="3" max="3" width="30" customWidth="1"/>
    <col min="4" max="4" width="12.53515625" customWidth="1"/>
  </cols>
  <sheetData>
    <row r="1" spans="1:4" ht="15" x14ac:dyDescent="0.4">
      <c r="A1" s="52" t="s">
        <v>433</v>
      </c>
      <c r="D1" s="57"/>
    </row>
    <row r="2" spans="1:4" ht="60" x14ac:dyDescent="0.4">
      <c r="A2" s="86"/>
      <c r="B2" s="111" t="s">
        <v>612</v>
      </c>
      <c r="C2" s="112"/>
      <c r="D2" s="34" t="s">
        <v>613</v>
      </c>
    </row>
    <row r="3" spans="1:4" ht="15" x14ac:dyDescent="0.4">
      <c r="A3" s="108" t="s">
        <v>434</v>
      </c>
      <c r="B3" s="86"/>
      <c r="C3" s="108" t="s">
        <v>434</v>
      </c>
      <c r="D3" s="36"/>
    </row>
    <row r="4" spans="1:4" ht="15" x14ac:dyDescent="0.4">
      <c r="A4" s="108" t="s">
        <v>435</v>
      </c>
      <c r="B4" s="36">
        <v>2694</v>
      </c>
      <c r="C4" s="108" t="s">
        <v>436</v>
      </c>
      <c r="D4" s="36">
        <v>2616</v>
      </c>
    </row>
    <row r="5" spans="1:4" ht="15.45" x14ac:dyDescent="0.4">
      <c r="A5" s="113" t="s">
        <v>437</v>
      </c>
      <c r="B5" s="36">
        <v>160</v>
      </c>
      <c r="C5" s="113" t="s">
        <v>437</v>
      </c>
      <c r="D5" s="36">
        <v>78</v>
      </c>
    </row>
    <row r="6" spans="1:4" ht="15" x14ac:dyDescent="0.4">
      <c r="A6" s="108" t="s">
        <v>438</v>
      </c>
      <c r="B6" s="36" t="s">
        <v>439</v>
      </c>
      <c r="C6" s="108" t="s">
        <v>438</v>
      </c>
      <c r="D6" s="36" t="s">
        <v>32</v>
      </c>
    </row>
    <row r="7" spans="1:4" s="29" customFormat="1" ht="15.45" x14ac:dyDescent="0.4">
      <c r="A7" s="110" t="s">
        <v>440</v>
      </c>
      <c r="B7" s="61">
        <v>2853</v>
      </c>
      <c r="C7" s="110" t="s">
        <v>441</v>
      </c>
      <c r="D7" s="61">
        <v>2694</v>
      </c>
    </row>
    <row r="8" spans="1:4" ht="15" x14ac:dyDescent="0.4">
      <c r="A8" s="108" t="s">
        <v>442</v>
      </c>
      <c r="B8" s="109"/>
      <c r="C8" s="108" t="s">
        <v>442</v>
      </c>
      <c r="D8" s="36"/>
    </row>
    <row r="9" spans="1:4" ht="15" x14ac:dyDescent="0.4">
      <c r="A9" s="108" t="s">
        <v>435</v>
      </c>
      <c r="B9" s="36">
        <v>1936</v>
      </c>
      <c r="C9" s="108" t="s">
        <v>436</v>
      </c>
      <c r="D9" s="36">
        <v>1031</v>
      </c>
    </row>
    <row r="10" spans="1:4" ht="15" x14ac:dyDescent="0.4">
      <c r="A10" s="108" t="s">
        <v>443</v>
      </c>
      <c r="B10" s="36">
        <v>775</v>
      </c>
      <c r="C10" s="108" t="s">
        <v>443</v>
      </c>
      <c r="D10" s="36">
        <v>905</v>
      </c>
    </row>
    <row r="11" spans="1:4" ht="15" x14ac:dyDescent="0.4">
      <c r="A11" s="108" t="s">
        <v>438</v>
      </c>
      <c r="B11" s="36" t="s">
        <v>439</v>
      </c>
      <c r="C11" s="108" t="s">
        <v>438</v>
      </c>
      <c r="D11" s="36" t="s">
        <v>32</v>
      </c>
    </row>
    <row r="12" spans="1:4" s="29" customFormat="1" ht="15.45" x14ac:dyDescent="0.4">
      <c r="A12" s="110" t="s">
        <v>440</v>
      </c>
      <c r="B12" s="61">
        <v>2710</v>
      </c>
      <c r="C12" s="110" t="s">
        <v>441</v>
      </c>
      <c r="D12" s="61">
        <v>1936</v>
      </c>
    </row>
    <row r="13" spans="1:4" s="29" customFormat="1" ht="30.9" x14ac:dyDescent="0.4">
      <c r="A13" s="110" t="s">
        <v>444</v>
      </c>
      <c r="B13" s="61">
        <v>143</v>
      </c>
      <c r="C13" s="110" t="s">
        <v>445</v>
      </c>
      <c r="D13" s="61">
        <v>758</v>
      </c>
    </row>
    <row r="14" spans="1:4" ht="15" x14ac:dyDescent="0.4">
      <c r="A14" s="108" t="s">
        <v>441</v>
      </c>
      <c r="B14" s="36">
        <v>758</v>
      </c>
      <c r="C14" s="108" t="s">
        <v>446</v>
      </c>
      <c r="D14" s="36">
        <v>1585</v>
      </c>
    </row>
    <row r="15" spans="1:4" ht="15" x14ac:dyDescent="0.4">
      <c r="A15" s="108" t="s">
        <v>447</v>
      </c>
      <c r="B15" s="36"/>
      <c r="C15" s="108" t="s">
        <v>447</v>
      </c>
      <c r="D15" s="36"/>
    </row>
    <row r="16" spans="1:4" ht="15" x14ac:dyDescent="0.4">
      <c r="A16" s="108" t="s">
        <v>448</v>
      </c>
      <c r="B16" s="36">
        <v>143</v>
      </c>
      <c r="C16" s="108" t="s">
        <v>449</v>
      </c>
      <c r="D16" s="36">
        <v>758</v>
      </c>
    </row>
    <row r="17" spans="1:4" x14ac:dyDescent="0.4">
      <c r="D17" s="8"/>
    </row>
    <row r="24" spans="1:4" x14ac:dyDescent="0.4">
      <c r="A24" s="78"/>
      <c r="B24" s="78"/>
      <c r="C24" s="78"/>
    </row>
  </sheetData>
  <pageMargins left="0.7" right="0.7" top="0.75" bottom="0.75" header="0.3" footer="0.3"/>
  <customProperties>
    <customPr name="EpmWorksheetKeyString_GUID" r:id="rId1"/>
  </customPropertie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F124-3A5C-4E00-9D4A-61A85BAC7C1C}">
  <dimension ref="A1:H34"/>
  <sheetViews>
    <sheetView workbookViewId="0">
      <selection activeCell="I16" sqref="I16"/>
    </sheetView>
  </sheetViews>
  <sheetFormatPr defaultRowHeight="14.6" x14ac:dyDescent="0.4"/>
  <cols>
    <col min="1" max="1" width="28.4609375" customWidth="1"/>
    <col min="2" max="2" width="13.53515625" customWidth="1"/>
    <col min="3" max="3" width="10.69140625" customWidth="1"/>
    <col min="4" max="4" width="11.53515625" customWidth="1"/>
    <col min="5" max="5" width="28.4609375" customWidth="1"/>
    <col min="6" max="6" width="13.53515625" customWidth="1"/>
    <col min="7" max="7" width="10.69140625" bestFit="1" customWidth="1"/>
    <col min="8" max="8" width="7" bestFit="1" customWidth="1"/>
  </cols>
  <sheetData>
    <row r="1" spans="1:8" ht="14.9" customHeight="1" x14ac:dyDescent="0.4">
      <c r="A1" s="79" t="s">
        <v>450</v>
      </c>
      <c r="B1" s="78"/>
      <c r="C1" s="78"/>
      <c r="D1" s="78"/>
      <c r="F1" s="44"/>
      <c r="G1" s="44"/>
      <c r="H1" s="44"/>
    </row>
    <row r="2" spans="1:8" ht="17.899999999999999" customHeight="1" x14ac:dyDescent="0.4">
      <c r="A2" s="86"/>
      <c r="B2" s="235" t="s">
        <v>451</v>
      </c>
      <c r="C2" s="235"/>
      <c r="D2" s="235"/>
      <c r="E2" s="37"/>
      <c r="F2" s="239" t="s">
        <v>451</v>
      </c>
      <c r="G2" s="239"/>
      <c r="H2" s="239"/>
    </row>
    <row r="3" spans="1:8" ht="17.899999999999999" customHeight="1" x14ac:dyDescent="0.4">
      <c r="A3" s="86"/>
      <c r="B3" s="235" t="s">
        <v>408</v>
      </c>
      <c r="C3" s="235"/>
      <c r="D3" s="235"/>
      <c r="E3" s="37"/>
      <c r="F3" s="239" t="s">
        <v>408</v>
      </c>
      <c r="G3" s="239"/>
      <c r="H3" s="239"/>
    </row>
    <row r="4" spans="1:8" ht="45" x14ac:dyDescent="0.4">
      <c r="A4" s="86"/>
      <c r="B4" s="107" t="s">
        <v>452</v>
      </c>
      <c r="C4" s="107" t="s">
        <v>453</v>
      </c>
      <c r="D4" s="107" t="s">
        <v>454</v>
      </c>
      <c r="E4" s="39"/>
      <c r="F4" s="38" t="s">
        <v>452</v>
      </c>
      <c r="G4" s="38" t="s">
        <v>453</v>
      </c>
      <c r="H4" s="38" t="s">
        <v>454</v>
      </c>
    </row>
    <row r="5" spans="1:8" ht="15" x14ac:dyDescent="0.4">
      <c r="A5" s="108" t="s">
        <v>434</v>
      </c>
      <c r="B5" s="86"/>
      <c r="C5" s="86"/>
      <c r="D5" s="86"/>
      <c r="E5" s="35" t="s">
        <v>434</v>
      </c>
      <c r="F5" s="35"/>
      <c r="G5" s="36"/>
      <c r="H5" s="36"/>
    </row>
    <row r="6" spans="1:8" ht="15" x14ac:dyDescent="0.4">
      <c r="A6" s="108" t="s">
        <v>435</v>
      </c>
      <c r="B6" s="36">
        <v>3568</v>
      </c>
      <c r="C6" s="36">
        <v>3473</v>
      </c>
      <c r="D6" s="36">
        <v>7041</v>
      </c>
      <c r="E6" s="35" t="s">
        <v>436</v>
      </c>
      <c r="F6" s="36" t="s">
        <v>32</v>
      </c>
      <c r="G6" s="36">
        <v>3473</v>
      </c>
      <c r="H6" s="36">
        <v>3473</v>
      </c>
    </row>
    <row r="7" spans="1:8" ht="15" x14ac:dyDescent="0.4">
      <c r="A7" s="108" t="s">
        <v>437</v>
      </c>
      <c r="B7" s="36">
        <v>4939</v>
      </c>
      <c r="C7" s="36">
        <v>73</v>
      </c>
      <c r="D7" s="36">
        <v>5012</v>
      </c>
      <c r="E7" s="35" t="s">
        <v>437</v>
      </c>
      <c r="F7" s="36">
        <v>3568</v>
      </c>
      <c r="G7" s="36" t="s">
        <v>32</v>
      </c>
      <c r="H7" s="36">
        <v>3568</v>
      </c>
    </row>
    <row r="8" spans="1:8" s="29" customFormat="1" ht="15.45" x14ac:dyDescent="0.4">
      <c r="A8" s="108" t="s">
        <v>438</v>
      </c>
      <c r="B8" s="36" t="s">
        <v>32</v>
      </c>
      <c r="C8" s="36" t="s">
        <v>455</v>
      </c>
      <c r="D8" s="36" t="s">
        <v>455</v>
      </c>
      <c r="E8" s="60" t="s">
        <v>441</v>
      </c>
      <c r="F8" s="61">
        <v>3568</v>
      </c>
      <c r="G8" s="61">
        <v>3473</v>
      </c>
      <c r="H8" s="61">
        <v>7041</v>
      </c>
    </row>
    <row r="9" spans="1:8" ht="15.45" x14ac:dyDescent="0.4">
      <c r="A9" s="110" t="s">
        <v>440</v>
      </c>
      <c r="B9" s="61">
        <v>8507</v>
      </c>
      <c r="C9" s="61">
        <v>3375</v>
      </c>
      <c r="D9" s="61">
        <v>11882</v>
      </c>
      <c r="E9" s="35" t="s">
        <v>393</v>
      </c>
      <c r="F9" s="36"/>
      <c r="G9" s="36"/>
      <c r="H9" s="36"/>
    </row>
    <row r="10" spans="1:8" ht="15" x14ac:dyDescent="0.4">
      <c r="A10" s="108" t="s">
        <v>393</v>
      </c>
      <c r="B10" s="36"/>
      <c r="C10" s="36"/>
      <c r="D10" s="36"/>
      <c r="E10" s="35" t="s">
        <v>436</v>
      </c>
      <c r="F10" s="36" t="s">
        <v>32</v>
      </c>
      <c r="G10" s="36">
        <v>3347</v>
      </c>
      <c r="H10" s="36">
        <v>3347</v>
      </c>
    </row>
    <row r="11" spans="1:8" ht="15" x14ac:dyDescent="0.4">
      <c r="A11" s="108" t="s">
        <v>435</v>
      </c>
      <c r="B11" s="36" t="s">
        <v>32</v>
      </c>
      <c r="C11" s="36">
        <v>3410</v>
      </c>
      <c r="D11" s="36">
        <v>3410</v>
      </c>
      <c r="E11" s="35" t="s">
        <v>443</v>
      </c>
      <c r="F11" s="36" t="s">
        <v>32</v>
      </c>
      <c r="G11" s="36">
        <v>63</v>
      </c>
      <c r="H11" s="36">
        <v>63</v>
      </c>
    </row>
    <row r="12" spans="1:8" s="29" customFormat="1" ht="15.45" x14ac:dyDescent="0.4">
      <c r="A12" s="108" t="s">
        <v>443</v>
      </c>
      <c r="B12" s="36" t="s">
        <v>32</v>
      </c>
      <c r="C12" s="36">
        <v>71</v>
      </c>
      <c r="D12" s="36">
        <v>71</v>
      </c>
      <c r="E12" s="60" t="s">
        <v>441</v>
      </c>
      <c r="F12" s="61" t="s">
        <v>32</v>
      </c>
      <c r="G12" s="61">
        <v>3410</v>
      </c>
      <c r="H12" s="61">
        <v>3410</v>
      </c>
    </row>
    <row r="13" spans="1:8" s="29" customFormat="1" ht="30.9" x14ac:dyDescent="0.4">
      <c r="A13" s="108" t="s">
        <v>438</v>
      </c>
      <c r="B13" s="36" t="s">
        <v>32</v>
      </c>
      <c r="C13" s="36" t="s">
        <v>455</v>
      </c>
      <c r="D13" s="36" t="s">
        <v>455</v>
      </c>
      <c r="E13" s="60" t="s">
        <v>445</v>
      </c>
      <c r="F13" s="61">
        <v>3568</v>
      </c>
      <c r="G13" s="61">
        <v>63</v>
      </c>
      <c r="H13" s="61">
        <v>3631</v>
      </c>
    </row>
    <row r="14" spans="1:8" ht="15.45" x14ac:dyDescent="0.4">
      <c r="A14" s="110" t="s">
        <v>440</v>
      </c>
      <c r="B14" s="61" t="s">
        <v>32</v>
      </c>
      <c r="C14" s="61">
        <v>3310</v>
      </c>
      <c r="D14" s="61">
        <v>3310</v>
      </c>
      <c r="E14" s="35" t="s">
        <v>446</v>
      </c>
      <c r="F14" s="36" t="s">
        <v>32</v>
      </c>
      <c r="G14" s="36">
        <v>126</v>
      </c>
      <c r="H14" s="36">
        <v>126</v>
      </c>
    </row>
    <row r="15" spans="1:8" ht="30.9" x14ac:dyDescent="0.4">
      <c r="A15" s="110" t="s">
        <v>444</v>
      </c>
      <c r="B15" s="61">
        <v>8507</v>
      </c>
      <c r="C15" s="61">
        <v>65</v>
      </c>
      <c r="D15" s="61">
        <v>8572</v>
      </c>
      <c r="E15" s="35" t="s">
        <v>447</v>
      </c>
      <c r="F15" s="36"/>
      <c r="G15" s="36"/>
      <c r="H15" s="36"/>
    </row>
    <row r="16" spans="1:8" ht="15" x14ac:dyDescent="0.4">
      <c r="A16" s="108" t="s">
        <v>441</v>
      </c>
      <c r="B16" s="36">
        <v>3568</v>
      </c>
      <c r="C16" s="36">
        <v>63</v>
      </c>
      <c r="D16" s="36">
        <v>3631</v>
      </c>
      <c r="E16" s="35" t="s">
        <v>449</v>
      </c>
      <c r="F16" s="36">
        <v>3568</v>
      </c>
      <c r="G16" s="36">
        <v>63</v>
      </c>
      <c r="H16" s="36">
        <v>3631</v>
      </c>
    </row>
    <row r="17" spans="1:8" ht="15" x14ac:dyDescent="0.4">
      <c r="A17" s="108" t="s">
        <v>447</v>
      </c>
      <c r="B17" s="36"/>
      <c r="C17" s="36"/>
      <c r="D17" s="36"/>
      <c r="E17" s="5"/>
      <c r="F17" s="2"/>
      <c r="G17" s="2"/>
      <c r="H17" s="2"/>
    </row>
    <row r="18" spans="1:8" ht="15" x14ac:dyDescent="0.4">
      <c r="A18" s="108" t="s">
        <v>448</v>
      </c>
      <c r="B18" s="36">
        <v>8507</v>
      </c>
      <c r="C18" s="36">
        <v>65</v>
      </c>
      <c r="D18" s="36">
        <v>8572</v>
      </c>
    </row>
    <row r="19" spans="1:8" x14ac:dyDescent="0.4">
      <c r="B19" s="78"/>
      <c r="C19" s="78"/>
      <c r="D19" s="78"/>
    </row>
    <row r="20" spans="1:8" x14ac:dyDescent="0.4">
      <c r="B20" s="78"/>
      <c r="C20" s="78"/>
      <c r="D20" s="78"/>
    </row>
    <row r="21" spans="1:8" x14ac:dyDescent="0.4">
      <c r="B21" s="78"/>
      <c r="C21" s="78"/>
      <c r="D21" s="78"/>
    </row>
    <row r="22" spans="1:8" x14ac:dyDescent="0.4">
      <c r="B22" s="78"/>
      <c r="C22" s="78"/>
      <c r="D22" s="78"/>
    </row>
    <row r="23" spans="1:8" x14ac:dyDescent="0.4">
      <c r="A23" s="78"/>
      <c r="B23" s="78"/>
      <c r="C23" s="78"/>
      <c r="D23" s="78"/>
    </row>
    <row r="24" spans="1:8" x14ac:dyDescent="0.4">
      <c r="A24" s="78"/>
      <c r="B24" s="78"/>
      <c r="C24" s="78"/>
      <c r="D24" s="78"/>
    </row>
    <row r="25" spans="1:8" x14ac:dyDescent="0.4">
      <c r="A25" s="78"/>
      <c r="B25" s="78"/>
      <c r="C25" s="78"/>
      <c r="D25" s="78"/>
    </row>
    <row r="26" spans="1:8" x14ac:dyDescent="0.4">
      <c r="A26" s="78"/>
      <c r="B26" s="78"/>
      <c r="C26" s="78"/>
      <c r="D26" s="78"/>
    </row>
    <row r="34" spans="5:5" x14ac:dyDescent="0.4">
      <c r="E34" s="1"/>
    </row>
  </sheetData>
  <mergeCells count="4">
    <mergeCell ref="F2:H2"/>
    <mergeCell ref="F3:H3"/>
    <mergeCell ref="B2:D2"/>
    <mergeCell ref="B3:D3"/>
  </mergeCells>
  <phoneticPr fontId="8" type="noConversion"/>
  <pageMargins left="0.7" right="0.7" top="0.75" bottom="0.75" header="0.3" footer="0.3"/>
  <customProperties>
    <customPr name="EpmWorksheetKeyString_GUID" r:id="rId1"/>
  </customPropertie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3CC9D-A60E-412A-BD3A-72C126530B5D}">
  <dimension ref="A1:E17"/>
  <sheetViews>
    <sheetView workbookViewId="0">
      <selection activeCell="H22" sqref="H22"/>
    </sheetView>
  </sheetViews>
  <sheetFormatPr defaultRowHeight="14.6" x14ac:dyDescent="0.4"/>
  <cols>
    <col min="1" max="1" width="39.69140625" customWidth="1"/>
    <col min="2" max="3" width="9.4609375" customWidth="1"/>
  </cols>
  <sheetData>
    <row r="1" spans="1:5" ht="15" x14ac:dyDescent="0.4">
      <c r="A1" s="98" t="s">
        <v>456</v>
      </c>
      <c r="B1" s="98"/>
      <c r="C1" s="98"/>
      <c r="D1" s="78"/>
      <c r="E1" s="78"/>
    </row>
    <row r="2" spans="1:5" ht="30" x14ac:dyDescent="0.4">
      <c r="A2" s="74" t="s">
        <v>457</v>
      </c>
      <c r="B2" s="74" t="s">
        <v>290</v>
      </c>
      <c r="C2" s="75" t="s">
        <v>458</v>
      </c>
      <c r="D2" s="78"/>
      <c r="E2" s="78"/>
    </row>
    <row r="3" spans="1:5" ht="15" x14ac:dyDescent="0.4">
      <c r="A3" s="98" t="s">
        <v>459</v>
      </c>
      <c r="B3" s="99">
        <v>1560</v>
      </c>
      <c r="C3" s="76">
        <v>1365</v>
      </c>
      <c r="D3" s="78"/>
      <c r="E3" s="78"/>
    </row>
    <row r="4" spans="1:5" ht="15" x14ac:dyDescent="0.4">
      <c r="A4" s="96" t="s">
        <v>460</v>
      </c>
      <c r="B4" s="97">
        <v>314</v>
      </c>
      <c r="C4" s="76">
        <v>360</v>
      </c>
      <c r="D4" s="78"/>
      <c r="E4" s="78"/>
    </row>
    <row r="5" spans="1:5" ht="15.45" x14ac:dyDescent="0.4">
      <c r="A5" s="100" t="s">
        <v>461</v>
      </c>
      <c r="B5" s="101">
        <v>142</v>
      </c>
      <c r="C5" s="76">
        <v>471</v>
      </c>
      <c r="D5" s="78"/>
      <c r="E5" s="78"/>
    </row>
    <row r="6" spans="1:5" ht="15" x14ac:dyDescent="0.4">
      <c r="A6" s="98" t="s">
        <v>462</v>
      </c>
      <c r="B6" s="99">
        <v>4072</v>
      </c>
      <c r="C6" s="76">
        <v>4062</v>
      </c>
      <c r="D6" s="78"/>
      <c r="E6" s="78"/>
    </row>
    <row r="7" spans="1:5" s="29" customFormat="1" ht="15.45" x14ac:dyDescent="0.4">
      <c r="A7" s="102" t="s">
        <v>169</v>
      </c>
      <c r="B7" s="103">
        <v>6088</v>
      </c>
      <c r="C7" s="92">
        <v>6258</v>
      </c>
      <c r="D7" s="91"/>
      <c r="E7" s="91"/>
    </row>
    <row r="8" spans="1:5" ht="15" x14ac:dyDescent="0.4">
      <c r="A8" s="98" t="s">
        <v>463</v>
      </c>
      <c r="B8" s="99">
        <v>33</v>
      </c>
      <c r="C8" s="76">
        <v>1</v>
      </c>
      <c r="D8" s="78"/>
      <c r="E8" s="78"/>
    </row>
    <row r="9" spans="1:5" s="29" customFormat="1" ht="15.45" x14ac:dyDescent="0.4">
      <c r="A9" s="104" t="s">
        <v>169</v>
      </c>
      <c r="B9" s="105">
        <v>6121</v>
      </c>
      <c r="C9" s="92">
        <v>6259</v>
      </c>
      <c r="D9" s="91"/>
      <c r="E9" s="91"/>
    </row>
    <row r="10" spans="1:5" x14ac:dyDescent="0.4">
      <c r="A10" s="78"/>
      <c r="B10" s="78"/>
      <c r="C10" s="78"/>
      <c r="D10" s="78"/>
      <c r="E10" s="78"/>
    </row>
    <row r="11" spans="1:5" x14ac:dyDescent="0.4">
      <c r="A11" s="78"/>
      <c r="B11" s="78"/>
      <c r="C11" s="78"/>
      <c r="D11" s="78"/>
      <c r="E11" s="78"/>
    </row>
    <row r="12" spans="1:5" x14ac:dyDescent="0.4">
      <c r="A12" s="106" t="s">
        <v>464</v>
      </c>
      <c r="B12" s="106"/>
      <c r="C12" s="78"/>
      <c r="D12" s="78"/>
      <c r="E12" s="78"/>
    </row>
    <row r="13" spans="1:5" x14ac:dyDescent="0.4">
      <c r="A13" s="78"/>
      <c r="B13" s="78"/>
      <c r="C13" s="78"/>
      <c r="D13" s="78"/>
      <c r="E13" s="78"/>
    </row>
    <row r="14" spans="1:5" x14ac:dyDescent="0.4">
      <c r="B14" s="91"/>
      <c r="C14" s="78"/>
      <c r="D14" s="78"/>
      <c r="E14" s="78"/>
    </row>
    <row r="15" spans="1:5" x14ac:dyDescent="0.4">
      <c r="B15" s="78"/>
      <c r="C15" s="78"/>
      <c r="D15" s="78"/>
      <c r="E15" s="78"/>
    </row>
    <row r="16" spans="1:5" x14ac:dyDescent="0.4">
      <c r="B16" s="78"/>
      <c r="C16" s="78"/>
      <c r="D16" s="78"/>
      <c r="E16" s="78"/>
    </row>
    <row r="17" spans="2:5" x14ac:dyDescent="0.4">
      <c r="B17" s="78"/>
      <c r="C17" s="78"/>
      <c r="D17" s="78"/>
      <c r="E17" s="78"/>
    </row>
  </sheetData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83767-D175-48FE-BA52-0BB287D016B8}">
  <dimension ref="A1:C14"/>
  <sheetViews>
    <sheetView workbookViewId="0">
      <selection activeCell="E14" sqref="E14"/>
    </sheetView>
  </sheetViews>
  <sheetFormatPr defaultRowHeight="14.6" x14ac:dyDescent="0.4"/>
  <cols>
    <col min="1" max="1" width="49.53515625" bestFit="1" customWidth="1"/>
    <col min="2" max="3" width="9.53515625" customWidth="1"/>
  </cols>
  <sheetData>
    <row r="1" spans="1:3" ht="15" x14ac:dyDescent="0.4">
      <c r="A1" s="79" t="s">
        <v>465</v>
      </c>
      <c r="B1" s="80"/>
      <c r="C1" s="80"/>
    </row>
    <row r="2" spans="1:3" ht="41.25" customHeight="1" x14ac:dyDescent="0.4">
      <c r="A2" s="81"/>
      <c r="B2" s="81" t="s">
        <v>289</v>
      </c>
      <c r="C2" s="75" t="s">
        <v>458</v>
      </c>
    </row>
    <row r="3" spans="1:3" s="29" customFormat="1" ht="15.45" x14ac:dyDescent="0.4">
      <c r="A3" s="94" t="s">
        <v>466</v>
      </c>
      <c r="B3" s="95">
        <v>5522</v>
      </c>
      <c r="C3" s="92">
        <v>1263</v>
      </c>
    </row>
    <row r="4" spans="1:3" ht="15" x14ac:dyDescent="0.4">
      <c r="A4" s="96" t="s">
        <v>467</v>
      </c>
      <c r="B4" s="97">
        <v>1427</v>
      </c>
      <c r="C4" s="76">
        <v>4259</v>
      </c>
    </row>
    <row r="5" spans="1:3" s="29" customFormat="1" ht="15.45" x14ac:dyDescent="0.4">
      <c r="A5" s="94" t="s">
        <v>468</v>
      </c>
      <c r="B5" s="95">
        <v>6949</v>
      </c>
      <c r="C5" s="92">
        <v>5522</v>
      </c>
    </row>
    <row r="6" spans="1:3" x14ac:dyDescent="0.4">
      <c r="B6" s="78"/>
      <c r="C6" s="78"/>
    </row>
    <row r="7" spans="1:3" x14ac:dyDescent="0.4">
      <c r="B7" s="78"/>
      <c r="C7" s="78"/>
    </row>
    <row r="8" spans="1:3" x14ac:dyDescent="0.4">
      <c r="B8" s="78"/>
      <c r="C8" s="78"/>
    </row>
    <row r="9" spans="1:3" x14ac:dyDescent="0.4">
      <c r="B9" s="78"/>
      <c r="C9" s="78"/>
    </row>
    <row r="10" spans="1:3" x14ac:dyDescent="0.4">
      <c r="B10" s="78"/>
      <c r="C10" s="78"/>
    </row>
    <row r="11" spans="1:3" x14ac:dyDescent="0.4">
      <c r="B11" s="78"/>
      <c r="C11" s="78"/>
    </row>
    <row r="12" spans="1:3" x14ac:dyDescent="0.4">
      <c r="B12" s="78"/>
      <c r="C12" s="78"/>
    </row>
    <row r="13" spans="1:3" x14ac:dyDescent="0.4">
      <c r="B13" s="78"/>
      <c r="C13" s="78"/>
    </row>
    <row r="14" spans="1:3" x14ac:dyDescent="0.4">
      <c r="A14" s="78"/>
      <c r="B14" s="78"/>
      <c r="C14" s="78"/>
    </row>
  </sheetData>
  <pageMargins left="0.7" right="0.7" top="0.75" bottom="0.75" header="0.3" footer="0.3"/>
  <customProperties>
    <customPr name="EpmWorksheetKeyString_GUID" r:id="rId1"/>
  </customPropertie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E2B029-BBC4-4FA1-8180-7B0EA39233A9}">
  <dimension ref="A1:E26"/>
  <sheetViews>
    <sheetView workbookViewId="0">
      <selection activeCell="F15" sqref="F15"/>
    </sheetView>
  </sheetViews>
  <sheetFormatPr defaultRowHeight="14.6" x14ac:dyDescent="0.4"/>
  <cols>
    <col min="1" max="1" width="36" customWidth="1"/>
    <col min="2" max="3" width="9.53515625" customWidth="1"/>
  </cols>
  <sheetData>
    <row r="1" spans="1:5" ht="15" x14ac:dyDescent="0.4">
      <c r="A1" s="79" t="s">
        <v>469</v>
      </c>
      <c r="B1" s="80"/>
      <c r="C1" s="80"/>
      <c r="D1" s="78"/>
      <c r="E1" s="78"/>
    </row>
    <row r="2" spans="1:5" ht="29.9" customHeight="1" x14ac:dyDescent="0.4">
      <c r="A2" s="74" t="s">
        <v>457</v>
      </c>
      <c r="B2" s="74" t="s">
        <v>289</v>
      </c>
      <c r="C2" s="75" t="s">
        <v>458</v>
      </c>
      <c r="D2" s="78"/>
      <c r="E2" s="78"/>
    </row>
    <row r="3" spans="1:5" ht="15" x14ac:dyDescent="0.4">
      <c r="A3" s="74" t="s">
        <v>470</v>
      </c>
      <c r="B3" s="77">
        <v>5</v>
      </c>
      <c r="C3" s="76">
        <v>65</v>
      </c>
      <c r="D3" s="78"/>
      <c r="E3" s="78"/>
    </row>
    <row r="4" spans="1:5" ht="30" x14ac:dyDescent="0.4">
      <c r="A4" s="74" t="s">
        <v>471</v>
      </c>
      <c r="B4" s="93">
        <v>953</v>
      </c>
      <c r="C4" s="76">
        <v>990</v>
      </c>
      <c r="D4" s="78"/>
      <c r="E4" s="78"/>
    </row>
    <row r="5" spans="1:5" ht="30" x14ac:dyDescent="0.4">
      <c r="A5" s="74" t="s">
        <v>472</v>
      </c>
      <c r="B5" s="93">
        <v>1597</v>
      </c>
      <c r="C5" s="76">
        <v>1297</v>
      </c>
      <c r="D5" s="78"/>
      <c r="E5" s="78"/>
    </row>
    <row r="6" spans="1:5" ht="15" x14ac:dyDescent="0.4">
      <c r="A6" s="74" t="s">
        <v>473</v>
      </c>
      <c r="B6" s="93">
        <v>5883</v>
      </c>
      <c r="C6" s="76">
        <v>5535</v>
      </c>
      <c r="D6" s="78"/>
      <c r="E6" s="78"/>
    </row>
    <row r="7" spans="1:5" s="29" customFormat="1" ht="15.45" x14ac:dyDescent="0.4">
      <c r="A7" s="90" t="s">
        <v>474</v>
      </c>
      <c r="B7" s="203">
        <v>8438</v>
      </c>
      <c r="C7" s="92">
        <v>7887</v>
      </c>
      <c r="D7" s="91"/>
      <c r="E7" s="91"/>
    </row>
    <row r="8" spans="1:5" x14ac:dyDescent="0.4">
      <c r="A8" s="78"/>
      <c r="B8" s="78"/>
      <c r="C8" s="78"/>
      <c r="D8" s="78"/>
      <c r="E8" s="78"/>
    </row>
    <row r="9" spans="1:5" x14ac:dyDescent="0.4">
      <c r="B9" s="78"/>
      <c r="C9" s="78"/>
      <c r="D9" s="78"/>
      <c r="E9" s="78"/>
    </row>
    <row r="10" spans="1:5" x14ac:dyDescent="0.4">
      <c r="B10" s="78"/>
      <c r="C10" s="78"/>
      <c r="D10" s="78"/>
      <c r="E10" s="78"/>
    </row>
    <row r="11" spans="1:5" x14ac:dyDescent="0.4">
      <c r="B11" s="78"/>
      <c r="C11" s="78"/>
      <c r="D11" s="78"/>
      <c r="E11" s="78"/>
    </row>
    <row r="12" spans="1:5" x14ac:dyDescent="0.4">
      <c r="B12" s="78"/>
      <c r="C12" s="78"/>
      <c r="D12" s="78"/>
      <c r="E12" s="78"/>
    </row>
    <row r="13" spans="1:5" x14ac:dyDescent="0.4">
      <c r="B13" s="78"/>
      <c r="C13" s="78"/>
      <c r="D13" s="78"/>
      <c r="E13" s="78"/>
    </row>
    <row r="14" spans="1:5" x14ac:dyDescent="0.4">
      <c r="A14" s="78"/>
      <c r="B14" s="78"/>
      <c r="C14" s="78"/>
      <c r="D14" s="78"/>
      <c r="E14" s="78"/>
    </row>
    <row r="15" spans="1:5" x14ac:dyDescent="0.4">
      <c r="A15" s="78"/>
      <c r="B15" s="78"/>
      <c r="C15" s="78"/>
      <c r="D15" s="78"/>
      <c r="E15" s="78"/>
    </row>
    <row r="16" spans="1:5" x14ac:dyDescent="0.4">
      <c r="A16" s="78"/>
      <c r="B16" s="78"/>
      <c r="C16" s="78"/>
      <c r="D16" s="78"/>
      <c r="E16" s="78"/>
    </row>
    <row r="17" spans="1:5" x14ac:dyDescent="0.4">
      <c r="A17" s="78"/>
      <c r="B17" s="78"/>
      <c r="C17" s="78"/>
      <c r="D17" s="78"/>
      <c r="E17" s="78"/>
    </row>
    <row r="18" spans="1:5" x14ac:dyDescent="0.4">
      <c r="A18" s="78"/>
      <c r="B18" s="78"/>
      <c r="C18" s="78"/>
      <c r="D18" s="78"/>
      <c r="E18" s="78"/>
    </row>
    <row r="26" spans="1:5" x14ac:dyDescent="0.4">
      <c r="A26" s="29"/>
      <c r="B26" s="29"/>
    </row>
  </sheetData>
  <pageMargins left="0.7" right="0.7" top="0.75" bottom="0.75" header="0.3" footer="0.3"/>
  <customProperties>
    <customPr name="EpmWorksheetKeyString_GU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7415C-473C-4ABC-B6BA-3AFA875D3B4B}">
  <dimension ref="A1:F3"/>
  <sheetViews>
    <sheetView workbookViewId="0">
      <selection activeCell="A5" sqref="A5:C9"/>
    </sheetView>
  </sheetViews>
  <sheetFormatPr defaultRowHeight="14.6" x14ac:dyDescent="0.4"/>
  <cols>
    <col min="1" max="1" width="18" customWidth="1"/>
  </cols>
  <sheetData>
    <row r="1" spans="1:6" ht="15.45" x14ac:dyDescent="0.4">
      <c r="A1" s="19" t="s">
        <v>70</v>
      </c>
      <c r="B1" s="19"/>
      <c r="C1" s="19"/>
      <c r="D1" s="19"/>
      <c r="E1" s="19"/>
    </row>
    <row r="2" spans="1:6" ht="15.45" x14ac:dyDescent="0.4">
      <c r="A2" s="31"/>
      <c r="B2" s="32">
        <v>2018</v>
      </c>
      <c r="C2" s="32">
        <v>2019</v>
      </c>
      <c r="D2" s="32">
        <v>2020</v>
      </c>
      <c r="E2" s="32">
        <v>2021</v>
      </c>
      <c r="F2" s="32">
        <v>2022</v>
      </c>
    </row>
    <row r="3" spans="1:6" ht="15.45" x14ac:dyDescent="0.4">
      <c r="A3" s="31" t="s">
        <v>71</v>
      </c>
      <c r="B3" s="46">
        <v>0.114</v>
      </c>
      <c r="C3" s="46">
        <v>0.1535</v>
      </c>
      <c r="D3" s="46">
        <v>0.11600000000000001</v>
      </c>
      <c r="E3" s="46">
        <v>0.13</v>
      </c>
      <c r="F3" s="46">
        <v>0.104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986E3-1805-4C01-9670-7F44D52D8B66}">
  <dimension ref="A1:E16"/>
  <sheetViews>
    <sheetView workbookViewId="0">
      <selection activeCell="K23" sqref="K23"/>
    </sheetView>
  </sheetViews>
  <sheetFormatPr defaultRowHeight="14.6" x14ac:dyDescent="0.4"/>
  <cols>
    <col min="1" max="1" width="29.3046875" customWidth="1"/>
    <col min="4" max="4" width="9.3046875" style="29"/>
  </cols>
  <sheetData>
    <row r="1" spans="1:5" ht="15.45" x14ac:dyDescent="0.4">
      <c r="A1" s="82" t="s">
        <v>585</v>
      </c>
      <c r="B1" s="82"/>
      <c r="C1" s="82"/>
      <c r="D1" s="83"/>
      <c r="E1" s="78"/>
    </row>
    <row r="2" spans="1:5" ht="45" x14ac:dyDescent="0.4">
      <c r="A2" s="81"/>
      <c r="B2" s="84" t="s">
        <v>475</v>
      </c>
      <c r="C2" s="84" t="s">
        <v>476</v>
      </c>
      <c r="D2" s="85" t="s">
        <v>454</v>
      </c>
      <c r="E2" s="78"/>
    </row>
    <row r="3" spans="1:5" ht="15" x14ac:dyDescent="0.4">
      <c r="A3" s="74" t="s">
        <v>477</v>
      </c>
      <c r="B3" s="86">
        <v>73</v>
      </c>
      <c r="C3" s="86">
        <v>36</v>
      </c>
      <c r="D3" s="87">
        <v>109</v>
      </c>
      <c r="E3" s="78"/>
    </row>
    <row r="4" spans="1:5" ht="15" x14ac:dyDescent="0.4">
      <c r="A4" s="74" t="s">
        <v>480</v>
      </c>
      <c r="B4" s="88" t="s">
        <v>32</v>
      </c>
      <c r="C4" s="88" t="s">
        <v>479</v>
      </c>
      <c r="D4" s="89" t="s">
        <v>479</v>
      </c>
      <c r="E4" s="78"/>
    </row>
    <row r="5" spans="1:5" ht="15" x14ac:dyDescent="0.4">
      <c r="A5" s="74" t="s">
        <v>598</v>
      </c>
      <c r="B5" s="88" t="s">
        <v>32</v>
      </c>
      <c r="C5" s="88" t="s">
        <v>401</v>
      </c>
      <c r="D5" s="89" t="s">
        <v>401</v>
      </c>
      <c r="E5" s="78"/>
    </row>
    <row r="6" spans="1:5" s="29" customFormat="1" ht="15.45" x14ac:dyDescent="0.4">
      <c r="A6" s="90" t="s">
        <v>352</v>
      </c>
      <c r="B6" s="87">
        <v>73</v>
      </c>
      <c r="C6" s="89" t="s">
        <v>32</v>
      </c>
      <c r="D6" s="87">
        <v>73</v>
      </c>
      <c r="E6" s="91"/>
    </row>
    <row r="7" spans="1:5" ht="15.45" x14ac:dyDescent="0.4">
      <c r="A7" s="74" t="s">
        <v>481</v>
      </c>
      <c r="B7" s="76">
        <v>138</v>
      </c>
      <c r="C7" s="76" t="s">
        <v>32</v>
      </c>
      <c r="D7" s="92">
        <v>138</v>
      </c>
      <c r="E7" s="78"/>
    </row>
    <row r="8" spans="1:5" ht="15.45" x14ac:dyDescent="0.4">
      <c r="A8" s="74" t="s">
        <v>478</v>
      </c>
      <c r="B8" s="76">
        <v>73</v>
      </c>
      <c r="C8" s="76">
        <v>36</v>
      </c>
      <c r="D8" s="92">
        <v>109</v>
      </c>
      <c r="E8" s="78"/>
    </row>
    <row r="9" spans="1:5" ht="15.45" x14ac:dyDescent="0.4">
      <c r="A9" s="74" t="s">
        <v>480</v>
      </c>
      <c r="B9" s="76">
        <v>-138</v>
      </c>
      <c r="C9" s="76" t="s">
        <v>32</v>
      </c>
      <c r="D9" s="92">
        <v>-138</v>
      </c>
      <c r="E9" s="78"/>
    </row>
    <row r="10" spans="1:5" s="29" customFormat="1" ht="15.45" x14ac:dyDescent="0.4">
      <c r="A10" s="90" t="s">
        <v>349</v>
      </c>
      <c r="B10" s="92">
        <v>73</v>
      </c>
      <c r="C10" s="92">
        <v>36</v>
      </c>
      <c r="D10" s="92">
        <v>109</v>
      </c>
      <c r="E10" s="91"/>
    </row>
    <row r="11" spans="1:5" x14ac:dyDescent="0.4">
      <c r="A11" s="78"/>
      <c r="B11" s="78"/>
      <c r="C11" s="78"/>
      <c r="D11" s="91"/>
      <c r="E11" s="78"/>
    </row>
    <row r="12" spans="1:5" x14ac:dyDescent="0.4">
      <c r="A12" s="78"/>
      <c r="B12" s="78"/>
      <c r="C12" s="78"/>
      <c r="D12" s="91"/>
      <c r="E12" s="78"/>
    </row>
    <row r="13" spans="1:5" x14ac:dyDescent="0.4">
      <c r="B13" s="78"/>
      <c r="C13" s="78"/>
      <c r="D13" s="91"/>
      <c r="E13" s="78"/>
    </row>
    <row r="14" spans="1:5" x14ac:dyDescent="0.4">
      <c r="B14" s="78"/>
      <c r="C14" s="78"/>
      <c r="D14" s="91"/>
      <c r="E14" s="78"/>
    </row>
    <row r="15" spans="1:5" x14ac:dyDescent="0.4">
      <c r="B15" s="78"/>
      <c r="C15" s="78"/>
      <c r="D15" s="91"/>
      <c r="E15" s="78"/>
    </row>
    <row r="16" spans="1:5" x14ac:dyDescent="0.4">
      <c r="A16" s="78"/>
      <c r="B16" s="78"/>
      <c r="C16" s="78"/>
      <c r="D16" s="91"/>
      <c r="E16" s="78"/>
    </row>
  </sheetData>
  <pageMargins left="0.7" right="0.7" top="0.75" bottom="0.75" header="0.3" footer="0.3"/>
  <customProperties>
    <customPr name="EpmWorksheetKeyString_GUID" r:id="rId1"/>
  </customPropertie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E7BE6-DD93-4114-B256-089F7B50C5F6}">
  <dimension ref="A1:D12"/>
  <sheetViews>
    <sheetView workbookViewId="0">
      <selection activeCell="F10" sqref="F10"/>
    </sheetView>
  </sheetViews>
  <sheetFormatPr defaultRowHeight="14.6" x14ac:dyDescent="0.4"/>
  <cols>
    <col min="1" max="1" width="23.53515625" customWidth="1"/>
    <col min="2" max="3" width="9.53515625" customWidth="1"/>
  </cols>
  <sheetData>
    <row r="1" spans="1:4" ht="15" x14ac:dyDescent="0.4">
      <c r="A1" s="79" t="s">
        <v>584</v>
      </c>
      <c r="B1" s="80"/>
      <c r="C1" s="80"/>
      <c r="D1" s="78"/>
    </row>
    <row r="2" spans="1:4" ht="43.5" customHeight="1" x14ac:dyDescent="0.4">
      <c r="A2" s="81"/>
      <c r="B2" s="81" t="s">
        <v>289</v>
      </c>
      <c r="C2" s="75" t="s">
        <v>458</v>
      </c>
      <c r="D2" s="78"/>
    </row>
    <row r="3" spans="1:4" ht="15" x14ac:dyDescent="0.4">
      <c r="A3" s="74" t="s">
        <v>482</v>
      </c>
      <c r="B3" s="74">
        <v>73</v>
      </c>
      <c r="C3" s="76">
        <v>109</v>
      </c>
      <c r="D3" s="78"/>
    </row>
    <row r="4" spans="1:4" x14ac:dyDescent="0.4">
      <c r="A4" s="78"/>
      <c r="B4" s="78"/>
      <c r="C4" s="78"/>
      <c r="D4" s="78"/>
    </row>
    <row r="5" spans="1:4" x14ac:dyDescent="0.4">
      <c r="B5" s="78"/>
      <c r="C5" s="78"/>
      <c r="D5" s="78"/>
    </row>
    <row r="6" spans="1:4" x14ac:dyDescent="0.4">
      <c r="B6" s="78"/>
      <c r="C6" s="78"/>
      <c r="D6" s="78"/>
    </row>
    <row r="7" spans="1:4" x14ac:dyDescent="0.4">
      <c r="B7" s="78"/>
      <c r="C7" s="78"/>
      <c r="D7" s="78"/>
    </row>
    <row r="8" spans="1:4" x14ac:dyDescent="0.4">
      <c r="B8" s="78"/>
      <c r="C8" s="78"/>
      <c r="D8" s="78"/>
    </row>
    <row r="9" spans="1:4" x14ac:dyDescent="0.4">
      <c r="B9" s="78"/>
      <c r="C9" s="78"/>
      <c r="D9" s="78"/>
    </row>
    <row r="10" spans="1:4" x14ac:dyDescent="0.4">
      <c r="A10" s="78"/>
      <c r="B10" s="78"/>
      <c r="C10" s="78"/>
      <c r="D10" s="78"/>
    </row>
    <row r="11" spans="1:4" x14ac:dyDescent="0.4">
      <c r="A11" s="78"/>
      <c r="B11" s="78"/>
      <c r="C11" s="78"/>
      <c r="D11" s="78"/>
    </row>
    <row r="12" spans="1:4" x14ac:dyDescent="0.4">
      <c r="A12" s="78"/>
      <c r="B12" s="78"/>
      <c r="C12" s="78"/>
      <c r="D12" s="78"/>
    </row>
  </sheetData>
  <pageMargins left="0.7" right="0.7" top="0.75" bottom="0.75" header="0.3" footer="0.3"/>
  <customProperties>
    <customPr name="EpmWorksheetKeyString_GUID" r:id="rId1"/>
  </customPropertie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FB848-EFED-4C3D-AF6A-FD515287A4E3}">
  <dimension ref="A1:C13"/>
  <sheetViews>
    <sheetView workbookViewId="0">
      <selection activeCell="C21" sqref="C21"/>
    </sheetView>
  </sheetViews>
  <sheetFormatPr defaultRowHeight="14.6" x14ac:dyDescent="0.4"/>
  <cols>
    <col min="1" max="1" width="25.3046875" customWidth="1"/>
    <col min="2" max="3" width="9.53515625" customWidth="1"/>
  </cols>
  <sheetData>
    <row r="1" spans="1:3" ht="15" x14ac:dyDescent="0.4">
      <c r="A1" s="40" t="s">
        <v>583</v>
      </c>
      <c r="B1" s="40"/>
      <c r="C1" s="40"/>
    </row>
    <row r="2" spans="1:3" ht="30" x14ac:dyDescent="0.4">
      <c r="A2" s="74"/>
      <c r="B2" s="74" t="s">
        <v>289</v>
      </c>
      <c r="C2" s="75" t="s">
        <v>458</v>
      </c>
    </row>
    <row r="3" spans="1:3" ht="15" x14ac:dyDescent="0.4">
      <c r="A3" s="74" t="s">
        <v>482</v>
      </c>
      <c r="B3" s="74">
        <v>592</v>
      </c>
      <c r="C3" s="76">
        <v>821</v>
      </c>
    </row>
    <row r="4" spans="1:3" ht="43.5" customHeight="1" x14ac:dyDescent="0.4">
      <c r="A4" s="74" t="s">
        <v>483</v>
      </c>
      <c r="B4" s="77" t="s">
        <v>32</v>
      </c>
      <c r="C4" s="76">
        <v>25</v>
      </c>
    </row>
    <row r="5" spans="1:3" x14ac:dyDescent="0.4">
      <c r="A5" s="78"/>
      <c r="B5" s="78"/>
      <c r="C5" s="78"/>
    </row>
    <row r="6" spans="1:3" x14ac:dyDescent="0.4">
      <c r="B6" s="78"/>
      <c r="C6" s="78"/>
    </row>
    <row r="7" spans="1:3" x14ac:dyDescent="0.4">
      <c r="B7" s="78"/>
      <c r="C7" s="78"/>
    </row>
    <row r="8" spans="1:3" x14ac:dyDescent="0.4">
      <c r="B8" s="78"/>
      <c r="C8" s="78"/>
    </row>
    <row r="9" spans="1:3" x14ac:dyDescent="0.4">
      <c r="B9" s="78"/>
      <c r="C9" s="78"/>
    </row>
    <row r="10" spans="1:3" x14ac:dyDescent="0.4">
      <c r="A10" s="78"/>
      <c r="B10" s="78"/>
      <c r="C10" s="78"/>
    </row>
    <row r="11" spans="1:3" x14ac:dyDescent="0.4">
      <c r="A11" s="78"/>
      <c r="B11" s="78"/>
      <c r="C11" s="78"/>
    </row>
    <row r="12" spans="1:3" x14ac:dyDescent="0.4">
      <c r="A12" s="78"/>
      <c r="B12" s="78"/>
      <c r="C12" s="78"/>
    </row>
    <row r="13" spans="1:3" x14ac:dyDescent="0.4">
      <c r="A13" s="78"/>
      <c r="B13" s="78"/>
      <c r="C13" s="78"/>
    </row>
  </sheetData>
  <pageMargins left="0.7" right="0.7" top="0.75" bottom="0.75" header="0.3" footer="0.3"/>
  <customProperties>
    <customPr name="EpmWorksheetKeyString_GU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35782-83FE-4024-BA1D-0AF5AF0C5549}">
  <dimension ref="A1:J9"/>
  <sheetViews>
    <sheetView topLeftCell="A4" workbookViewId="0">
      <selection activeCell="C18" sqref="C18"/>
    </sheetView>
  </sheetViews>
  <sheetFormatPr defaultRowHeight="14.6" x14ac:dyDescent="0.4"/>
  <cols>
    <col min="1" max="1" width="55.84375" bestFit="1" customWidth="1"/>
    <col min="7" max="7" width="23.4609375" bestFit="1" customWidth="1"/>
  </cols>
  <sheetData>
    <row r="1" spans="1:10" ht="15.9" thickBot="1" x14ac:dyDescent="0.45">
      <c r="A1" s="67" t="s">
        <v>72</v>
      </c>
      <c r="B1" s="68"/>
      <c r="C1" s="68"/>
      <c r="D1" s="68"/>
      <c r="E1" s="68"/>
      <c r="F1" s="68"/>
      <c r="I1" s="69"/>
      <c r="J1" s="69"/>
    </row>
    <row r="3" spans="1:10" ht="15.45" x14ac:dyDescent="0.4">
      <c r="A3" s="70" t="s">
        <v>73</v>
      </c>
    </row>
    <row r="4" spans="1:10" ht="15.45" x14ac:dyDescent="0.4">
      <c r="A4" s="19" t="s">
        <v>74</v>
      </c>
    </row>
    <row r="5" spans="1:10" ht="15.45" x14ac:dyDescent="0.4">
      <c r="A5" s="31"/>
      <c r="B5" s="32">
        <v>2018</v>
      </c>
      <c r="C5" s="32">
        <v>2019</v>
      </c>
      <c r="D5" s="32">
        <v>2020</v>
      </c>
      <c r="E5" s="32">
        <v>2021</v>
      </c>
      <c r="F5" s="32">
        <v>2022</v>
      </c>
      <c r="G5" s="32" t="s">
        <v>75</v>
      </c>
    </row>
    <row r="6" spans="1:10" ht="15.45" x14ac:dyDescent="0.4">
      <c r="A6" s="31" t="s">
        <v>76</v>
      </c>
      <c r="B6" s="71">
        <f>33/347</f>
        <v>9.5100864553314124E-2</v>
      </c>
      <c r="C6" s="71">
        <f>40/383</f>
        <v>0.10443864229765012</v>
      </c>
      <c r="D6" s="71">
        <f>46/493</f>
        <v>9.330628803245436E-2</v>
      </c>
      <c r="E6" s="71">
        <f>58/665</f>
        <v>8.7218045112781958E-2</v>
      </c>
      <c r="F6" s="71">
        <f>54/645</f>
        <v>8.3720930232558138E-2</v>
      </c>
      <c r="G6" s="71">
        <v>0.13600000000000001</v>
      </c>
    </row>
    <row r="7" spans="1:10" ht="15.45" x14ac:dyDescent="0.4">
      <c r="A7" s="31" t="s">
        <v>77</v>
      </c>
      <c r="B7" s="72">
        <f>17/581</f>
        <v>2.9259896729776247E-2</v>
      </c>
      <c r="C7" s="72">
        <f>19/577</f>
        <v>3.292894280762565E-2</v>
      </c>
      <c r="D7" s="72">
        <f>22/634</f>
        <v>3.4700315457413249E-2</v>
      </c>
      <c r="E7" s="72">
        <f>37/736</f>
        <v>5.0271739130434784E-2</v>
      </c>
      <c r="F7" s="72">
        <f>42/695</f>
        <v>6.0431654676258995E-2</v>
      </c>
      <c r="G7" s="72">
        <v>0.14299999999999999</v>
      </c>
    </row>
    <row r="8" spans="1:10" ht="15.45" x14ac:dyDescent="0.4">
      <c r="A8" s="31" t="s">
        <v>78</v>
      </c>
      <c r="B8" s="71">
        <f>306/678</f>
        <v>0.45132743362831856</v>
      </c>
      <c r="C8" s="71">
        <f>345/747</f>
        <v>0.46184738955823296</v>
      </c>
      <c r="D8" s="71">
        <f>358/812</f>
        <v>0.44088669950738918</v>
      </c>
      <c r="E8" s="71">
        <f>384/855</f>
        <v>0.44912280701754387</v>
      </c>
      <c r="F8" s="71">
        <f>369/816</f>
        <v>0.45220588235294118</v>
      </c>
      <c r="G8" s="71">
        <v>0.54200000000000004</v>
      </c>
    </row>
    <row r="9" spans="1:10" ht="15.45" x14ac:dyDescent="0.4">
      <c r="A9" s="31" t="s">
        <v>597</v>
      </c>
      <c r="B9" s="72">
        <f>13/332</f>
        <v>3.9156626506024098E-2</v>
      </c>
      <c r="C9" s="72">
        <f>19/375</f>
        <v>5.0666666666666665E-2</v>
      </c>
      <c r="D9" s="72">
        <f>18/479</f>
        <v>3.7578288100208766E-2</v>
      </c>
      <c r="E9" s="72">
        <f>23/613</f>
        <v>3.7520391517128875E-2</v>
      </c>
      <c r="F9" s="72">
        <f>28/595</f>
        <v>4.7058823529411764E-2</v>
      </c>
      <c r="G9" s="72">
        <v>5.6000000000000001E-2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9F211-912E-4690-86E5-4290AAC0B6AD}">
  <dimension ref="A1:E5"/>
  <sheetViews>
    <sheetView workbookViewId="0">
      <selection activeCell="D18" sqref="D18"/>
    </sheetView>
  </sheetViews>
  <sheetFormatPr defaultRowHeight="14.6" x14ac:dyDescent="0.4"/>
  <cols>
    <col min="1" max="1" width="14.53515625" customWidth="1"/>
    <col min="2" max="2" width="18.69140625" bestFit="1" customWidth="1"/>
    <col min="3" max="3" width="24.69140625" bestFit="1" customWidth="1"/>
    <col min="4" max="4" width="28.3046875" bestFit="1" customWidth="1"/>
    <col min="5" max="5" width="23.69140625" bestFit="1" customWidth="1"/>
  </cols>
  <sheetData>
    <row r="1" spans="1:5" ht="15.45" x14ac:dyDescent="0.4">
      <c r="A1" s="19" t="s">
        <v>79</v>
      </c>
      <c r="B1" s="19"/>
      <c r="C1" s="19"/>
      <c r="D1" s="19"/>
      <c r="E1" s="19"/>
    </row>
    <row r="2" spans="1:5" ht="15.45" x14ac:dyDescent="0.4">
      <c r="A2" s="31"/>
      <c r="B2" s="31" t="s">
        <v>80</v>
      </c>
      <c r="C2" s="31" t="s">
        <v>81</v>
      </c>
      <c r="D2" s="31" t="s">
        <v>82</v>
      </c>
      <c r="E2" s="31" t="s">
        <v>83</v>
      </c>
    </row>
    <row r="3" spans="1:5" ht="15.45" x14ac:dyDescent="0.4">
      <c r="A3" s="31" t="s">
        <v>84</v>
      </c>
      <c r="B3" s="31">
        <v>251</v>
      </c>
      <c r="C3" s="31">
        <v>128</v>
      </c>
      <c r="D3" s="31">
        <v>71</v>
      </c>
      <c r="E3" s="31">
        <v>87</v>
      </c>
    </row>
    <row r="5" spans="1:5" x14ac:dyDescent="0.4">
      <c r="A5" t="s">
        <v>66</v>
      </c>
    </row>
  </sheetData>
  <pageMargins left="0.7" right="0.7" top="0.75" bottom="0.75" header="0.3" footer="0.3"/>
  <customProperties>
    <customPr name="EpmWorksheetKeyString_GUID" r:id="rId1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AC8DB-E9F9-4B62-812D-A68FB2FE5C16}">
  <dimension ref="A1:D7"/>
  <sheetViews>
    <sheetView workbookViewId="0">
      <selection activeCell="C19" sqref="C19"/>
    </sheetView>
  </sheetViews>
  <sheetFormatPr defaultRowHeight="14.6" x14ac:dyDescent="0.4"/>
  <cols>
    <col min="2" max="2" width="21.4609375" bestFit="1" customWidth="1"/>
    <col min="3" max="3" width="19.3046875" bestFit="1" customWidth="1"/>
    <col min="4" max="4" width="35.69140625" bestFit="1" customWidth="1"/>
  </cols>
  <sheetData>
    <row r="1" spans="1:4" ht="15.45" x14ac:dyDescent="0.4">
      <c r="A1" s="19" t="s">
        <v>85</v>
      </c>
      <c r="B1" s="19"/>
      <c r="C1" s="19"/>
      <c r="D1" s="19"/>
    </row>
    <row r="2" spans="1:4" ht="15.45" x14ac:dyDescent="0.4">
      <c r="A2" s="31"/>
      <c r="B2" s="51" t="s">
        <v>86</v>
      </c>
      <c r="C2" s="51" t="s">
        <v>87</v>
      </c>
      <c r="D2" s="51" t="s">
        <v>88</v>
      </c>
    </row>
    <row r="3" spans="1:4" ht="15.45" x14ac:dyDescent="0.4">
      <c r="A3" s="50" t="s">
        <v>57</v>
      </c>
      <c r="B3" s="31">
        <v>74</v>
      </c>
      <c r="C3" s="31">
        <v>55</v>
      </c>
      <c r="D3" s="31">
        <v>3.9</v>
      </c>
    </row>
    <row r="4" spans="1:4" ht="15.45" x14ac:dyDescent="0.4">
      <c r="A4" s="50" t="s">
        <v>58</v>
      </c>
      <c r="B4" s="31">
        <v>65</v>
      </c>
      <c r="C4" s="31">
        <v>52</v>
      </c>
      <c r="D4" s="31">
        <v>5</v>
      </c>
    </row>
    <row r="5" spans="1:4" ht="15.45" x14ac:dyDescent="0.4">
      <c r="A5" s="50" t="s">
        <v>59</v>
      </c>
      <c r="B5" s="31">
        <v>36</v>
      </c>
      <c r="C5" s="31">
        <v>59</v>
      </c>
      <c r="D5" s="31">
        <v>4.5999999999999996</v>
      </c>
    </row>
    <row r="6" spans="1:4" ht="15.45" x14ac:dyDescent="0.4">
      <c r="A6" s="50" t="s">
        <v>60</v>
      </c>
      <c r="B6" s="31">
        <v>24</v>
      </c>
      <c r="C6" s="31">
        <v>32</v>
      </c>
      <c r="D6" s="31">
        <v>2.6</v>
      </c>
    </row>
    <row r="7" spans="1:4" ht="15.45" x14ac:dyDescent="0.4">
      <c r="A7" s="50" t="s">
        <v>61</v>
      </c>
      <c r="B7" s="31">
        <v>20</v>
      </c>
      <c r="C7" s="31">
        <v>34</v>
      </c>
      <c r="D7" s="31">
        <v>3.5</v>
      </c>
    </row>
  </sheetData>
  <phoneticPr fontId="8" type="noConversion"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9a4cad7d-cde0-4c4b-9900-a6ca365b2969">
      <UserInfo>
        <DisplayName>Atwell, Rachel</DisplayName>
        <AccountId>16</AccountId>
        <AccountType/>
      </UserInfo>
      <UserInfo>
        <DisplayName>Scribbins, Matthew</DisplayName>
        <AccountId>113</AccountId>
        <AccountType/>
      </UserInfo>
      <UserInfo>
        <DisplayName>Bliss, Si</DisplayName>
        <AccountId>218</AccountId>
        <AccountType/>
      </UserInfo>
      <UserInfo>
        <DisplayName>Adams, Amy</DisplayName>
        <AccountId>265</AccountId>
        <AccountType/>
      </UserInfo>
      <UserInfo>
        <DisplayName>Nolan, David</DisplayName>
        <AccountId>170</AccountId>
        <AccountType/>
      </UserInfo>
      <UserInfo>
        <DisplayName>Knell, Philip</DisplayName>
        <AccountId>266</AccountId>
        <AccountType/>
      </UserInfo>
    </SharedWithUsers>
    <TaxCatchAll xmlns="9a4cad7d-cde0-4c4b-9900-a6ca365b2969" xsi:nil="true"/>
    <lcf76f155ced4ddcb4097134ff3c332f xmlns="171a6d4e-846b-4045-8024-24f3590889e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54CDEF871A647AC44520C841F1B03" ma:contentTypeVersion="15" ma:contentTypeDescription="Create a new document." ma:contentTypeScope="" ma:versionID="bc8ad6fec3c89792b015795428692827">
  <xsd:schema xmlns:xsd="http://www.w3.org/2001/XMLSchema" xmlns:xs="http://www.w3.org/2001/XMLSchema" xmlns:p="http://schemas.microsoft.com/office/2006/metadata/properties" xmlns:ns2="171a6d4e-846b-4045-8024-24f3590889ec" xmlns:ns3="9a4cad7d-cde0-4c4b-9900-a6ca365b2969" targetNamespace="http://schemas.microsoft.com/office/2006/metadata/properties" ma:root="true" ma:fieldsID="ca56a74e91c0e7e2c98f3ff75e73dab5" ns2:_="" ns3:_="">
    <xsd:import namespace="171a6d4e-846b-4045-8024-24f3590889ec"/>
    <xsd:import namespace="9a4cad7d-cde0-4c4b-9900-a6ca365b29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1a6d4e-846b-4045-8024-24f3590889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6af8cfed-64c2-475b-a96a-20ffe17e85f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4cad7d-cde0-4c4b-9900-a6ca365b296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ad13586-9827-4397-93fb-be52785e7329}" ma:internalName="TaxCatchAll" ma:showField="CatchAllData" ma:web="9a4cad7d-cde0-4c4b-9900-a6ca365b29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72CD3F-1FDD-401A-B7D5-13E53DA3D886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9a4cad7d-cde0-4c4b-9900-a6ca365b2969"/>
    <ds:schemaRef ds:uri="171a6d4e-846b-4045-8024-24f3590889ec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38680B-BB86-4347-B46B-8FA20D5D66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1a6d4e-846b-4045-8024-24f3590889ec"/>
    <ds:schemaRef ds:uri="9a4cad7d-cde0-4c4b-9900-a6ca365b29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C6491C-22B7-47C9-860F-7247568611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62</vt:i4>
      </vt:variant>
      <vt:variant>
        <vt:lpstr>Named Ranges</vt:lpstr>
      </vt:variant>
      <vt:variant>
        <vt:i4>10</vt:i4>
      </vt:variant>
    </vt:vector>
  </HeadingPairs>
  <TitlesOfParts>
    <vt:vector size="72" baseType="lpstr">
      <vt:lpstr>T1 - Single Total Figs (Org)</vt:lpstr>
      <vt:lpstr>Graph 1</vt:lpstr>
      <vt:lpstr>OLD Graph 4</vt:lpstr>
      <vt:lpstr>Table 1</vt:lpstr>
      <vt:lpstr>Graph 2</vt:lpstr>
      <vt:lpstr>Graph 3</vt:lpstr>
      <vt:lpstr>Graph 4</vt:lpstr>
      <vt:lpstr>OLD Graph 7</vt:lpstr>
      <vt:lpstr>Graph 5</vt:lpstr>
      <vt:lpstr>OLD Graph 11</vt:lpstr>
      <vt:lpstr>Graph 6</vt:lpstr>
      <vt:lpstr>Graph 7</vt:lpstr>
      <vt:lpstr>Graph 8</vt:lpstr>
      <vt:lpstr>Graph 9</vt:lpstr>
      <vt:lpstr>Graph 10</vt:lpstr>
      <vt:lpstr>Graph 11</vt:lpstr>
      <vt:lpstr>Graph 12</vt:lpstr>
      <vt:lpstr>Graph 13</vt:lpstr>
      <vt:lpstr>Graph 14</vt:lpstr>
      <vt:lpstr>Graph 15</vt:lpstr>
      <vt:lpstr>Graph 16</vt:lpstr>
      <vt:lpstr>Graph 17</vt:lpstr>
      <vt:lpstr>Graph 18</vt:lpstr>
      <vt:lpstr>Graph 19</vt:lpstr>
      <vt:lpstr>Table 2</vt:lpstr>
      <vt:lpstr>Graph 20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Page 106</vt:lpstr>
      <vt:lpstr>Page 107</vt:lpstr>
      <vt:lpstr>Page 108</vt:lpstr>
      <vt:lpstr>Page 109</vt:lpstr>
      <vt:lpstr>Page 112</vt:lpstr>
      <vt:lpstr>Page 114</vt:lpstr>
      <vt:lpstr>Page 115-1</vt:lpstr>
      <vt:lpstr>Page 115-2</vt:lpstr>
      <vt:lpstr>Page 116</vt:lpstr>
      <vt:lpstr>Page 117</vt:lpstr>
      <vt:lpstr>Page 118</vt:lpstr>
      <vt:lpstr>Page 119</vt:lpstr>
      <vt:lpstr>Page 120</vt:lpstr>
      <vt:lpstr>Page 121</vt:lpstr>
      <vt:lpstr>Page 122-1</vt:lpstr>
      <vt:lpstr>Page 122-2</vt:lpstr>
      <vt:lpstr>Page 122-3</vt:lpstr>
      <vt:lpstr>Page 123-1</vt:lpstr>
      <vt:lpstr>Page 123-2</vt:lpstr>
      <vt:lpstr>Page 124</vt:lpstr>
      <vt:lpstr>'T1 - Single Total Figs (Org)'!_ftn1</vt:lpstr>
      <vt:lpstr>'Table 3'!_ftn1</vt:lpstr>
      <vt:lpstr>'T1 - Single Total Figs (Org)'!_ftn2</vt:lpstr>
      <vt:lpstr>'Table 3'!_ftn2</vt:lpstr>
      <vt:lpstr>'Page 118'!_ftn3</vt:lpstr>
      <vt:lpstr>'T1 - Single Total Figs (Org)'!_ftnref1</vt:lpstr>
      <vt:lpstr>'Table 3'!_ftnref1</vt:lpstr>
      <vt:lpstr>'Page 118'!_ftnref3</vt:lpstr>
      <vt:lpstr>'Page 118'!_GoBack</vt:lpstr>
      <vt:lpstr>'Table 18'!_Hlk33429345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Millard, Joanne</dc:creator>
  <cp:keywords/>
  <dc:description/>
  <cp:lastModifiedBy>Joanne Millard</cp:lastModifiedBy>
  <cp:revision/>
  <dcterms:created xsi:type="dcterms:W3CDTF">2021-01-26T13:42:09Z</dcterms:created>
  <dcterms:modified xsi:type="dcterms:W3CDTF">2022-07-05T09:53:01Z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0x0101002AA54CDEF871A647AC44520C841F1B03</vt:lpwstr>
  </property>
  <property fmtid="{D5CDD505-2E9C-101B-9397-08002B2CF9AE}" pid="3" name="MediaServiceImageTags">
    <vt:lpwstr/>
  </property>
</Properties>
</file>