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Z:\WebSite\Environment&amp;Countryside\2022-2023 MFS\"/>
    </mc:Choice>
  </mc:AlternateContent>
  <xr:revisionPtr revIDLastSave="0" documentId="8_{9C9072D6-D39B-4AED-8CD2-798C6B28696A}" xr6:coauthVersionLast="47" xr6:coauthVersionMax="47" xr10:uidLastSave="{00000000-0000-0000-0000-000000000000}"/>
  <bookViews>
    <workbookView xWindow="490" yWindow="520" windowWidth="18500" windowHeight="9570" xr2:uid="{00000000-000D-0000-FFFF-FFFF00000000}"/>
  </bookViews>
  <sheets>
    <sheet name="Overview" sheetId="13" r:id="rId1"/>
    <sheet name="1.1 N capacity of holding" sheetId="4" r:id="rId2"/>
    <sheet name="1.2 Total N Produced " sheetId="2" r:id="rId3"/>
    <sheet name="1.3 Imported Livestock Manure" sheetId="5" r:id="rId4"/>
    <sheet name="1.4 Exported Livestock Manure" sheetId="6" r:id="rId5"/>
    <sheet name="2.1 Slurry (Excluding Pig)" sheetId="1" r:id="rId6"/>
    <sheet name="2.2 &amp; 2.3 Additional water" sheetId="9" r:id="rId7"/>
    <sheet name="2.5 Pig Slurry " sheetId="3" r:id="rId8"/>
    <sheet name="2.6 Slurry Storage capacity" sheetId="14" r:id="rId9"/>
    <sheet name="2.7 Poultry Manure" sheetId="15" r:id="rId10"/>
    <sheet name="3.1 Optimum crop N requirement" sheetId="10" r:id="rId11"/>
    <sheet name="3.2 Plan for available nitrogen" sheetId="7" r:id="rId12"/>
    <sheet name="3.3 Plan for manufactured N" sheetId="8" r:id="rId13"/>
    <sheet name="3.4 Record of acutal N fertilis" sheetId="11" r:id="rId14"/>
    <sheet name="5.1 % Nitrogen Available" sheetId="17" r:id="rId15"/>
    <sheet name="4.1 Nmax calc for a crop" sheetId="12" state="hidden" r:id="rId16"/>
  </sheets>
  <definedNames>
    <definedName name="_xlnm._FilterDatabase" localSheetId="11" hidden="1">'3.2 Plan for available nitrogen'!$B$6:$N$103</definedName>
    <definedName name="_xlnm._FilterDatabase" localSheetId="12" hidden="1">'3.3 Plan for manufactured N'!$B$3:$I$53</definedName>
    <definedName name="_xlnm._FilterDatabase" localSheetId="13" hidden="1">'3.4 Record of acutal N fertilis'!$B$6:$O$94</definedName>
    <definedName name="Arable">'3.1 Optimum crop N requirement'!$S$15:$S$20</definedName>
    <definedName name="Crop">'3.1 Optimum crop N requirement'!$Q$15:$Q$17</definedName>
    <definedName name="Grass">'3.1 Optimum crop N requirement'!$R$15:$R$17</definedName>
    <definedName name="Grassland">'3.1 Optimum crop N requirement'!$Q$20:$Q$22</definedName>
    <definedName name="TemporaryGrass">'3.1 Optimum crop N requirement'!$R$15:$R$17</definedName>
    <definedName name="Type">'3.1 Optimum crop N requirement'!$Q$20:$Q$21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8" i="8" l="1"/>
  <c r="G127" i="8"/>
  <c r="G126" i="8"/>
  <c r="G125" i="8"/>
  <c r="G124" i="8"/>
  <c r="G123" i="8"/>
  <c r="G122" i="8"/>
  <c r="G121" i="8"/>
  <c r="G120" i="8"/>
  <c r="G119" i="8"/>
  <c r="G118" i="8"/>
  <c r="G117" i="8"/>
  <c r="H117" i="8" s="1"/>
  <c r="G116" i="8"/>
  <c r="G115" i="8"/>
  <c r="G114" i="8"/>
  <c r="G113" i="8"/>
  <c r="G112" i="8"/>
  <c r="G111" i="8"/>
  <c r="G110" i="8"/>
  <c r="G109" i="8"/>
  <c r="G108" i="8"/>
  <c r="G107" i="8"/>
  <c r="G106" i="8"/>
  <c r="G105" i="8"/>
  <c r="G104" i="8"/>
  <c r="G103" i="8"/>
  <c r="H103" i="8" s="1"/>
  <c r="G102" i="8"/>
  <c r="G101" i="8"/>
  <c r="G100" i="8"/>
  <c r="G99" i="8"/>
  <c r="G98" i="8"/>
  <c r="G97" i="8"/>
  <c r="G96" i="8"/>
  <c r="G95" i="8"/>
  <c r="G94" i="8"/>
  <c r="G93" i="8"/>
  <c r="G92" i="8"/>
  <c r="G91" i="8"/>
  <c r="G90" i="8"/>
  <c r="G89" i="8"/>
  <c r="G88" i="8"/>
  <c r="G87" i="8"/>
  <c r="H87" i="8" s="1"/>
  <c r="G86" i="8"/>
  <c r="G85" i="8"/>
  <c r="G84" i="8"/>
  <c r="G83" i="8"/>
  <c r="G82" i="8"/>
  <c r="G81" i="8"/>
  <c r="H81" i="8" s="1"/>
  <c r="G80" i="8"/>
  <c r="G79" i="8"/>
  <c r="G78" i="8"/>
  <c r="G77" i="8"/>
  <c r="G76" i="8"/>
  <c r="G75" i="8"/>
  <c r="G74" i="8"/>
  <c r="G73" i="8"/>
  <c r="H73" i="8" s="1"/>
  <c r="G72" i="8"/>
  <c r="G71" i="8"/>
  <c r="G70" i="8"/>
  <c r="G69" i="8"/>
  <c r="G68" i="8"/>
  <c r="G67" i="8"/>
  <c r="G66" i="8"/>
  <c r="G65" i="8"/>
  <c r="G64" i="8"/>
  <c r="G63" i="8"/>
  <c r="G62" i="8"/>
  <c r="G61" i="8"/>
  <c r="G60" i="8"/>
  <c r="G59" i="8"/>
  <c r="G58" i="8"/>
  <c r="G57" i="8"/>
  <c r="G56" i="8"/>
  <c r="G55" i="8"/>
  <c r="H55" i="8" s="1"/>
  <c r="G54" i="8"/>
  <c r="G53" i="8"/>
  <c r="G52" i="8"/>
  <c r="G51" i="8"/>
  <c r="G50" i="8"/>
  <c r="G49" i="8"/>
  <c r="G48" i="8"/>
  <c r="G47" i="8"/>
  <c r="G46" i="8"/>
  <c r="G45" i="8"/>
  <c r="G44" i="8"/>
  <c r="G43" i="8"/>
  <c r="G42" i="8"/>
  <c r="G41" i="8"/>
  <c r="G40" i="8"/>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G11" i="8"/>
  <c r="G10" i="8"/>
  <c r="G9" i="8"/>
  <c r="G8" i="8"/>
  <c r="H63" i="8"/>
  <c r="H69" i="8"/>
  <c r="H85" i="8"/>
  <c r="H109" i="8"/>
  <c r="H120" i="8"/>
  <c r="G6" i="8"/>
  <c r="G7" i="8"/>
  <c r="K157" i="11"/>
  <c r="L157" i="11" s="1"/>
  <c r="M157" i="11" s="1"/>
  <c r="K158" i="11"/>
  <c r="L158" i="11"/>
  <c r="K159" i="11"/>
  <c r="L159" i="11"/>
  <c r="K160" i="11"/>
  <c r="L160" i="11" s="1"/>
  <c r="K161" i="11"/>
  <c r="L161" i="11" s="1"/>
  <c r="K162" i="11"/>
  <c r="L162" i="11" s="1"/>
  <c r="K163" i="11"/>
  <c r="L163" i="11" s="1"/>
  <c r="M163" i="11" s="1"/>
  <c r="K164" i="11"/>
  <c r="L164" i="11"/>
  <c r="K165" i="11"/>
  <c r="L165" i="11" s="1"/>
  <c r="K166" i="11"/>
  <c r="L166" i="11" s="1"/>
  <c r="M166" i="11" s="1"/>
  <c r="K167" i="11"/>
  <c r="L167" i="11" s="1"/>
  <c r="K168" i="11"/>
  <c r="L168" i="11" s="1"/>
  <c r="K169" i="11"/>
  <c r="L169" i="11"/>
  <c r="K170" i="11"/>
  <c r="L170" i="11" s="1"/>
  <c r="M169" i="11" s="1"/>
  <c r="K171" i="11"/>
  <c r="L171" i="11" s="1"/>
  <c r="K172" i="11"/>
  <c r="L172" i="11"/>
  <c r="K173" i="11"/>
  <c r="L173" i="11" s="1"/>
  <c r="K174" i="11"/>
  <c r="L174" i="11"/>
  <c r="K175" i="11"/>
  <c r="L175" i="11" s="1"/>
  <c r="M175" i="11" s="1"/>
  <c r="K176" i="11"/>
  <c r="L176" i="11" s="1"/>
  <c r="K177" i="11"/>
  <c r="L177" i="11"/>
  <c r="K178" i="11"/>
  <c r="L178" i="11"/>
  <c r="M178" i="11" s="1"/>
  <c r="K179" i="11"/>
  <c r="L179" i="11"/>
  <c r="K180" i="11"/>
  <c r="L180" i="11" s="1"/>
  <c r="K181" i="11"/>
  <c r="L181" i="11" s="1"/>
  <c r="M181" i="11" s="1"/>
  <c r="K182" i="11"/>
  <c r="L182" i="11"/>
  <c r="K183" i="11"/>
  <c r="L183" i="11"/>
  <c r="K184" i="11"/>
  <c r="L184" i="11" s="1"/>
  <c r="K185" i="11"/>
  <c r="L185" i="11" s="1"/>
  <c r="K186" i="11"/>
  <c r="L186" i="11" s="1"/>
  <c r="K187" i="11"/>
  <c r="L187" i="11" s="1"/>
  <c r="M187" i="11" s="1"/>
  <c r="K188" i="11"/>
  <c r="L188" i="11"/>
  <c r="K189" i="11"/>
  <c r="L189" i="11" s="1"/>
  <c r="K190" i="11"/>
  <c r="L190" i="11" s="1"/>
  <c r="K191" i="11"/>
  <c r="L191" i="11" s="1"/>
  <c r="K192" i="11"/>
  <c r="L192" i="11" s="1"/>
  <c r="K193" i="11"/>
  <c r="L193" i="11"/>
  <c r="K194" i="11"/>
  <c r="L194" i="11" s="1"/>
  <c r="M193" i="11" s="1"/>
  <c r="K195" i="11"/>
  <c r="L195" i="11" s="1"/>
  <c r="K196" i="11"/>
  <c r="L196" i="11"/>
  <c r="M196" i="11" s="1"/>
  <c r="K197" i="11"/>
  <c r="L197" i="11" s="1"/>
  <c r="K198" i="11"/>
  <c r="L198" i="11"/>
  <c r="K199" i="11"/>
  <c r="L199" i="11" s="1"/>
  <c r="K200" i="11"/>
  <c r="L200" i="11" s="1"/>
  <c r="K201" i="11"/>
  <c r="L201" i="11"/>
  <c r="K202" i="11"/>
  <c r="L202" i="11"/>
  <c r="K203" i="11"/>
  <c r="L203" i="11"/>
  <c r="K204" i="11"/>
  <c r="L204" i="11" s="1"/>
  <c r="K205" i="11"/>
  <c r="L205" i="11" s="1"/>
  <c r="M205" i="11" s="1"/>
  <c r="K206" i="11"/>
  <c r="L206" i="11"/>
  <c r="K207" i="11"/>
  <c r="L207" i="11"/>
  <c r="K208" i="11"/>
  <c r="L208" i="11" s="1"/>
  <c r="M208" i="11" s="1"/>
  <c r="K209" i="11"/>
  <c r="L209" i="11" s="1"/>
  <c r="K210" i="11"/>
  <c r="L210" i="11" s="1"/>
  <c r="K211" i="11"/>
  <c r="L211" i="11" s="1"/>
  <c r="K212" i="11"/>
  <c r="L212" i="11"/>
  <c r="K213" i="11"/>
  <c r="L213" i="11" s="1"/>
  <c r="K214" i="11"/>
  <c r="L214" i="11"/>
  <c r="K215" i="11"/>
  <c r="L215" i="11" s="1"/>
  <c r="M214" i="11" s="1"/>
  <c r="K216" i="11"/>
  <c r="L216" i="11" s="1"/>
  <c r="K217" i="11"/>
  <c r="L217" i="11"/>
  <c r="K218" i="11"/>
  <c r="L218" i="11" s="1"/>
  <c r="M217" i="11" s="1"/>
  <c r="K219" i="11"/>
  <c r="L219" i="11"/>
  <c r="K220" i="11"/>
  <c r="L220" i="11"/>
  <c r="M220" i="11" s="1"/>
  <c r="K221" i="11"/>
  <c r="L221" i="11" s="1"/>
  <c r="K222" i="11"/>
  <c r="L222" i="11"/>
  <c r="K223" i="11"/>
  <c r="L223" i="11" s="1"/>
  <c r="M223" i="11" s="1"/>
  <c r="K224" i="11"/>
  <c r="L224" i="11"/>
  <c r="K225" i="11"/>
  <c r="L225" i="11"/>
  <c r="K226" i="11"/>
  <c r="L226" i="11"/>
  <c r="M226" i="11" s="1"/>
  <c r="K227" i="11"/>
  <c r="L227" i="11"/>
  <c r="K228" i="11"/>
  <c r="L228" i="11" s="1"/>
  <c r="K229" i="11"/>
  <c r="L229" i="11" s="1"/>
  <c r="M229" i="11" s="1"/>
  <c r="K230" i="11"/>
  <c r="L230" i="11"/>
  <c r="K231" i="11"/>
  <c r="L231" i="11"/>
  <c r="K232" i="11"/>
  <c r="L232" i="11" s="1"/>
  <c r="K233" i="11"/>
  <c r="L233" i="11" s="1"/>
  <c r="K234" i="11"/>
  <c r="L234" i="11" s="1"/>
  <c r="K235" i="11"/>
  <c r="L235" i="11" s="1"/>
  <c r="M235" i="11" s="1"/>
  <c r="K236" i="11"/>
  <c r="L236" i="11"/>
  <c r="K237" i="11"/>
  <c r="L237" i="11" s="1"/>
  <c r="K238" i="11"/>
  <c r="L238" i="11"/>
  <c r="K239" i="11"/>
  <c r="L239" i="11" s="1"/>
  <c r="M238" i="11" s="1"/>
  <c r="K240" i="11"/>
  <c r="L240" i="11"/>
  <c r="K241" i="11"/>
  <c r="L241" i="11"/>
  <c r="K242" i="11"/>
  <c r="L242" i="11" s="1"/>
  <c r="M241" i="11" s="1"/>
  <c r="K243" i="11"/>
  <c r="L243" i="11" s="1"/>
  <c r="K244" i="11"/>
  <c r="L244" i="11"/>
  <c r="M244" i="11" s="1"/>
  <c r="K245" i="11"/>
  <c r="L245" i="11"/>
  <c r="K246" i="11"/>
  <c r="L246" i="11"/>
  <c r="K247" i="11"/>
  <c r="L247" i="11" s="1"/>
  <c r="K248" i="11"/>
  <c r="L248" i="11" s="1"/>
  <c r="K249" i="11"/>
  <c r="L249" i="11"/>
  <c r="K250" i="11"/>
  <c r="L250" i="11"/>
  <c r="K251" i="11"/>
  <c r="L251" i="11"/>
  <c r="K252" i="11"/>
  <c r="L252" i="11" s="1"/>
  <c r="K253" i="11"/>
  <c r="L253" i="11" s="1"/>
  <c r="M253" i="11" s="1"/>
  <c r="K254" i="11"/>
  <c r="L254" i="11"/>
  <c r="K255" i="11"/>
  <c r="L255" i="11"/>
  <c r="K256" i="11"/>
  <c r="L256" i="11" s="1"/>
  <c r="M256" i="11" s="1"/>
  <c r="K257" i="11"/>
  <c r="L257" i="11" s="1"/>
  <c r="K258" i="11"/>
  <c r="L258" i="11" s="1"/>
  <c r="K259" i="11"/>
  <c r="L259" i="11"/>
  <c r="K260" i="11"/>
  <c r="L260" i="11"/>
  <c r="M259" i="11" s="1"/>
  <c r="K261" i="11"/>
  <c r="L261" i="11" s="1"/>
  <c r="K262" i="11"/>
  <c r="L262" i="11" s="1"/>
  <c r="K263" i="11"/>
  <c r="L263" i="11" s="1"/>
  <c r="K264" i="11"/>
  <c r="L264" i="11"/>
  <c r="K265" i="11"/>
  <c r="L265" i="11"/>
  <c r="K266" i="11"/>
  <c r="L266" i="11" s="1"/>
  <c r="K267" i="11"/>
  <c r="L267" i="11" s="1"/>
  <c r="K268" i="11"/>
  <c r="L268" i="11"/>
  <c r="M268" i="11" s="1"/>
  <c r="K269" i="11"/>
  <c r="L269" i="11"/>
  <c r="K270" i="11"/>
  <c r="L270" i="11"/>
  <c r="K271" i="11"/>
  <c r="L271" i="11" s="1"/>
  <c r="M271" i="11" s="1"/>
  <c r="K272" i="11"/>
  <c r="L272" i="11" s="1"/>
  <c r="K273" i="11"/>
  <c r="L273" i="11"/>
  <c r="K274" i="11"/>
  <c r="L274" i="11"/>
  <c r="M274" i="11" s="1"/>
  <c r="K275" i="11"/>
  <c r="L275" i="11"/>
  <c r="K276" i="11"/>
  <c r="L276" i="11" s="1"/>
  <c r="K277" i="11"/>
  <c r="L277" i="11" s="1"/>
  <c r="M277" i="11" s="1"/>
  <c r="K278" i="11"/>
  <c r="L278" i="11"/>
  <c r="K279" i="11"/>
  <c r="L279" i="11"/>
  <c r="K280" i="11"/>
  <c r="L280" i="11" s="1"/>
  <c r="M280" i="11" s="1"/>
  <c r="K281" i="11"/>
  <c r="L281" i="11" s="1"/>
  <c r="K282" i="11"/>
  <c r="L282" i="11" s="1"/>
  <c r="K283" i="11"/>
  <c r="L283" i="11"/>
  <c r="M283" i="11" s="1"/>
  <c r="K284" i="11"/>
  <c r="L284" i="11"/>
  <c r="K285" i="11"/>
  <c r="L285" i="11" s="1"/>
  <c r="K286" i="11"/>
  <c r="L286" i="11" s="1"/>
  <c r="K287" i="11"/>
  <c r="L287" i="11" s="1"/>
  <c r="K288" i="11"/>
  <c r="L288" i="11"/>
  <c r="K289" i="11"/>
  <c r="L289" i="11"/>
  <c r="K290" i="11"/>
  <c r="L290" i="11" s="1"/>
  <c r="K291" i="11"/>
  <c r="L291" i="11" s="1"/>
  <c r="K292" i="11"/>
  <c r="L292" i="11"/>
  <c r="M292" i="11" s="1"/>
  <c r="K293" i="11"/>
  <c r="L293" i="11"/>
  <c r="K294" i="11"/>
  <c r="L294" i="11"/>
  <c r="K295" i="11"/>
  <c r="L295" i="11" s="1"/>
  <c r="M295" i="11" s="1"/>
  <c r="K296" i="11"/>
  <c r="L296" i="11" s="1"/>
  <c r="K297" i="11"/>
  <c r="L297" i="11"/>
  <c r="K298" i="11"/>
  <c r="L298" i="11"/>
  <c r="M298" i="11" s="1"/>
  <c r="K299" i="11"/>
  <c r="L299" i="11"/>
  <c r="K300" i="11"/>
  <c r="L300" i="11" s="1"/>
  <c r="K301" i="11"/>
  <c r="L301" i="11" s="1"/>
  <c r="M301" i="11" s="1"/>
  <c r="K302" i="11"/>
  <c r="L302" i="11"/>
  <c r="K303" i="11"/>
  <c r="L303" i="11"/>
  <c r="K304" i="11"/>
  <c r="L304" i="11" s="1"/>
  <c r="M304" i="11" s="1"/>
  <c r="K305" i="11"/>
  <c r="L305" i="11" s="1"/>
  <c r="K306" i="11"/>
  <c r="L306" i="11" s="1"/>
  <c r="K307" i="11"/>
  <c r="L307" i="11"/>
  <c r="M307" i="11" s="1"/>
  <c r="K308" i="11"/>
  <c r="L308" i="11"/>
  <c r="K309" i="11"/>
  <c r="L309" i="11" s="1"/>
  <c r="K310" i="11"/>
  <c r="L310" i="11" s="1"/>
  <c r="K311" i="11"/>
  <c r="L311" i="11" s="1"/>
  <c r="K312" i="11"/>
  <c r="L312" i="11"/>
  <c r="K313" i="11"/>
  <c r="L313" i="11"/>
  <c r="K314" i="11"/>
  <c r="L314" i="11" s="1"/>
  <c r="K315" i="11"/>
  <c r="L315" i="11" s="1"/>
  <c r="K316" i="11"/>
  <c r="L316" i="11"/>
  <c r="M316" i="11" s="1"/>
  <c r="K317" i="11"/>
  <c r="L317" i="11"/>
  <c r="K318" i="11"/>
  <c r="L318" i="11"/>
  <c r="K319" i="11"/>
  <c r="L319" i="11" s="1"/>
  <c r="M319" i="11" s="1"/>
  <c r="K320" i="11"/>
  <c r="L320" i="11" s="1"/>
  <c r="K321" i="11"/>
  <c r="L321" i="11"/>
  <c r="K322" i="11"/>
  <c r="L322" i="11"/>
  <c r="M322" i="11" s="1"/>
  <c r="K323" i="11"/>
  <c r="L323" i="11"/>
  <c r="K324" i="11"/>
  <c r="L324" i="11" s="1"/>
  <c r="K325" i="11"/>
  <c r="L325" i="11" s="1"/>
  <c r="M325" i="11" s="1"/>
  <c r="K326" i="11"/>
  <c r="L326" i="11"/>
  <c r="K327" i="11"/>
  <c r="L327" i="11"/>
  <c r="K328" i="11"/>
  <c r="L328" i="11" s="1"/>
  <c r="M328" i="11" s="1"/>
  <c r="K329" i="11"/>
  <c r="L329" i="11" s="1"/>
  <c r="K330" i="11"/>
  <c r="L330" i="11" s="1"/>
  <c r="K331" i="11"/>
  <c r="L331" i="11"/>
  <c r="M331" i="11" s="1"/>
  <c r="K332" i="11"/>
  <c r="L332" i="11"/>
  <c r="K333" i="11"/>
  <c r="L333" i="11" s="1"/>
  <c r="K334" i="11"/>
  <c r="L334" i="11" s="1"/>
  <c r="K335" i="11"/>
  <c r="L335" i="11" s="1"/>
  <c r="K336" i="11"/>
  <c r="L336" i="11"/>
  <c r="K337" i="11"/>
  <c r="L337" i="11"/>
  <c r="K338" i="11"/>
  <c r="L338" i="11" s="1"/>
  <c r="K339" i="11"/>
  <c r="L339" i="11" s="1"/>
  <c r="K340" i="11"/>
  <c r="L340" i="11"/>
  <c r="M340" i="11" s="1"/>
  <c r="K341" i="11"/>
  <c r="L341" i="11"/>
  <c r="K342" i="11"/>
  <c r="L342" i="11"/>
  <c r="K343" i="11"/>
  <c r="L343" i="11" s="1"/>
  <c r="M343" i="11" s="1"/>
  <c r="K344" i="11"/>
  <c r="L344" i="11" s="1"/>
  <c r="K345" i="11"/>
  <c r="L345" i="11"/>
  <c r="K346" i="11"/>
  <c r="L346" i="11"/>
  <c r="M346" i="11" s="1"/>
  <c r="K347" i="11"/>
  <c r="L347" i="11"/>
  <c r="K348" i="11"/>
  <c r="L348" i="11" s="1"/>
  <c r="K349" i="11"/>
  <c r="L349" i="11" s="1"/>
  <c r="M349" i="11" s="1"/>
  <c r="K350" i="11"/>
  <c r="L350" i="11" s="1"/>
  <c r="K351" i="11"/>
  <c r="L351" i="11"/>
  <c r="K352" i="11"/>
  <c r="L352" i="11" s="1"/>
  <c r="K353" i="11"/>
  <c r="L353" i="11" s="1"/>
  <c r="K354" i="11"/>
  <c r="L354" i="11" s="1"/>
  <c r="K355" i="11"/>
  <c r="L355" i="11"/>
  <c r="K356" i="11"/>
  <c r="L356" i="11"/>
  <c r="K357" i="11"/>
  <c r="L357" i="11" s="1"/>
  <c r="K358" i="11"/>
  <c r="L358" i="11" s="1"/>
  <c r="M358" i="11" s="1"/>
  <c r="K359" i="11"/>
  <c r="L359" i="11" s="1"/>
  <c r="K360" i="11"/>
  <c r="L360" i="11"/>
  <c r="K361" i="11"/>
  <c r="L361" i="11"/>
  <c r="K362" i="11"/>
  <c r="L362" i="11" s="1"/>
  <c r="M361" i="11" s="1"/>
  <c r="K363" i="11"/>
  <c r="L363" i="11" s="1"/>
  <c r="K364" i="11"/>
  <c r="L364" i="11"/>
  <c r="M364" i="11" s="1"/>
  <c r="K365" i="11"/>
  <c r="L365" i="11"/>
  <c r="K366" i="11"/>
  <c r="L366" i="11"/>
  <c r="K367" i="11"/>
  <c r="L367" i="11" s="1"/>
  <c r="K368" i="11"/>
  <c r="L368" i="11" s="1"/>
  <c r="K369" i="11"/>
  <c r="L369" i="11"/>
  <c r="K370" i="11"/>
  <c r="L370" i="11"/>
  <c r="K371" i="11"/>
  <c r="L371" i="11"/>
  <c r="K372" i="11"/>
  <c r="L372" i="11" s="1"/>
  <c r="K373" i="11"/>
  <c r="L373" i="11" s="1"/>
  <c r="M373" i="11" s="1"/>
  <c r="K374" i="11"/>
  <c r="L374" i="11"/>
  <c r="K375" i="11"/>
  <c r="L375" i="11"/>
  <c r="K376" i="11"/>
  <c r="L376" i="11" s="1"/>
  <c r="K377" i="11"/>
  <c r="L377" i="11" s="1"/>
  <c r="K378" i="11"/>
  <c r="L378" i="11" s="1"/>
  <c r="K379" i="11"/>
  <c r="L379" i="11"/>
  <c r="K380" i="11"/>
  <c r="L380" i="11"/>
  <c r="K381" i="11"/>
  <c r="L381" i="11" s="1"/>
  <c r="F166" i="11"/>
  <c r="F169" i="11"/>
  <c r="F172" i="11"/>
  <c r="F175" i="11"/>
  <c r="F178" i="11"/>
  <c r="F181" i="11"/>
  <c r="F184" i="11"/>
  <c r="F187" i="11"/>
  <c r="F190" i="11"/>
  <c r="F193" i="11"/>
  <c r="F196" i="11"/>
  <c r="F199" i="11"/>
  <c r="F202" i="11"/>
  <c r="F205" i="11"/>
  <c r="F208" i="11"/>
  <c r="F211" i="11"/>
  <c r="F214" i="11"/>
  <c r="F217" i="11"/>
  <c r="F220" i="11"/>
  <c r="F223" i="11"/>
  <c r="F226" i="11"/>
  <c r="F229" i="11"/>
  <c r="F232" i="11"/>
  <c r="F235" i="11"/>
  <c r="F238" i="11"/>
  <c r="F241" i="11"/>
  <c r="F244" i="11"/>
  <c r="F247" i="11"/>
  <c r="F250" i="11"/>
  <c r="F253" i="11"/>
  <c r="F256" i="11"/>
  <c r="F259" i="11"/>
  <c r="F262" i="11"/>
  <c r="F265" i="11"/>
  <c r="F268" i="11"/>
  <c r="F271" i="11"/>
  <c r="F274" i="11"/>
  <c r="F277" i="11"/>
  <c r="F280" i="11"/>
  <c r="F283" i="11"/>
  <c r="F286" i="11"/>
  <c r="F289" i="11"/>
  <c r="F292" i="11"/>
  <c r="F295" i="11"/>
  <c r="F298" i="11"/>
  <c r="F301" i="11"/>
  <c r="F304" i="11"/>
  <c r="F307" i="11"/>
  <c r="F310" i="11"/>
  <c r="F313" i="11"/>
  <c r="F316" i="11"/>
  <c r="F319" i="11"/>
  <c r="F322" i="11"/>
  <c r="F325" i="11"/>
  <c r="F328" i="11"/>
  <c r="F331" i="11"/>
  <c r="F334" i="11"/>
  <c r="F337" i="11"/>
  <c r="F340" i="11"/>
  <c r="F343" i="11"/>
  <c r="F346" i="11"/>
  <c r="F349" i="11"/>
  <c r="F352" i="11"/>
  <c r="F355" i="11"/>
  <c r="F358" i="11"/>
  <c r="F361" i="11"/>
  <c r="F364" i="11"/>
  <c r="F367" i="11"/>
  <c r="F370" i="11"/>
  <c r="F373" i="11"/>
  <c r="F376" i="11"/>
  <c r="F379" i="11"/>
  <c r="F157" i="11"/>
  <c r="F160" i="11"/>
  <c r="F163" i="11"/>
  <c r="C379" i="11"/>
  <c r="C163" i="11"/>
  <c r="C166" i="11"/>
  <c r="C169" i="11"/>
  <c r="C172" i="11"/>
  <c r="C175" i="11"/>
  <c r="C178" i="11"/>
  <c r="C181" i="11"/>
  <c r="C184" i="11"/>
  <c r="C187" i="11"/>
  <c r="C190" i="11"/>
  <c r="C193" i="11"/>
  <c r="C196" i="11"/>
  <c r="C199" i="11"/>
  <c r="C202" i="11"/>
  <c r="C205" i="11"/>
  <c r="C208" i="11"/>
  <c r="C211" i="11"/>
  <c r="C214" i="11"/>
  <c r="C217" i="11"/>
  <c r="C220" i="11"/>
  <c r="C223" i="11"/>
  <c r="C226" i="11"/>
  <c r="C229" i="11"/>
  <c r="C232" i="11"/>
  <c r="C235" i="11"/>
  <c r="C238" i="11"/>
  <c r="C241" i="11"/>
  <c r="C244" i="11"/>
  <c r="C247" i="11"/>
  <c r="C250" i="11"/>
  <c r="C253" i="11"/>
  <c r="C256" i="11"/>
  <c r="C259" i="11"/>
  <c r="C262" i="11"/>
  <c r="C265" i="11"/>
  <c r="C268" i="11"/>
  <c r="C271" i="11"/>
  <c r="C274" i="11"/>
  <c r="C277" i="11"/>
  <c r="C280" i="11"/>
  <c r="C283" i="11"/>
  <c r="C286" i="11"/>
  <c r="C289" i="11"/>
  <c r="C292" i="11"/>
  <c r="C295" i="11"/>
  <c r="C298" i="11"/>
  <c r="C301" i="11"/>
  <c r="C304" i="11"/>
  <c r="C307" i="11"/>
  <c r="C310" i="11"/>
  <c r="C313" i="11"/>
  <c r="C316" i="11"/>
  <c r="C319" i="11"/>
  <c r="C322" i="11"/>
  <c r="C325" i="11"/>
  <c r="C328" i="11"/>
  <c r="C331" i="11"/>
  <c r="C334" i="11"/>
  <c r="C337" i="11"/>
  <c r="C340" i="11"/>
  <c r="C343" i="11"/>
  <c r="C346" i="11"/>
  <c r="C349" i="11"/>
  <c r="C352" i="11"/>
  <c r="C355" i="11"/>
  <c r="C358" i="11"/>
  <c r="C361" i="11"/>
  <c r="C364" i="11"/>
  <c r="C367" i="11"/>
  <c r="C370" i="11"/>
  <c r="C373" i="11"/>
  <c r="C376" i="11"/>
  <c r="C160" i="11"/>
  <c r="C157" i="11"/>
  <c r="B232" i="11"/>
  <c r="B208" i="11"/>
  <c r="H97" i="8"/>
  <c r="C119" i="8"/>
  <c r="E119" i="8"/>
  <c r="F119" i="8"/>
  <c r="C120" i="8"/>
  <c r="E120" i="8"/>
  <c r="F120" i="8"/>
  <c r="C121" i="8"/>
  <c r="E121" i="8"/>
  <c r="F121" i="8"/>
  <c r="C122" i="8"/>
  <c r="E122" i="8"/>
  <c r="F122" i="8"/>
  <c r="C123" i="8"/>
  <c r="E123" i="8"/>
  <c r="F123" i="8"/>
  <c r="C124" i="8"/>
  <c r="E124" i="8"/>
  <c r="F124" i="8"/>
  <c r="C125" i="8"/>
  <c r="E125" i="8"/>
  <c r="F125" i="8"/>
  <c r="C126" i="8"/>
  <c r="E126" i="8"/>
  <c r="F126" i="8"/>
  <c r="C127" i="8"/>
  <c r="E127" i="8"/>
  <c r="F127" i="8"/>
  <c r="C128" i="8"/>
  <c r="E128" i="8"/>
  <c r="F128" i="8"/>
  <c r="C54" i="8"/>
  <c r="E54" i="8"/>
  <c r="F54" i="8"/>
  <c r="C55" i="8"/>
  <c r="E55" i="8"/>
  <c r="F55" i="8"/>
  <c r="C56" i="8"/>
  <c r="E56" i="8"/>
  <c r="F56" i="8"/>
  <c r="C57" i="8"/>
  <c r="E57" i="8"/>
  <c r="F57" i="8"/>
  <c r="C58" i="8"/>
  <c r="E58" i="8"/>
  <c r="F58" i="8"/>
  <c r="C59" i="8"/>
  <c r="E59" i="8"/>
  <c r="F59" i="8"/>
  <c r="C60" i="8"/>
  <c r="E60" i="8"/>
  <c r="F60" i="8"/>
  <c r="C61" i="8"/>
  <c r="E61" i="8"/>
  <c r="F61" i="8"/>
  <c r="B62" i="8"/>
  <c r="C62" i="8"/>
  <c r="E62" i="8"/>
  <c r="F62" i="8"/>
  <c r="C63" i="8"/>
  <c r="E63" i="8"/>
  <c r="F63" i="8"/>
  <c r="C64" i="8"/>
  <c r="E64" i="8"/>
  <c r="F64" i="8"/>
  <c r="C65" i="8"/>
  <c r="E65" i="8"/>
  <c r="F65" i="8"/>
  <c r="C66" i="8"/>
  <c r="E66" i="8"/>
  <c r="F66" i="8"/>
  <c r="C67" i="8"/>
  <c r="E67" i="8"/>
  <c r="F67" i="8"/>
  <c r="C68" i="8"/>
  <c r="E68" i="8"/>
  <c r="F68" i="8"/>
  <c r="C69" i="8"/>
  <c r="E69" i="8"/>
  <c r="F69" i="8"/>
  <c r="C70" i="8"/>
  <c r="E70" i="8"/>
  <c r="F70" i="8"/>
  <c r="C71" i="8"/>
  <c r="E71" i="8"/>
  <c r="F71" i="8"/>
  <c r="C72" i="8"/>
  <c r="E72" i="8"/>
  <c r="F72" i="8"/>
  <c r="C73" i="8"/>
  <c r="E73" i="8"/>
  <c r="F73" i="8"/>
  <c r="C74" i="8"/>
  <c r="E74" i="8"/>
  <c r="F74" i="8"/>
  <c r="C75" i="8"/>
  <c r="E75" i="8"/>
  <c r="F75" i="8"/>
  <c r="C76" i="8"/>
  <c r="E76" i="8"/>
  <c r="F76" i="8"/>
  <c r="C77" i="8"/>
  <c r="E77" i="8"/>
  <c r="F77" i="8"/>
  <c r="C78" i="8"/>
  <c r="E78" i="8"/>
  <c r="F78" i="8"/>
  <c r="C79" i="8"/>
  <c r="E79" i="8"/>
  <c r="F79" i="8"/>
  <c r="H79" i="8"/>
  <c r="C80" i="8"/>
  <c r="E80" i="8"/>
  <c r="F80" i="8"/>
  <c r="C81" i="8"/>
  <c r="E81" i="8"/>
  <c r="F81" i="8"/>
  <c r="C82" i="8"/>
  <c r="E82" i="8"/>
  <c r="F82" i="8"/>
  <c r="C83" i="8"/>
  <c r="E83" i="8"/>
  <c r="F83" i="8"/>
  <c r="C84" i="8"/>
  <c r="E84" i="8"/>
  <c r="F84" i="8"/>
  <c r="C85" i="8"/>
  <c r="E85" i="8"/>
  <c r="F85" i="8"/>
  <c r="C86" i="8"/>
  <c r="E86" i="8"/>
  <c r="F86" i="8"/>
  <c r="C87" i="8"/>
  <c r="E87" i="8"/>
  <c r="F87" i="8"/>
  <c r="C88" i="8"/>
  <c r="E88" i="8"/>
  <c r="F88" i="8"/>
  <c r="C89" i="8"/>
  <c r="E89" i="8"/>
  <c r="F89" i="8"/>
  <c r="C90" i="8"/>
  <c r="E90" i="8"/>
  <c r="F90" i="8"/>
  <c r="C91" i="8"/>
  <c r="E91" i="8"/>
  <c r="F91" i="8"/>
  <c r="C92" i="8"/>
  <c r="E92" i="8"/>
  <c r="F92" i="8"/>
  <c r="C93" i="8"/>
  <c r="E93" i="8"/>
  <c r="F93" i="8"/>
  <c r="H93" i="8" s="1"/>
  <c r="C94" i="8"/>
  <c r="E94" i="8"/>
  <c r="F94" i="8"/>
  <c r="C95" i="8"/>
  <c r="E95" i="8"/>
  <c r="F95" i="8"/>
  <c r="C96" i="8"/>
  <c r="E96" i="8"/>
  <c r="F96" i="8"/>
  <c r="C97" i="8"/>
  <c r="E97" i="8"/>
  <c r="F97" i="8"/>
  <c r="C98" i="8"/>
  <c r="E98" i="8"/>
  <c r="F98" i="8"/>
  <c r="C99" i="8"/>
  <c r="E99" i="8"/>
  <c r="F99" i="8"/>
  <c r="C100" i="8"/>
  <c r="E100" i="8"/>
  <c r="F100" i="8"/>
  <c r="C101" i="8"/>
  <c r="E101" i="8"/>
  <c r="F101" i="8"/>
  <c r="C102" i="8"/>
  <c r="E102" i="8"/>
  <c r="F102" i="8"/>
  <c r="C103" i="8"/>
  <c r="E103" i="8"/>
  <c r="F103" i="8"/>
  <c r="C104" i="8"/>
  <c r="E104" i="8"/>
  <c r="F104" i="8"/>
  <c r="C105" i="8"/>
  <c r="E105" i="8"/>
  <c r="F105" i="8"/>
  <c r="C106" i="8"/>
  <c r="E106" i="8"/>
  <c r="F106" i="8"/>
  <c r="C107" i="8"/>
  <c r="E107" i="8"/>
  <c r="F107" i="8"/>
  <c r="C108" i="8"/>
  <c r="E108" i="8"/>
  <c r="F108" i="8"/>
  <c r="C109" i="8"/>
  <c r="E109" i="8"/>
  <c r="F109" i="8"/>
  <c r="C110" i="8"/>
  <c r="E110" i="8"/>
  <c r="F110" i="8"/>
  <c r="C111" i="8"/>
  <c r="E111" i="8"/>
  <c r="F111" i="8"/>
  <c r="H111" i="8"/>
  <c r="C112" i="8"/>
  <c r="E112" i="8"/>
  <c r="F112" i="8"/>
  <c r="C113" i="8"/>
  <c r="E113" i="8"/>
  <c r="F113" i="8"/>
  <c r="C114" i="8"/>
  <c r="E114" i="8"/>
  <c r="F114" i="8"/>
  <c r="C115" i="8"/>
  <c r="E115" i="8"/>
  <c r="F115" i="8"/>
  <c r="C116" i="8"/>
  <c r="E116" i="8"/>
  <c r="F116" i="8"/>
  <c r="C117" i="8"/>
  <c r="E117" i="8"/>
  <c r="F117" i="8"/>
  <c r="C118" i="8"/>
  <c r="E118" i="8"/>
  <c r="F118" i="8"/>
  <c r="E380" i="7"/>
  <c r="E377" i="7"/>
  <c r="E374" i="7"/>
  <c r="E371" i="7"/>
  <c r="E368" i="7"/>
  <c r="E365" i="7"/>
  <c r="E362" i="7"/>
  <c r="E359" i="7"/>
  <c r="E356" i="7"/>
  <c r="E353" i="7"/>
  <c r="E350" i="7"/>
  <c r="E347" i="7"/>
  <c r="E344" i="7"/>
  <c r="E341" i="7"/>
  <c r="E338" i="7"/>
  <c r="E335" i="7"/>
  <c r="E332" i="7"/>
  <c r="E329" i="7"/>
  <c r="E326" i="7"/>
  <c r="E323" i="7"/>
  <c r="E320" i="7"/>
  <c r="E317" i="7"/>
  <c r="E314" i="7"/>
  <c r="E311" i="7"/>
  <c r="E308" i="7"/>
  <c r="E305" i="7"/>
  <c r="E302" i="7"/>
  <c r="E299" i="7"/>
  <c r="E296" i="7"/>
  <c r="E293" i="7"/>
  <c r="E290" i="7"/>
  <c r="E287" i="7"/>
  <c r="E284" i="7"/>
  <c r="E281" i="7"/>
  <c r="E278" i="7"/>
  <c r="E275" i="7"/>
  <c r="E272" i="7"/>
  <c r="E269" i="7"/>
  <c r="E266" i="7"/>
  <c r="E263" i="7"/>
  <c r="E260" i="7"/>
  <c r="E257" i="7"/>
  <c r="E254" i="7"/>
  <c r="E251" i="7"/>
  <c r="E248" i="7"/>
  <c r="E245" i="7"/>
  <c r="E242" i="7"/>
  <c r="E239" i="7"/>
  <c r="E236" i="7"/>
  <c r="E233" i="7"/>
  <c r="E230" i="7"/>
  <c r="E227" i="7"/>
  <c r="E224" i="7"/>
  <c r="E221" i="7"/>
  <c r="E218" i="7"/>
  <c r="E215" i="7"/>
  <c r="E212" i="7"/>
  <c r="E209" i="7"/>
  <c r="E206" i="7"/>
  <c r="E203" i="7"/>
  <c r="E200" i="7"/>
  <c r="E197" i="7"/>
  <c r="E194" i="7"/>
  <c r="E191" i="7"/>
  <c r="E188" i="7"/>
  <c r="E185" i="7"/>
  <c r="E182" i="7"/>
  <c r="E179" i="7"/>
  <c r="E176" i="7"/>
  <c r="E173" i="7"/>
  <c r="E170" i="7"/>
  <c r="E167" i="7"/>
  <c r="E164" i="7"/>
  <c r="E161" i="7"/>
  <c r="E158" i="7"/>
  <c r="C380" i="7"/>
  <c r="C377" i="7"/>
  <c r="C374" i="7"/>
  <c r="C371" i="7"/>
  <c r="C368" i="7"/>
  <c r="C365" i="7"/>
  <c r="C362" i="7"/>
  <c r="C359" i="7"/>
  <c r="C356" i="7"/>
  <c r="C353" i="7"/>
  <c r="C350" i="7"/>
  <c r="C347" i="7"/>
  <c r="C344" i="7"/>
  <c r="C341" i="7"/>
  <c r="C338" i="7"/>
  <c r="C335" i="7"/>
  <c r="C332" i="7"/>
  <c r="C329" i="7"/>
  <c r="C326" i="7"/>
  <c r="C323" i="7"/>
  <c r="C320" i="7"/>
  <c r="C317" i="7"/>
  <c r="C314" i="7"/>
  <c r="C311" i="7"/>
  <c r="C308" i="7"/>
  <c r="C305" i="7"/>
  <c r="C302" i="7"/>
  <c r="C299" i="7"/>
  <c r="C296" i="7"/>
  <c r="C293" i="7"/>
  <c r="C290" i="7"/>
  <c r="C287" i="7"/>
  <c r="C284" i="7"/>
  <c r="C281" i="7"/>
  <c r="C278" i="7"/>
  <c r="C275" i="7"/>
  <c r="C272" i="7"/>
  <c r="C269" i="7"/>
  <c r="C266" i="7"/>
  <c r="C263" i="7"/>
  <c r="C260" i="7"/>
  <c r="C257" i="7"/>
  <c r="C254" i="7"/>
  <c r="C251" i="7"/>
  <c r="C248" i="7"/>
  <c r="C245" i="7"/>
  <c r="C242" i="7"/>
  <c r="C239" i="7"/>
  <c r="C236" i="7"/>
  <c r="C233" i="7"/>
  <c r="C230" i="7"/>
  <c r="C227" i="7"/>
  <c r="C224" i="7"/>
  <c r="C221" i="7"/>
  <c r="C218" i="7"/>
  <c r="C215" i="7"/>
  <c r="C212" i="7"/>
  <c r="C209" i="7"/>
  <c r="C206" i="7"/>
  <c r="C203" i="7"/>
  <c r="C200" i="7"/>
  <c r="C197" i="7"/>
  <c r="C194" i="7"/>
  <c r="C191" i="7"/>
  <c r="C188" i="7"/>
  <c r="C185" i="7"/>
  <c r="C182" i="7"/>
  <c r="C179" i="7"/>
  <c r="C176" i="7"/>
  <c r="C173" i="7"/>
  <c r="C170" i="7"/>
  <c r="C167" i="7"/>
  <c r="C164" i="7"/>
  <c r="C161" i="7"/>
  <c r="C158" i="7"/>
  <c r="B374" i="7"/>
  <c r="B350" i="7"/>
  <c r="K302" i="7"/>
  <c r="N302" i="7" s="1"/>
  <c r="O302" i="7"/>
  <c r="K303" i="7"/>
  <c r="N303" i="7" s="1"/>
  <c r="O303" i="7"/>
  <c r="K304" i="7"/>
  <c r="N304" i="7" s="1"/>
  <c r="O304" i="7"/>
  <c r="K305" i="7"/>
  <c r="N305" i="7" s="1"/>
  <c r="O305" i="7"/>
  <c r="P305" i="7" s="1"/>
  <c r="K306" i="7"/>
  <c r="N306" i="7" s="1"/>
  <c r="P306" i="7" s="1"/>
  <c r="O306" i="7"/>
  <c r="K307" i="7"/>
  <c r="N307" i="7" s="1"/>
  <c r="O307" i="7"/>
  <c r="K308" i="7"/>
  <c r="N308" i="7"/>
  <c r="O308" i="7"/>
  <c r="P308" i="7" s="1"/>
  <c r="K309" i="7"/>
  <c r="N309" i="7" s="1"/>
  <c r="O309" i="7"/>
  <c r="K310" i="7"/>
  <c r="N310" i="7" s="1"/>
  <c r="O310" i="7"/>
  <c r="K311" i="7"/>
  <c r="N311" i="7"/>
  <c r="O311" i="7"/>
  <c r="P311" i="7" s="1"/>
  <c r="K312" i="7"/>
  <c r="N312" i="7" s="1"/>
  <c r="O312" i="7"/>
  <c r="K313" i="7"/>
  <c r="N313" i="7" s="1"/>
  <c r="P313" i="7" s="1"/>
  <c r="O313" i="7"/>
  <c r="K314" i="7"/>
  <c r="N314" i="7"/>
  <c r="O314" i="7"/>
  <c r="P314" i="7" s="1"/>
  <c r="K315" i="7"/>
  <c r="N315" i="7" s="1"/>
  <c r="O315" i="7"/>
  <c r="K316" i="7"/>
  <c r="N316" i="7" s="1"/>
  <c r="O316" i="7"/>
  <c r="K317" i="7"/>
  <c r="N317" i="7"/>
  <c r="O317" i="7"/>
  <c r="P317" i="7" s="1"/>
  <c r="K318" i="7"/>
  <c r="N318" i="7" s="1"/>
  <c r="O318" i="7"/>
  <c r="K319" i="7"/>
  <c r="N319" i="7" s="1"/>
  <c r="O319" i="7"/>
  <c r="K320" i="7"/>
  <c r="N320" i="7"/>
  <c r="O320" i="7"/>
  <c r="P320" i="7" s="1"/>
  <c r="K321" i="7"/>
  <c r="N321" i="7" s="1"/>
  <c r="O321" i="7"/>
  <c r="K322" i="7"/>
  <c r="N322" i="7" s="1"/>
  <c r="O322" i="7"/>
  <c r="K323" i="7"/>
  <c r="N323" i="7"/>
  <c r="O323" i="7"/>
  <c r="P323" i="7" s="1"/>
  <c r="K324" i="7"/>
  <c r="N324" i="7" s="1"/>
  <c r="O324" i="7"/>
  <c r="K325" i="7"/>
  <c r="N325" i="7" s="1"/>
  <c r="O325" i="7"/>
  <c r="K326" i="7"/>
  <c r="N326" i="7"/>
  <c r="O326" i="7"/>
  <c r="P326" i="7" s="1"/>
  <c r="K327" i="7"/>
  <c r="N327" i="7" s="1"/>
  <c r="O327" i="7"/>
  <c r="K328" i="7"/>
  <c r="N328" i="7" s="1"/>
  <c r="O328" i="7"/>
  <c r="K329" i="7"/>
  <c r="N329" i="7"/>
  <c r="O329" i="7"/>
  <c r="P329" i="7" s="1"/>
  <c r="K330" i="7"/>
  <c r="N330" i="7" s="1"/>
  <c r="P330" i="7" s="1"/>
  <c r="O330" i="7"/>
  <c r="K331" i="7"/>
  <c r="N331" i="7" s="1"/>
  <c r="O331" i="7"/>
  <c r="K332" i="7"/>
  <c r="N332" i="7"/>
  <c r="O332" i="7"/>
  <c r="P332" i="7" s="1"/>
  <c r="K333" i="7"/>
  <c r="N333" i="7" s="1"/>
  <c r="O333" i="7"/>
  <c r="K334" i="7"/>
  <c r="N334" i="7" s="1"/>
  <c r="O334" i="7"/>
  <c r="K335" i="7"/>
  <c r="N335" i="7"/>
  <c r="O335" i="7"/>
  <c r="P335" i="7" s="1"/>
  <c r="K336" i="7"/>
  <c r="N336" i="7" s="1"/>
  <c r="P336" i="7" s="1"/>
  <c r="O336" i="7"/>
  <c r="K337" i="7"/>
  <c r="N337" i="7" s="1"/>
  <c r="P337" i="7" s="1"/>
  <c r="O337" i="7"/>
  <c r="K338" i="7"/>
  <c r="N338" i="7"/>
  <c r="O338" i="7"/>
  <c r="P338" i="7" s="1"/>
  <c r="K339" i="7"/>
  <c r="N339" i="7" s="1"/>
  <c r="O339" i="7"/>
  <c r="K340" i="7"/>
  <c r="N340" i="7" s="1"/>
  <c r="O340" i="7"/>
  <c r="K341" i="7"/>
  <c r="N341" i="7"/>
  <c r="O341" i="7"/>
  <c r="P341" i="7" s="1"/>
  <c r="K342" i="7"/>
  <c r="N342" i="7" s="1"/>
  <c r="O342" i="7"/>
  <c r="K343" i="7"/>
  <c r="N343" i="7" s="1"/>
  <c r="P343" i="7" s="1"/>
  <c r="O343" i="7"/>
  <c r="K344" i="7"/>
  <c r="N344" i="7"/>
  <c r="O344" i="7"/>
  <c r="P344" i="7" s="1"/>
  <c r="K345" i="7"/>
  <c r="N345" i="7" s="1"/>
  <c r="O345" i="7"/>
  <c r="K346" i="7"/>
  <c r="N346" i="7" s="1"/>
  <c r="O346" i="7"/>
  <c r="K347" i="7"/>
  <c r="N347" i="7"/>
  <c r="O347" i="7"/>
  <c r="P347" i="7" s="1"/>
  <c r="K348" i="7"/>
  <c r="N348" i="7" s="1"/>
  <c r="O348" i="7"/>
  <c r="K349" i="7"/>
  <c r="N349" i="7" s="1"/>
  <c r="O349" i="7"/>
  <c r="K350" i="7"/>
  <c r="N350" i="7"/>
  <c r="O350" i="7"/>
  <c r="P350" i="7" s="1"/>
  <c r="K351" i="7"/>
  <c r="N351" i="7" s="1"/>
  <c r="O351" i="7"/>
  <c r="K352" i="7"/>
  <c r="N352" i="7" s="1"/>
  <c r="O352" i="7"/>
  <c r="K353" i="7"/>
  <c r="N353" i="7"/>
  <c r="O353" i="7"/>
  <c r="P353" i="7" s="1"/>
  <c r="K354" i="7"/>
  <c r="N354" i="7" s="1"/>
  <c r="P354" i="7" s="1"/>
  <c r="O354" i="7"/>
  <c r="K355" i="7"/>
  <c r="N355" i="7" s="1"/>
  <c r="O355" i="7"/>
  <c r="K356" i="7"/>
  <c r="N356" i="7"/>
  <c r="O356" i="7"/>
  <c r="P356" i="7" s="1"/>
  <c r="K357" i="7"/>
  <c r="N357" i="7" s="1"/>
  <c r="O357" i="7"/>
  <c r="K358" i="7"/>
  <c r="N358" i="7" s="1"/>
  <c r="O358" i="7"/>
  <c r="K359" i="7"/>
  <c r="N359" i="7"/>
  <c r="O359" i="7"/>
  <c r="P359" i="7" s="1"/>
  <c r="K360" i="7"/>
  <c r="N360" i="7" s="1"/>
  <c r="P360" i="7" s="1"/>
  <c r="O360" i="7"/>
  <c r="K361" i="7"/>
  <c r="N361" i="7" s="1"/>
  <c r="P361" i="7" s="1"/>
  <c r="O361" i="7"/>
  <c r="K362" i="7"/>
  <c r="N362" i="7"/>
  <c r="O362" i="7"/>
  <c r="P362" i="7" s="1"/>
  <c r="K363" i="7"/>
  <c r="N363" i="7" s="1"/>
  <c r="O363" i="7"/>
  <c r="K364" i="7"/>
  <c r="N364" i="7" s="1"/>
  <c r="O364" i="7"/>
  <c r="K365" i="7"/>
  <c r="N365" i="7"/>
  <c r="O365" i="7"/>
  <c r="P365" i="7" s="1"/>
  <c r="K366" i="7"/>
  <c r="N366" i="7" s="1"/>
  <c r="O366" i="7"/>
  <c r="K367" i="7"/>
  <c r="N367" i="7" s="1"/>
  <c r="P367" i="7" s="1"/>
  <c r="O367" i="7"/>
  <c r="K368" i="7"/>
  <c r="N368" i="7"/>
  <c r="O368" i="7"/>
  <c r="P368" i="7" s="1"/>
  <c r="K369" i="7"/>
  <c r="N369" i="7" s="1"/>
  <c r="O369" i="7"/>
  <c r="K370" i="7"/>
  <c r="N370" i="7" s="1"/>
  <c r="O370" i="7"/>
  <c r="K371" i="7"/>
  <c r="N371" i="7"/>
  <c r="O371" i="7"/>
  <c r="P371" i="7" s="1"/>
  <c r="K372" i="7"/>
  <c r="N372" i="7" s="1"/>
  <c r="O372" i="7"/>
  <c r="K373" i="7"/>
  <c r="N373" i="7" s="1"/>
  <c r="O373" i="7"/>
  <c r="K374" i="7"/>
  <c r="N374" i="7"/>
  <c r="O374" i="7"/>
  <c r="P374" i="7" s="1"/>
  <c r="K375" i="7"/>
  <c r="N375" i="7" s="1"/>
  <c r="O375" i="7"/>
  <c r="K376" i="7"/>
  <c r="N376" i="7" s="1"/>
  <c r="O376" i="7"/>
  <c r="K377" i="7"/>
  <c r="N377" i="7"/>
  <c r="O377" i="7"/>
  <c r="P377" i="7" s="1"/>
  <c r="K378" i="7"/>
  <c r="N378" i="7" s="1"/>
  <c r="P378" i="7" s="1"/>
  <c r="O378" i="7"/>
  <c r="K379" i="7"/>
  <c r="N379" i="7" s="1"/>
  <c r="O379" i="7"/>
  <c r="K380" i="7"/>
  <c r="N380" i="7"/>
  <c r="O380" i="7"/>
  <c r="P380" i="7" s="1"/>
  <c r="K381" i="7"/>
  <c r="N381" i="7" s="1"/>
  <c r="O381" i="7"/>
  <c r="K382" i="7"/>
  <c r="N382" i="7" s="1"/>
  <c r="O382" i="7"/>
  <c r="B263" i="7"/>
  <c r="K245" i="7"/>
  <c r="N245" i="7"/>
  <c r="O245" i="7"/>
  <c r="K246" i="7"/>
  <c r="N246" i="7" s="1"/>
  <c r="O246" i="7"/>
  <c r="K247" i="7"/>
  <c r="N247" i="7" s="1"/>
  <c r="O247" i="7"/>
  <c r="K248" i="7"/>
  <c r="N248" i="7"/>
  <c r="P248" i="7" s="1"/>
  <c r="O248" i="7"/>
  <c r="K249" i="7"/>
  <c r="N249" i="7" s="1"/>
  <c r="P249" i="7" s="1"/>
  <c r="O249" i="7"/>
  <c r="K250" i="7"/>
  <c r="N250" i="7" s="1"/>
  <c r="O250" i="7"/>
  <c r="K251" i="7"/>
  <c r="N251" i="7"/>
  <c r="O251" i="7"/>
  <c r="K252" i="7"/>
  <c r="N252" i="7" s="1"/>
  <c r="O252" i="7"/>
  <c r="K253" i="7"/>
  <c r="N253" i="7" s="1"/>
  <c r="O253" i="7"/>
  <c r="K254" i="7"/>
  <c r="N254" i="7"/>
  <c r="O254" i="7"/>
  <c r="K255" i="7"/>
  <c r="N255" i="7" s="1"/>
  <c r="P255" i="7" s="1"/>
  <c r="O255" i="7"/>
  <c r="K256" i="7"/>
  <c r="N256" i="7" s="1"/>
  <c r="P256" i="7" s="1"/>
  <c r="O256" i="7"/>
  <c r="K257" i="7"/>
  <c r="N257" i="7"/>
  <c r="O257" i="7"/>
  <c r="K258" i="7"/>
  <c r="N258" i="7" s="1"/>
  <c r="O258" i="7"/>
  <c r="K259" i="7"/>
  <c r="N259" i="7" s="1"/>
  <c r="O259" i="7"/>
  <c r="K260" i="7"/>
  <c r="N260" i="7"/>
  <c r="O260" i="7"/>
  <c r="K261" i="7"/>
  <c r="N261" i="7" s="1"/>
  <c r="O261" i="7"/>
  <c r="K262" i="7"/>
  <c r="N262" i="7" s="1"/>
  <c r="P262" i="7" s="1"/>
  <c r="O262" i="7"/>
  <c r="K263" i="7"/>
  <c r="N263" i="7"/>
  <c r="O263" i="7"/>
  <c r="K264" i="7"/>
  <c r="N264" i="7" s="1"/>
  <c r="O264" i="7"/>
  <c r="K265" i="7"/>
  <c r="N265" i="7" s="1"/>
  <c r="O265" i="7"/>
  <c r="K266" i="7"/>
  <c r="N266" i="7"/>
  <c r="P266" i="7" s="1"/>
  <c r="O266" i="7"/>
  <c r="K267" i="7"/>
  <c r="N267" i="7" s="1"/>
  <c r="O267" i="7"/>
  <c r="K268" i="7"/>
  <c r="N268" i="7" s="1"/>
  <c r="O268" i="7"/>
  <c r="K269" i="7"/>
  <c r="N269" i="7"/>
  <c r="O269" i="7"/>
  <c r="K270" i="7"/>
  <c r="N270" i="7" s="1"/>
  <c r="O270" i="7"/>
  <c r="K271" i="7"/>
  <c r="N271" i="7" s="1"/>
  <c r="O271" i="7"/>
  <c r="K272" i="7"/>
  <c r="N272" i="7"/>
  <c r="P272" i="7" s="1"/>
  <c r="O272" i="7"/>
  <c r="K273" i="7"/>
  <c r="N273" i="7" s="1"/>
  <c r="P273" i="7" s="1"/>
  <c r="O273" i="7"/>
  <c r="K274" i="7"/>
  <c r="N274" i="7" s="1"/>
  <c r="O274" i="7"/>
  <c r="K275" i="7"/>
  <c r="N275" i="7"/>
  <c r="O275" i="7"/>
  <c r="K276" i="7"/>
  <c r="N276" i="7" s="1"/>
  <c r="O276" i="7"/>
  <c r="K277" i="7"/>
  <c r="N277" i="7" s="1"/>
  <c r="O277" i="7"/>
  <c r="K278" i="7"/>
  <c r="N278" i="7"/>
  <c r="O278" i="7"/>
  <c r="K279" i="7"/>
  <c r="N279" i="7" s="1"/>
  <c r="P279" i="7" s="1"/>
  <c r="O279" i="7"/>
  <c r="K280" i="7"/>
  <c r="N280" i="7" s="1"/>
  <c r="P280" i="7" s="1"/>
  <c r="O280" i="7"/>
  <c r="K281" i="7"/>
  <c r="N281" i="7"/>
  <c r="O281" i="7"/>
  <c r="K282" i="7"/>
  <c r="N282" i="7" s="1"/>
  <c r="O282" i="7"/>
  <c r="K283" i="7"/>
  <c r="N283" i="7" s="1"/>
  <c r="O283" i="7"/>
  <c r="K284" i="7"/>
  <c r="N284" i="7"/>
  <c r="O284" i="7"/>
  <c r="K285" i="7"/>
  <c r="N285" i="7" s="1"/>
  <c r="O285" i="7"/>
  <c r="K286" i="7"/>
  <c r="N286" i="7" s="1"/>
  <c r="P286" i="7" s="1"/>
  <c r="O286" i="7"/>
  <c r="K287" i="7"/>
  <c r="N287" i="7"/>
  <c r="O287" i="7"/>
  <c r="K288" i="7"/>
  <c r="N288" i="7" s="1"/>
  <c r="O288" i="7"/>
  <c r="K289" i="7"/>
  <c r="N289" i="7" s="1"/>
  <c r="O289" i="7"/>
  <c r="K290" i="7"/>
  <c r="N290" i="7"/>
  <c r="P290" i="7" s="1"/>
  <c r="O290" i="7"/>
  <c r="K291" i="7"/>
  <c r="N291" i="7" s="1"/>
  <c r="O291" i="7"/>
  <c r="K292" i="7"/>
  <c r="N292" i="7" s="1"/>
  <c r="O292" i="7"/>
  <c r="K293" i="7"/>
  <c r="N293" i="7"/>
  <c r="O293" i="7"/>
  <c r="K294" i="7"/>
  <c r="N294" i="7" s="1"/>
  <c r="O294" i="7"/>
  <c r="K295" i="7"/>
  <c r="N295" i="7" s="1"/>
  <c r="O295" i="7"/>
  <c r="K296" i="7"/>
  <c r="N296" i="7"/>
  <c r="P296" i="7" s="1"/>
  <c r="O296" i="7"/>
  <c r="K297" i="7"/>
  <c r="N297" i="7" s="1"/>
  <c r="P297" i="7" s="1"/>
  <c r="O297" i="7"/>
  <c r="K298" i="7"/>
  <c r="N298" i="7" s="1"/>
  <c r="O298" i="7"/>
  <c r="K299" i="7"/>
  <c r="N299" i="7"/>
  <c r="O299" i="7"/>
  <c r="K300" i="7"/>
  <c r="N300" i="7" s="1"/>
  <c r="O300" i="7"/>
  <c r="K301" i="7"/>
  <c r="N301" i="7" s="1"/>
  <c r="O301" i="7"/>
  <c r="B182" i="7"/>
  <c r="B158" i="7"/>
  <c r="K158" i="7"/>
  <c r="N158" i="7" s="1"/>
  <c r="O158" i="7"/>
  <c r="P158" i="7" s="1"/>
  <c r="K159" i="7"/>
  <c r="N159" i="7" s="1"/>
  <c r="O159" i="7"/>
  <c r="K160" i="7"/>
  <c r="N160" i="7" s="1"/>
  <c r="O160" i="7"/>
  <c r="K161" i="7"/>
  <c r="N161" i="7" s="1"/>
  <c r="O161" i="7"/>
  <c r="K162" i="7"/>
  <c r="N162" i="7" s="1"/>
  <c r="P162" i="7" s="1"/>
  <c r="O162" i="7"/>
  <c r="K163" i="7"/>
  <c r="N163" i="7" s="1"/>
  <c r="O163" i="7"/>
  <c r="K164" i="7"/>
  <c r="N164" i="7" s="1"/>
  <c r="O164" i="7"/>
  <c r="K165" i="7"/>
  <c r="N165" i="7" s="1"/>
  <c r="P165" i="7" s="1"/>
  <c r="O165" i="7"/>
  <c r="K166" i="7"/>
  <c r="N166" i="7" s="1"/>
  <c r="P166" i="7" s="1"/>
  <c r="O166" i="7"/>
  <c r="K167" i="7"/>
  <c r="N167" i="7" s="1"/>
  <c r="O167" i="7"/>
  <c r="P167" i="7" s="1"/>
  <c r="K168" i="7"/>
  <c r="N168" i="7" s="1"/>
  <c r="O168" i="7"/>
  <c r="K169" i="7"/>
  <c r="N169" i="7" s="1"/>
  <c r="P169" i="7" s="1"/>
  <c r="O169" i="7"/>
  <c r="K170" i="7"/>
  <c r="N170" i="7" s="1"/>
  <c r="O170" i="7"/>
  <c r="K171" i="7"/>
  <c r="N171" i="7" s="1"/>
  <c r="O171" i="7"/>
  <c r="K172" i="7"/>
  <c r="N172" i="7" s="1"/>
  <c r="O172" i="7"/>
  <c r="K173" i="7"/>
  <c r="N173" i="7" s="1"/>
  <c r="O173" i="7"/>
  <c r="P173" i="7" s="1"/>
  <c r="K174" i="7"/>
  <c r="N174" i="7" s="1"/>
  <c r="P174" i="7" s="1"/>
  <c r="O174" i="7"/>
  <c r="K175" i="7"/>
  <c r="N175" i="7" s="1"/>
  <c r="O175" i="7"/>
  <c r="K176" i="7"/>
  <c r="N176" i="7" s="1"/>
  <c r="O176" i="7"/>
  <c r="K177" i="7"/>
  <c r="N177" i="7" s="1"/>
  <c r="P177" i="7" s="1"/>
  <c r="O177" i="7"/>
  <c r="K178" i="7"/>
  <c r="N178" i="7" s="1"/>
  <c r="P178" i="7" s="1"/>
  <c r="O178" i="7"/>
  <c r="K179" i="7"/>
  <c r="N179" i="7" s="1"/>
  <c r="O179" i="7"/>
  <c r="P179" i="7" s="1"/>
  <c r="K180" i="7"/>
  <c r="N180" i="7" s="1"/>
  <c r="O180" i="7"/>
  <c r="K181" i="7"/>
  <c r="N181" i="7" s="1"/>
  <c r="P181" i="7" s="1"/>
  <c r="O181" i="7"/>
  <c r="K182" i="7"/>
  <c r="N182" i="7" s="1"/>
  <c r="O182" i="7"/>
  <c r="P182" i="7" s="1"/>
  <c r="K183" i="7"/>
  <c r="N183" i="7" s="1"/>
  <c r="O183" i="7"/>
  <c r="K184" i="7"/>
  <c r="N184" i="7" s="1"/>
  <c r="O184" i="7"/>
  <c r="K185" i="7"/>
  <c r="N185" i="7" s="1"/>
  <c r="O185" i="7"/>
  <c r="K186" i="7"/>
  <c r="N186" i="7" s="1"/>
  <c r="P186" i="7" s="1"/>
  <c r="O186" i="7"/>
  <c r="K187" i="7"/>
  <c r="N187" i="7" s="1"/>
  <c r="O187" i="7"/>
  <c r="K188" i="7"/>
  <c r="N188" i="7" s="1"/>
  <c r="O188" i="7"/>
  <c r="K189" i="7"/>
  <c r="N189" i="7" s="1"/>
  <c r="O189" i="7"/>
  <c r="K190" i="7"/>
  <c r="N190" i="7" s="1"/>
  <c r="P190" i="7" s="1"/>
  <c r="O190" i="7"/>
  <c r="K191" i="7"/>
  <c r="N191" i="7" s="1"/>
  <c r="O191" i="7"/>
  <c r="P191" i="7" s="1"/>
  <c r="K192" i="7"/>
  <c r="N192" i="7" s="1"/>
  <c r="O192" i="7"/>
  <c r="K193" i="7"/>
  <c r="N193" i="7" s="1"/>
  <c r="O193" i="7"/>
  <c r="K194" i="7"/>
  <c r="N194" i="7" s="1"/>
  <c r="O194" i="7"/>
  <c r="K195" i="7"/>
  <c r="N195" i="7" s="1"/>
  <c r="O195" i="7"/>
  <c r="K196" i="7"/>
  <c r="N196" i="7" s="1"/>
  <c r="O196" i="7"/>
  <c r="K197" i="7"/>
  <c r="N197" i="7" s="1"/>
  <c r="O197" i="7"/>
  <c r="P197" i="7" s="1"/>
  <c r="K198" i="7"/>
  <c r="N198" i="7" s="1"/>
  <c r="P198" i="7" s="1"/>
  <c r="O198" i="7"/>
  <c r="K199" i="7"/>
  <c r="N199" i="7" s="1"/>
  <c r="O199" i="7"/>
  <c r="K200" i="7"/>
  <c r="N200" i="7" s="1"/>
  <c r="O200" i="7"/>
  <c r="K201" i="7"/>
  <c r="N201" i="7" s="1"/>
  <c r="O201" i="7"/>
  <c r="K202" i="7"/>
  <c r="N202" i="7" s="1"/>
  <c r="P202" i="7" s="1"/>
  <c r="O202" i="7"/>
  <c r="K203" i="7"/>
  <c r="N203" i="7" s="1"/>
  <c r="O203" i="7"/>
  <c r="P203" i="7" s="1"/>
  <c r="K204" i="7"/>
  <c r="N204" i="7" s="1"/>
  <c r="O204" i="7"/>
  <c r="K205" i="7"/>
  <c r="N205" i="7" s="1"/>
  <c r="O205" i="7"/>
  <c r="K206" i="7"/>
  <c r="N206" i="7" s="1"/>
  <c r="O206" i="7"/>
  <c r="P206" i="7" s="1"/>
  <c r="K207" i="7"/>
  <c r="N207" i="7" s="1"/>
  <c r="O207" i="7"/>
  <c r="K208" i="7"/>
  <c r="N208" i="7" s="1"/>
  <c r="O208" i="7"/>
  <c r="K209" i="7"/>
  <c r="N209" i="7" s="1"/>
  <c r="O209" i="7"/>
  <c r="K210" i="7"/>
  <c r="N210" i="7" s="1"/>
  <c r="P210" i="7" s="1"/>
  <c r="O210" i="7"/>
  <c r="K211" i="7"/>
  <c r="N211" i="7" s="1"/>
  <c r="O211" i="7"/>
  <c r="K212" i="7"/>
  <c r="N212" i="7" s="1"/>
  <c r="O212" i="7"/>
  <c r="K213" i="7"/>
  <c r="N213" i="7" s="1"/>
  <c r="O213" i="7"/>
  <c r="K214" i="7"/>
  <c r="N214" i="7" s="1"/>
  <c r="P214" i="7" s="1"/>
  <c r="O214" i="7"/>
  <c r="K215" i="7"/>
  <c r="N215" i="7"/>
  <c r="O215" i="7"/>
  <c r="P215" i="7" s="1"/>
  <c r="K216" i="7"/>
  <c r="N216" i="7" s="1"/>
  <c r="O216" i="7"/>
  <c r="K217" i="7"/>
  <c r="N217" i="7" s="1"/>
  <c r="O217" i="7"/>
  <c r="K218" i="7"/>
  <c r="N218" i="7"/>
  <c r="O218" i="7"/>
  <c r="P218" i="7" s="1"/>
  <c r="K219" i="7"/>
  <c r="N219" i="7" s="1"/>
  <c r="O219" i="7"/>
  <c r="K220" i="7"/>
  <c r="N220" i="7" s="1"/>
  <c r="O220" i="7"/>
  <c r="K221" i="7"/>
  <c r="N221" i="7"/>
  <c r="O221" i="7"/>
  <c r="P221" i="7" s="1"/>
  <c r="K222" i="7"/>
  <c r="N222" i="7" s="1"/>
  <c r="P222" i="7" s="1"/>
  <c r="O222" i="7"/>
  <c r="K223" i="7"/>
  <c r="N223" i="7" s="1"/>
  <c r="O223" i="7"/>
  <c r="K224" i="7"/>
  <c r="N224" i="7"/>
  <c r="O224" i="7"/>
  <c r="P224" i="7" s="1"/>
  <c r="K225" i="7"/>
  <c r="N225" i="7" s="1"/>
  <c r="O225" i="7"/>
  <c r="K226" i="7"/>
  <c r="N226" i="7" s="1"/>
  <c r="O226" i="7"/>
  <c r="K227" i="7"/>
  <c r="N227" i="7"/>
  <c r="O227" i="7"/>
  <c r="P227" i="7" s="1"/>
  <c r="K228" i="7"/>
  <c r="N228" i="7" s="1"/>
  <c r="O228" i="7"/>
  <c r="K229" i="7"/>
  <c r="N229" i="7" s="1"/>
  <c r="P229" i="7" s="1"/>
  <c r="O229" i="7"/>
  <c r="K230" i="7"/>
  <c r="N230" i="7"/>
  <c r="O230" i="7"/>
  <c r="P230" i="7" s="1"/>
  <c r="K231" i="7"/>
  <c r="N231" i="7" s="1"/>
  <c r="P231" i="7" s="1"/>
  <c r="O231" i="7"/>
  <c r="K232" i="7"/>
  <c r="N232" i="7" s="1"/>
  <c r="O232" i="7"/>
  <c r="K233" i="7"/>
  <c r="N233" i="7"/>
  <c r="O233" i="7"/>
  <c r="P233" i="7" s="1"/>
  <c r="K234" i="7"/>
  <c r="N234" i="7" s="1"/>
  <c r="O234" i="7"/>
  <c r="K235" i="7"/>
  <c r="N235" i="7" s="1"/>
  <c r="O235" i="7"/>
  <c r="K236" i="7"/>
  <c r="N236" i="7"/>
  <c r="O236" i="7"/>
  <c r="P236" i="7" s="1"/>
  <c r="K237" i="7"/>
  <c r="N237" i="7" s="1"/>
  <c r="O237" i="7"/>
  <c r="K238" i="7"/>
  <c r="N238" i="7" s="1"/>
  <c r="P238" i="7" s="1"/>
  <c r="O238" i="7"/>
  <c r="K239" i="7"/>
  <c r="N239" i="7"/>
  <c r="O239" i="7"/>
  <c r="P239" i="7" s="1"/>
  <c r="K240" i="7"/>
  <c r="N240" i="7" s="1"/>
  <c r="O240" i="7"/>
  <c r="K241" i="7"/>
  <c r="N241" i="7" s="1"/>
  <c r="O241" i="7"/>
  <c r="K242" i="7"/>
  <c r="N242" i="7"/>
  <c r="O242" i="7"/>
  <c r="P242" i="7" s="1"/>
  <c r="K243" i="7"/>
  <c r="N243" i="7" s="1"/>
  <c r="O243" i="7"/>
  <c r="K244" i="7"/>
  <c r="N244" i="7" s="1"/>
  <c r="O244" i="7"/>
  <c r="B97" i="10"/>
  <c r="B286" i="11" s="1"/>
  <c r="C97" i="10"/>
  <c r="B98" i="10"/>
  <c r="B98" i="8" s="1"/>
  <c r="C98" i="10"/>
  <c r="B99" i="10"/>
  <c r="B292" i="11" s="1"/>
  <c r="C99" i="10"/>
  <c r="B100" i="10"/>
  <c r="B100" i="8" s="1"/>
  <c r="C100" i="10"/>
  <c r="B101" i="10"/>
  <c r="B298" i="11" s="1"/>
  <c r="C101" i="10"/>
  <c r="B102" i="10"/>
  <c r="B301" i="11" s="1"/>
  <c r="C102" i="10"/>
  <c r="B103" i="10"/>
  <c r="B103" i="8" s="1"/>
  <c r="C103" i="10"/>
  <c r="B104" i="10"/>
  <c r="B104" i="8" s="1"/>
  <c r="C104" i="10"/>
  <c r="B105" i="10"/>
  <c r="B311" i="7" s="1"/>
  <c r="C105" i="10"/>
  <c r="B106" i="10"/>
  <c r="B106" i="8" s="1"/>
  <c r="C106" i="10"/>
  <c r="B107" i="10"/>
  <c r="B317" i="7" s="1"/>
  <c r="C107" i="10"/>
  <c r="B108" i="10"/>
  <c r="B108" i="8" s="1"/>
  <c r="C108" i="10"/>
  <c r="B109" i="10"/>
  <c r="B323" i="7" s="1"/>
  <c r="C109" i="10"/>
  <c r="B110" i="10"/>
  <c r="B325" i="11" s="1"/>
  <c r="C110" i="10"/>
  <c r="B111" i="10"/>
  <c r="B111" i="8" s="1"/>
  <c r="C111" i="10"/>
  <c r="B112" i="10"/>
  <c r="B112" i="8" s="1"/>
  <c r="C112" i="10"/>
  <c r="B113" i="10"/>
  <c r="B335" i="7" s="1"/>
  <c r="C113" i="10"/>
  <c r="B114" i="10"/>
  <c r="B114" i="8" s="1"/>
  <c r="C114" i="10"/>
  <c r="B115" i="10"/>
  <c r="B341" i="7" s="1"/>
  <c r="C115" i="10"/>
  <c r="B116" i="10"/>
  <c r="B344" i="7" s="1"/>
  <c r="C116" i="10"/>
  <c r="B117" i="10"/>
  <c r="B347" i="7" s="1"/>
  <c r="C117" i="10"/>
  <c r="B118" i="10"/>
  <c r="B349" i="11" s="1"/>
  <c r="C118" i="10"/>
  <c r="B119" i="10"/>
  <c r="B353" i="7" s="1"/>
  <c r="C119" i="10"/>
  <c r="B120" i="10"/>
  <c r="B120" i="8" s="1"/>
  <c r="C120" i="10"/>
  <c r="B121" i="10"/>
  <c r="B121" i="8" s="1"/>
  <c r="C121" i="10"/>
  <c r="B122" i="10"/>
  <c r="B122" i="8" s="1"/>
  <c r="C122" i="10"/>
  <c r="B123" i="10"/>
  <c r="B365" i="7" s="1"/>
  <c r="C123" i="10"/>
  <c r="B124" i="10"/>
  <c r="B368" i="7" s="1"/>
  <c r="C124" i="10"/>
  <c r="B125" i="10"/>
  <c r="B371" i="7" s="1"/>
  <c r="C125" i="10"/>
  <c r="B126" i="10"/>
  <c r="B373" i="11" s="1"/>
  <c r="C126" i="10"/>
  <c r="B127" i="10"/>
  <c r="B377" i="7" s="1"/>
  <c r="C127" i="10"/>
  <c r="B128" i="10"/>
  <c r="B128" i="8" s="1"/>
  <c r="C128" i="10"/>
  <c r="B79" i="10"/>
  <c r="B79" i="8" s="1"/>
  <c r="C79" i="10"/>
  <c r="B80" i="10"/>
  <c r="B80" i="8" s="1"/>
  <c r="C80" i="10"/>
  <c r="B81" i="10"/>
  <c r="B239" i="7" s="1"/>
  <c r="C81" i="10"/>
  <c r="B82" i="10"/>
  <c r="B82" i="8" s="1"/>
  <c r="C82" i="10"/>
  <c r="B83" i="10"/>
  <c r="B244" i="11" s="1"/>
  <c r="C83" i="10"/>
  <c r="B84" i="10"/>
  <c r="B84" i="8" s="1"/>
  <c r="C84" i="10"/>
  <c r="B85" i="10"/>
  <c r="B250" i="11" s="1"/>
  <c r="C85" i="10"/>
  <c r="B86" i="10"/>
  <c r="B253" i="11" s="1"/>
  <c r="C86" i="10"/>
  <c r="B87" i="10"/>
  <c r="B257" i="7" s="1"/>
  <c r="C87" i="10"/>
  <c r="B88" i="10"/>
  <c r="B260" i="7" s="1"/>
  <c r="C88" i="10"/>
  <c r="B89" i="10"/>
  <c r="B262" i="11" s="1"/>
  <c r="C89" i="10"/>
  <c r="B90" i="10"/>
  <c r="B90" i="8" s="1"/>
  <c r="C90" i="10"/>
  <c r="B91" i="10"/>
  <c r="B268" i="11" s="1"/>
  <c r="C91" i="10"/>
  <c r="B92" i="10"/>
  <c r="B92" i="8" s="1"/>
  <c r="C92" i="10"/>
  <c r="B93" i="10"/>
  <c r="B274" i="11" s="1"/>
  <c r="C93" i="10"/>
  <c r="B94" i="10"/>
  <c r="B277" i="11" s="1"/>
  <c r="C94" i="10"/>
  <c r="B95" i="10"/>
  <c r="B281" i="7" s="1"/>
  <c r="C95" i="10"/>
  <c r="B96" i="10"/>
  <c r="B284" i="7" s="1"/>
  <c r="C96" i="10"/>
  <c r="B71" i="10"/>
  <c r="B71" i="8" s="1"/>
  <c r="C71" i="10"/>
  <c r="B72" i="10"/>
  <c r="B72" i="8" s="1"/>
  <c r="C72" i="10"/>
  <c r="B73" i="10"/>
  <c r="B73" i="8" s="1"/>
  <c r="C73" i="10"/>
  <c r="B74" i="10"/>
  <c r="B74" i="8" s="1"/>
  <c r="C74" i="10"/>
  <c r="B75" i="10"/>
  <c r="B221" i="7" s="1"/>
  <c r="C75" i="10"/>
  <c r="B76" i="10"/>
  <c r="B76" i="8" s="1"/>
  <c r="C76" i="10"/>
  <c r="B77" i="10"/>
  <c r="B227" i="7" s="1"/>
  <c r="C77" i="10"/>
  <c r="B78" i="10"/>
  <c r="B229" i="11" s="1"/>
  <c r="C78" i="10"/>
  <c r="B54" i="10"/>
  <c r="B157" i="11" s="1"/>
  <c r="C54" i="10"/>
  <c r="B55" i="10"/>
  <c r="B55" i="8" s="1"/>
  <c r="C55" i="10"/>
  <c r="B56" i="10"/>
  <c r="B164" i="7" s="1"/>
  <c r="C56" i="10"/>
  <c r="B57" i="10"/>
  <c r="B57" i="8" s="1"/>
  <c r="C57" i="10"/>
  <c r="B58" i="10"/>
  <c r="B170" i="7" s="1"/>
  <c r="C58" i="10"/>
  <c r="B59" i="10"/>
  <c r="B173" i="7" s="1"/>
  <c r="C59" i="10"/>
  <c r="B60" i="10"/>
  <c r="B176" i="7" s="1"/>
  <c r="C60" i="10"/>
  <c r="B61" i="10"/>
  <c r="B179" i="7" s="1"/>
  <c r="C61" i="10"/>
  <c r="B62" i="10"/>
  <c r="B181" i="11" s="1"/>
  <c r="C62" i="10"/>
  <c r="B63" i="10"/>
  <c r="B63" i="8" s="1"/>
  <c r="C63" i="10"/>
  <c r="B64" i="10"/>
  <c r="B64" i="8" s="1"/>
  <c r="C64" i="10"/>
  <c r="B65" i="10"/>
  <c r="B65" i="8" s="1"/>
  <c r="C65" i="10"/>
  <c r="B66" i="10"/>
  <c r="B66" i="8" s="1"/>
  <c r="C66" i="10"/>
  <c r="B67" i="10"/>
  <c r="B197" i="7" s="1"/>
  <c r="C67" i="10"/>
  <c r="B68" i="10"/>
  <c r="B68" i="8" s="1"/>
  <c r="C68" i="10"/>
  <c r="B69" i="10"/>
  <c r="B203" i="7" s="1"/>
  <c r="C69" i="10"/>
  <c r="B70" i="10"/>
  <c r="B205" i="11" s="1"/>
  <c r="C70" i="10"/>
  <c r="K11" i="11"/>
  <c r="B206" i="7" l="1"/>
  <c r="B287" i="7"/>
  <c r="B256" i="11"/>
  <c r="B230" i="7"/>
  <c r="B127" i="8"/>
  <c r="B280" i="11"/>
  <c r="B113" i="8"/>
  <c r="B54" i="8"/>
  <c r="B119" i="8"/>
  <c r="B304" i="11"/>
  <c r="B115" i="8"/>
  <c r="B56" i="8"/>
  <c r="B328" i="11"/>
  <c r="B302" i="7"/>
  <c r="B117" i="8"/>
  <c r="B58" i="8"/>
  <c r="B160" i="11"/>
  <c r="B352" i="11"/>
  <c r="B326" i="7"/>
  <c r="B60" i="8"/>
  <c r="B184" i="11"/>
  <c r="B376" i="11"/>
  <c r="B161" i="7"/>
  <c r="B185" i="7"/>
  <c r="B209" i="7"/>
  <c r="B233" i="7"/>
  <c r="B266" i="7"/>
  <c r="B290" i="7"/>
  <c r="B305" i="7"/>
  <c r="B329" i="7"/>
  <c r="B126" i="8"/>
  <c r="B163" i="11"/>
  <c r="B187" i="11"/>
  <c r="B211" i="11"/>
  <c r="B235" i="11"/>
  <c r="B259" i="11"/>
  <c r="B283" i="11"/>
  <c r="B307" i="11"/>
  <c r="B331" i="11"/>
  <c r="B355" i="11"/>
  <c r="B188" i="7"/>
  <c r="B212" i="7"/>
  <c r="B236" i="7"/>
  <c r="B245" i="7"/>
  <c r="B269" i="7"/>
  <c r="B293" i="7"/>
  <c r="B308" i="7"/>
  <c r="B332" i="7"/>
  <c r="B356" i="7"/>
  <c r="B380" i="7"/>
  <c r="B109" i="8"/>
  <c r="B107" i="8"/>
  <c r="B105" i="8"/>
  <c r="B101" i="8"/>
  <c r="B99" i="8"/>
  <c r="B97" i="8"/>
  <c r="B95" i="8"/>
  <c r="B93" i="8"/>
  <c r="B91" i="8"/>
  <c r="B89" i="8"/>
  <c r="B87" i="8"/>
  <c r="B85" i="8"/>
  <c r="B83" i="8"/>
  <c r="B81" i="8"/>
  <c r="B125" i="8"/>
  <c r="B166" i="11"/>
  <c r="B190" i="11"/>
  <c r="B214" i="11"/>
  <c r="B238" i="11"/>
  <c r="B310" i="11"/>
  <c r="B334" i="11"/>
  <c r="B358" i="11"/>
  <c r="B167" i="7"/>
  <c r="B191" i="7"/>
  <c r="B215" i="7"/>
  <c r="B248" i="7"/>
  <c r="B272" i="7"/>
  <c r="B296" i="7"/>
  <c r="B359" i="7"/>
  <c r="B77" i="8"/>
  <c r="B75" i="8"/>
  <c r="B69" i="8"/>
  <c r="B67" i="8"/>
  <c r="B124" i="8"/>
  <c r="B169" i="11"/>
  <c r="B193" i="11"/>
  <c r="B217" i="11"/>
  <c r="B241" i="11"/>
  <c r="B265" i="11"/>
  <c r="B289" i="11"/>
  <c r="B313" i="11"/>
  <c r="B337" i="11"/>
  <c r="B361" i="11"/>
  <c r="B379" i="11"/>
  <c r="B194" i="7"/>
  <c r="B218" i="7"/>
  <c r="B242" i="7"/>
  <c r="B251" i="7"/>
  <c r="B275" i="7"/>
  <c r="B299" i="7"/>
  <c r="B314" i="7"/>
  <c r="B338" i="7"/>
  <c r="B362" i="7"/>
  <c r="B118" i="8"/>
  <c r="B116" i="8"/>
  <c r="B61" i="8"/>
  <c r="B59" i="8"/>
  <c r="B123" i="8"/>
  <c r="B172" i="11"/>
  <c r="B196" i="11"/>
  <c r="B220" i="11"/>
  <c r="B316" i="11"/>
  <c r="B340" i="11"/>
  <c r="B364" i="11"/>
  <c r="B254" i="7"/>
  <c r="B278" i="7"/>
  <c r="B110" i="8"/>
  <c r="B175" i="11"/>
  <c r="B199" i="11"/>
  <c r="B223" i="11"/>
  <c r="B247" i="11"/>
  <c r="B271" i="11"/>
  <c r="B295" i="11"/>
  <c r="B319" i="11"/>
  <c r="B343" i="11"/>
  <c r="B367" i="11"/>
  <c r="B200" i="7"/>
  <c r="B224" i="7"/>
  <c r="B320" i="7"/>
  <c r="B102" i="8"/>
  <c r="B96" i="8"/>
  <c r="B94" i="8"/>
  <c r="B88" i="8"/>
  <c r="B86" i="8"/>
  <c r="B178" i="11"/>
  <c r="B202" i="11"/>
  <c r="B226" i="11"/>
  <c r="B322" i="11"/>
  <c r="B346" i="11"/>
  <c r="B370" i="11"/>
  <c r="B78" i="8"/>
  <c r="B70" i="8"/>
  <c r="H84" i="8"/>
  <c r="P223" i="7"/>
  <c r="P216" i="7"/>
  <c r="P196" i="7"/>
  <c r="P192" i="7"/>
  <c r="P184" i="7"/>
  <c r="P180" i="7"/>
  <c r="P172" i="7"/>
  <c r="P168" i="7"/>
  <c r="P160" i="7"/>
  <c r="P292" i="7"/>
  <c r="P285" i="7"/>
  <c r="P278" i="7"/>
  <c r="P268" i="7"/>
  <c r="P261" i="7"/>
  <c r="P254" i="7"/>
  <c r="P373" i="7"/>
  <c r="P366" i="7"/>
  <c r="P349" i="7"/>
  <c r="P342" i="7"/>
  <c r="P325" i="7"/>
  <c r="P240" i="7"/>
  <c r="Q239" i="7" s="1"/>
  <c r="P238" i="11" s="1"/>
  <c r="Q238" i="11" s="1"/>
  <c r="Q167" i="7"/>
  <c r="P235" i="7"/>
  <c r="P228" i="7"/>
  <c r="P301" i="7"/>
  <c r="Q299" i="7" s="1"/>
  <c r="P298" i="11" s="1"/>
  <c r="Q298" i="11" s="1"/>
  <c r="P294" i="7"/>
  <c r="P287" i="7"/>
  <c r="P277" i="7"/>
  <c r="P270" i="7"/>
  <c r="P263" i="7"/>
  <c r="P253" i="7"/>
  <c r="P246" i="7"/>
  <c r="P382" i="7"/>
  <c r="Q380" i="7" s="1"/>
  <c r="P379" i="11" s="1"/>
  <c r="Q379" i="11" s="1"/>
  <c r="P375" i="7"/>
  <c r="P358" i="7"/>
  <c r="P351" i="7"/>
  <c r="P334" i="7"/>
  <c r="P327" i="7"/>
  <c r="P310" i="7"/>
  <c r="P234" i="7"/>
  <c r="P217" i="7"/>
  <c r="P300" i="7"/>
  <c r="P293" i="7"/>
  <c r="P283" i="7"/>
  <c r="P276" i="7"/>
  <c r="P269" i="7"/>
  <c r="P259" i="7"/>
  <c r="P252" i="7"/>
  <c r="P245" i="7"/>
  <c r="Q245" i="7" s="1"/>
  <c r="P244" i="11" s="1"/>
  <c r="Q244" i="11" s="1"/>
  <c r="P381" i="7"/>
  <c r="P364" i="7"/>
  <c r="P357" i="7"/>
  <c r="P340" i="7"/>
  <c r="P333" i="7"/>
  <c r="P316" i="7"/>
  <c r="P309" i="7"/>
  <c r="P166" i="11"/>
  <c r="Q166" i="11" s="1"/>
  <c r="P241" i="7"/>
  <c r="P244" i="7"/>
  <c r="P237" i="7"/>
  <c r="Q236" i="7" s="1"/>
  <c r="P235" i="11" s="1"/>
  <c r="Q235" i="11" s="1"/>
  <c r="P220" i="7"/>
  <c r="P213" i="7"/>
  <c r="P205" i="7"/>
  <c r="P201" i="7"/>
  <c r="P193" i="7"/>
  <c r="Q191" i="7" s="1"/>
  <c r="P190" i="11" s="1"/>
  <c r="Q190" i="11" s="1"/>
  <c r="P189" i="7"/>
  <c r="P319" i="7"/>
  <c r="P312" i="7"/>
  <c r="Q308" i="7"/>
  <c r="P307" i="11" s="1"/>
  <c r="Q307" i="11" s="1"/>
  <c r="P299" i="7"/>
  <c r="P289" i="7"/>
  <c r="P282" i="7"/>
  <c r="P275" i="7"/>
  <c r="Q275" i="7" s="1"/>
  <c r="P274" i="11" s="1"/>
  <c r="Q274" i="11" s="1"/>
  <c r="P265" i="7"/>
  <c r="P258" i="7"/>
  <c r="P251" i="7"/>
  <c r="P370" i="7"/>
  <c r="P363" i="7"/>
  <c r="Q362" i="7" s="1"/>
  <c r="P361" i="11" s="1"/>
  <c r="Q361" i="11" s="1"/>
  <c r="P346" i="7"/>
  <c r="P339" i="7"/>
  <c r="P322" i="7"/>
  <c r="Q320" i="7" s="1"/>
  <c r="P319" i="11" s="1"/>
  <c r="Q319" i="11" s="1"/>
  <c r="P315" i="7"/>
  <c r="P243" i="7"/>
  <c r="P226" i="7"/>
  <c r="P219" i="7"/>
  <c r="P208" i="7"/>
  <c r="P204" i="7"/>
  <c r="Q254" i="7"/>
  <c r="P253" i="11" s="1"/>
  <c r="Q253" i="11" s="1"/>
  <c r="P318" i="7"/>
  <c r="Q314" i="7"/>
  <c r="P313" i="11" s="1"/>
  <c r="Q313" i="11" s="1"/>
  <c r="P304" i="7"/>
  <c r="P295" i="7"/>
  <c r="P288" i="7"/>
  <c r="Q287" i="7" s="1"/>
  <c r="P286" i="11" s="1"/>
  <c r="Q286" i="11" s="1"/>
  <c r="P281" i="7"/>
  <c r="P271" i="7"/>
  <c r="P264" i="7"/>
  <c r="P257" i="7"/>
  <c r="P247" i="7"/>
  <c r="P376" i="7"/>
  <c r="Q374" i="7" s="1"/>
  <c r="P373" i="11" s="1"/>
  <c r="Q373" i="11" s="1"/>
  <c r="P369" i="7"/>
  <c r="Q368" i="7" s="1"/>
  <c r="P367" i="11" s="1"/>
  <c r="Q367" i="11" s="1"/>
  <c r="P352" i="7"/>
  <c r="Q350" i="7" s="1"/>
  <c r="P349" i="11" s="1"/>
  <c r="Q349" i="11" s="1"/>
  <c r="P345" i="7"/>
  <c r="P328" i="7"/>
  <c r="Q326" i="7" s="1"/>
  <c r="P325" i="11" s="1"/>
  <c r="Q325" i="11" s="1"/>
  <c r="P321" i="7"/>
  <c r="P232" i="7"/>
  <c r="P225" i="7"/>
  <c r="P211" i="7"/>
  <c r="P207" i="7"/>
  <c r="Q206" i="7" s="1"/>
  <c r="P205" i="11" s="1"/>
  <c r="Q205" i="11" s="1"/>
  <c r="P199" i="7"/>
  <c r="P195" i="7"/>
  <c r="P187" i="7"/>
  <c r="P183" i="7"/>
  <c r="Q182" i="7" s="1"/>
  <c r="P181" i="11" s="1"/>
  <c r="Q181" i="11" s="1"/>
  <c r="P175" i="7"/>
  <c r="P171" i="7"/>
  <c r="P163" i="7"/>
  <c r="P159" i="7"/>
  <c r="Q158" i="7" s="1"/>
  <c r="P298" i="7"/>
  <c r="P291" i="7"/>
  <c r="Q290" i="7" s="1"/>
  <c r="P289" i="11" s="1"/>
  <c r="Q289" i="11" s="1"/>
  <c r="P284" i="7"/>
  <c r="P274" i="7"/>
  <c r="Q272" i="7" s="1"/>
  <c r="P271" i="11" s="1"/>
  <c r="Q271" i="11" s="1"/>
  <c r="P267" i="7"/>
  <c r="P260" i="7"/>
  <c r="P250" i="7"/>
  <c r="P379" i="7"/>
  <c r="Q377" i="7" s="1"/>
  <c r="P376" i="11" s="1"/>
  <c r="Q376" i="11" s="1"/>
  <c r="P372" i="7"/>
  <c r="Q371" i="7" s="1"/>
  <c r="P370" i="11" s="1"/>
  <c r="Q370" i="11" s="1"/>
  <c r="P355" i="7"/>
  <c r="P348" i="7"/>
  <c r="Q344" i="7"/>
  <c r="P343" i="11" s="1"/>
  <c r="Q343" i="11" s="1"/>
  <c r="P331" i="7"/>
  <c r="P324" i="7"/>
  <c r="P307" i="7"/>
  <c r="Q305" i="7" s="1"/>
  <c r="P304" i="11" s="1"/>
  <c r="Q304" i="11" s="1"/>
  <c r="P303" i="7"/>
  <c r="M379" i="11"/>
  <c r="M367" i="11"/>
  <c r="M355" i="11"/>
  <c r="M337" i="11"/>
  <c r="M313" i="11"/>
  <c r="M289" i="11"/>
  <c r="M265" i="11"/>
  <c r="M247" i="11"/>
  <c r="M160" i="11"/>
  <c r="M334" i="11"/>
  <c r="M310" i="11"/>
  <c r="M286" i="11"/>
  <c r="M262" i="11"/>
  <c r="M199" i="11"/>
  <c r="M190" i="11"/>
  <c r="M370" i="11"/>
  <c r="M250" i="11"/>
  <c r="M211" i="11"/>
  <c r="M172" i="11"/>
  <c r="M202" i="11"/>
  <c r="M184" i="11"/>
  <c r="M376" i="11"/>
  <c r="M352" i="11"/>
  <c r="M232" i="11"/>
  <c r="H61" i="8"/>
  <c r="H57" i="8"/>
  <c r="H70" i="8"/>
  <c r="H102" i="8"/>
  <c r="H72" i="8"/>
  <c r="H118" i="8"/>
  <c r="H94" i="8"/>
  <c r="H121" i="8"/>
  <c r="H96" i="8"/>
  <c r="H105" i="8"/>
  <c r="H88" i="8"/>
  <c r="H112" i="8"/>
  <c r="H64" i="8"/>
  <c r="H124" i="8"/>
  <c r="H54" i="8"/>
  <c r="H115" i="8"/>
  <c r="H106" i="8"/>
  <c r="H100" i="8"/>
  <c r="H75" i="8"/>
  <c r="H66" i="8"/>
  <c r="H60" i="8"/>
  <c r="H127" i="8"/>
  <c r="H78" i="8"/>
  <c r="H123" i="8"/>
  <c r="H99" i="8"/>
  <c r="H90" i="8"/>
  <c r="H67" i="8"/>
  <c r="H58" i="8"/>
  <c r="H114" i="8"/>
  <c r="H108" i="8"/>
  <c r="H91" i="8"/>
  <c r="H82" i="8"/>
  <c r="H76" i="8"/>
  <c r="H126" i="8"/>
  <c r="Q356" i="7"/>
  <c r="P355" i="11" s="1"/>
  <c r="Q355" i="11" s="1"/>
  <c r="Q365" i="7"/>
  <c r="P364" i="11" s="1"/>
  <c r="Q364" i="11" s="1"/>
  <c r="Q353" i="7"/>
  <c r="P352" i="11" s="1"/>
  <c r="Q352" i="11" s="1"/>
  <c r="Q341" i="7"/>
  <c r="P340" i="11" s="1"/>
  <c r="Q340" i="11" s="1"/>
  <c r="Q329" i="7"/>
  <c r="P328" i="11" s="1"/>
  <c r="Q328" i="11" s="1"/>
  <c r="P302" i="7"/>
  <c r="Q302" i="7" s="1"/>
  <c r="P301" i="11" s="1"/>
  <c r="Q301" i="11" s="1"/>
  <c r="Q359" i="7"/>
  <c r="P358" i="11" s="1"/>
  <c r="Q358" i="11" s="1"/>
  <c r="Q347" i="7"/>
  <c r="P346" i="11" s="1"/>
  <c r="Q346" i="11" s="1"/>
  <c r="Q335" i="7"/>
  <c r="P334" i="11" s="1"/>
  <c r="Q334" i="11" s="1"/>
  <c r="Q323" i="7"/>
  <c r="P322" i="11" s="1"/>
  <c r="Q322" i="11" s="1"/>
  <c r="Q311" i="7"/>
  <c r="P310" i="11" s="1"/>
  <c r="Q310" i="11" s="1"/>
  <c r="Q263" i="7"/>
  <c r="P262" i="11" s="1"/>
  <c r="Q262" i="11" s="1"/>
  <c r="Q251" i="7"/>
  <c r="P250" i="11" s="1"/>
  <c r="Q250" i="11" s="1"/>
  <c r="Q260" i="7"/>
  <c r="P259" i="11" s="1"/>
  <c r="Q259" i="11" s="1"/>
  <c r="Q248" i="7"/>
  <c r="P247" i="11" s="1"/>
  <c r="Q247" i="11" s="1"/>
  <c r="Q284" i="7"/>
  <c r="P283" i="11" s="1"/>
  <c r="Q283" i="11" s="1"/>
  <c r="Q257" i="7"/>
  <c r="P256" i="11" s="1"/>
  <c r="Q256" i="11" s="1"/>
  <c r="Q296" i="7"/>
  <c r="P295" i="11" s="1"/>
  <c r="Q295" i="11" s="1"/>
  <c r="Q293" i="7"/>
  <c r="P292" i="11" s="1"/>
  <c r="Q292" i="11" s="1"/>
  <c r="Q281" i="7"/>
  <c r="P280" i="11" s="1"/>
  <c r="Q280" i="11" s="1"/>
  <c r="Q278" i="7"/>
  <c r="P277" i="11" s="1"/>
  <c r="Q277" i="11" s="1"/>
  <c r="Q224" i="7"/>
  <c r="P223" i="11" s="1"/>
  <c r="Q223" i="11" s="1"/>
  <c r="P212" i="7"/>
  <c r="Q212" i="7" s="1"/>
  <c r="P211" i="11" s="1"/>
  <c r="Q211" i="11" s="1"/>
  <c r="P188" i="7"/>
  <c r="Q188" i="7" s="1"/>
  <c r="P187" i="11" s="1"/>
  <c r="Q187" i="11" s="1"/>
  <c r="P164" i="7"/>
  <c r="Q164" i="7" s="1"/>
  <c r="P209" i="7"/>
  <c r="Q209" i="7" s="1"/>
  <c r="P208" i="11" s="1"/>
  <c r="Q208" i="11" s="1"/>
  <c r="P185" i="7"/>
  <c r="Q185" i="7" s="1"/>
  <c r="P184" i="11" s="1"/>
  <c r="Q184" i="11" s="1"/>
  <c r="P161" i="7"/>
  <c r="Q203" i="7"/>
  <c r="P202" i="11" s="1"/>
  <c r="Q202" i="11" s="1"/>
  <c r="Q179" i="7"/>
  <c r="P178" i="11" s="1"/>
  <c r="Q178" i="11" s="1"/>
  <c r="Q221" i="7"/>
  <c r="P220" i="11" s="1"/>
  <c r="Q220" i="11" s="1"/>
  <c r="Q242" i="7"/>
  <c r="P241" i="11" s="1"/>
  <c r="Q241" i="11" s="1"/>
  <c r="Q230" i="7"/>
  <c r="P229" i="11" s="1"/>
  <c r="Q229" i="11" s="1"/>
  <c r="Q218" i="7"/>
  <c r="P217" i="11" s="1"/>
  <c r="Q217" i="11" s="1"/>
  <c r="P200" i="7"/>
  <c r="Q200" i="7" s="1"/>
  <c r="P199" i="11" s="1"/>
  <c r="Q199" i="11" s="1"/>
  <c r="P176" i="7"/>
  <c r="Q176" i="7" s="1"/>
  <c r="P175" i="11" s="1"/>
  <c r="Q175" i="11" s="1"/>
  <c r="Q233" i="7"/>
  <c r="P232" i="11" s="1"/>
  <c r="Q232" i="11" s="1"/>
  <c r="Q197" i="7"/>
  <c r="P196" i="11" s="1"/>
  <c r="Q196" i="11" s="1"/>
  <c r="Q173" i="7"/>
  <c r="Q227" i="7"/>
  <c r="P226" i="11" s="1"/>
  <c r="Q226" i="11" s="1"/>
  <c r="Q215" i="7"/>
  <c r="P214" i="11" s="1"/>
  <c r="Q214" i="11" s="1"/>
  <c r="P194" i="7"/>
  <c r="Q194" i="7" s="1"/>
  <c r="P193" i="11" s="1"/>
  <c r="Q193" i="11" s="1"/>
  <c r="P170" i="7"/>
  <c r="Q170" i="7" s="1"/>
  <c r="L11" i="11"/>
  <c r="K12" i="11"/>
  <c r="L12" i="11" s="1"/>
  <c r="K13" i="11"/>
  <c r="L13" i="11" s="1"/>
  <c r="K14" i="11"/>
  <c r="L14" i="11" s="1"/>
  <c r="K15" i="11"/>
  <c r="L15" i="11" s="1"/>
  <c r="K16" i="11"/>
  <c r="L16" i="11" s="1"/>
  <c r="K17" i="11"/>
  <c r="L17" i="11" s="1"/>
  <c r="K18" i="11"/>
  <c r="L18" i="11" s="1"/>
  <c r="K19" i="11"/>
  <c r="L19" i="11" s="1"/>
  <c r="K20" i="11"/>
  <c r="L20" i="11" s="1"/>
  <c r="K21" i="11"/>
  <c r="L21" i="11" s="1"/>
  <c r="K22" i="11"/>
  <c r="L22" i="11" s="1"/>
  <c r="K23" i="11"/>
  <c r="L23" i="11" s="1"/>
  <c r="K24" i="11"/>
  <c r="L24" i="11" s="1"/>
  <c r="K25" i="11"/>
  <c r="L25" i="11" s="1"/>
  <c r="K26" i="11"/>
  <c r="L26" i="11" s="1"/>
  <c r="K27" i="11"/>
  <c r="L27" i="11" s="1"/>
  <c r="K28" i="11"/>
  <c r="L28" i="11" s="1"/>
  <c r="K29" i="11"/>
  <c r="L29" i="11" s="1"/>
  <c r="K30" i="11"/>
  <c r="L30" i="11" s="1"/>
  <c r="K31" i="11"/>
  <c r="L31" i="11" s="1"/>
  <c r="K32" i="11"/>
  <c r="L32" i="11" s="1"/>
  <c r="K33" i="11"/>
  <c r="L33" i="11" s="1"/>
  <c r="K34" i="11"/>
  <c r="L34" i="11" s="1"/>
  <c r="K35" i="11"/>
  <c r="L35" i="11" s="1"/>
  <c r="K36" i="11"/>
  <c r="L36" i="11" s="1"/>
  <c r="K37" i="11"/>
  <c r="L37" i="11" s="1"/>
  <c r="K38" i="11"/>
  <c r="L38" i="11" s="1"/>
  <c r="K39" i="11"/>
  <c r="L39" i="11" s="1"/>
  <c r="K40" i="11"/>
  <c r="L40" i="11" s="1"/>
  <c r="K41" i="11"/>
  <c r="L41" i="11" s="1"/>
  <c r="K42" i="11"/>
  <c r="L42" i="11" s="1"/>
  <c r="K43" i="11"/>
  <c r="L43" i="11" s="1"/>
  <c r="K44" i="11"/>
  <c r="L44" i="11" s="1"/>
  <c r="K45" i="11"/>
  <c r="L45" i="11" s="1"/>
  <c r="K46" i="11"/>
  <c r="L46" i="11" s="1"/>
  <c r="K47" i="11"/>
  <c r="L47" i="11" s="1"/>
  <c r="K48" i="11"/>
  <c r="L48" i="11" s="1"/>
  <c r="K49" i="11"/>
  <c r="L49" i="11" s="1"/>
  <c r="K50" i="11"/>
  <c r="L50" i="11" s="1"/>
  <c r="K51" i="11"/>
  <c r="L51" i="11" s="1"/>
  <c r="K52" i="11"/>
  <c r="L52" i="11" s="1"/>
  <c r="K53" i="11"/>
  <c r="L53" i="11" s="1"/>
  <c r="K54" i="11"/>
  <c r="L54" i="11" s="1"/>
  <c r="K55" i="11"/>
  <c r="L55" i="11" s="1"/>
  <c r="K56" i="11"/>
  <c r="L56" i="11" s="1"/>
  <c r="K57" i="11"/>
  <c r="L57" i="11" s="1"/>
  <c r="K58" i="11"/>
  <c r="L58" i="11" s="1"/>
  <c r="K59" i="11"/>
  <c r="L59" i="11" s="1"/>
  <c r="K60" i="11"/>
  <c r="L60" i="11" s="1"/>
  <c r="K61" i="11"/>
  <c r="L61" i="11" s="1"/>
  <c r="K62" i="11"/>
  <c r="L62" i="11" s="1"/>
  <c r="K63" i="11"/>
  <c r="L63" i="11" s="1"/>
  <c r="K64" i="11"/>
  <c r="L64" i="11" s="1"/>
  <c r="K65" i="11"/>
  <c r="L65" i="11" s="1"/>
  <c r="K66" i="11"/>
  <c r="L66" i="11" s="1"/>
  <c r="K67" i="11"/>
  <c r="L67" i="11" s="1"/>
  <c r="K68" i="11"/>
  <c r="L68" i="11" s="1"/>
  <c r="K69" i="11"/>
  <c r="L69" i="11" s="1"/>
  <c r="K70" i="11"/>
  <c r="L70" i="11" s="1"/>
  <c r="K71" i="11"/>
  <c r="L71" i="11" s="1"/>
  <c r="K72" i="11"/>
  <c r="L72" i="11" s="1"/>
  <c r="K73" i="11"/>
  <c r="L73" i="11" s="1"/>
  <c r="K74" i="11"/>
  <c r="L74" i="11" s="1"/>
  <c r="K75" i="11"/>
  <c r="L75" i="11" s="1"/>
  <c r="K76" i="11"/>
  <c r="L76" i="11" s="1"/>
  <c r="K77" i="11"/>
  <c r="L77" i="11" s="1"/>
  <c r="K78" i="11"/>
  <c r="L78" i="11" s="1"/>
  <c r="K79" i="11"/>
  <c r="L79" i="11" s="1"/>
  <c r="K80" i="11"/>
  <c r="L80" i="11" s="1"/>
  <c r="K81" i="11"/>
  <c r="L81" i="11" s="1"/>
  <c r="K82" i="11"/>
  <c r="L82" i="11" s="1"/>
  <c r="K83" i="11"/>
  <c r="L83" i="11" s="1"/>
  <c r="K84" i="11"/>
  <c r="L84" i="11" s="1"/>
  <c r="K85" i="11"/>
  <c r="L85" i="11" s="1"/>
  <c r="K86" i="11"/>
  <c r="L86" i="11" s="1"/>
  <c r="K87" i="11"/>
  <c r="L87" i="11" s="1"/>
  <c r="K88" i="11"/>
  <c r="L88" i="11" s="1"/>
  <c r="K89" i="11"/>
  <c r="L89" i="11" s="1"/>
  <c r="K90" i="11"/>
  <c r="L90" i="11" s="1"/>
  <c r="K91" i="11"/>
  <c r="L91" i="11" s="1"/>
  <c r="K92" i="11"/>
  <c r="L92" i="11" s="1"/>
  <c r="K93" i="11"/>
  <c r="L93" i="11" s="1"/>
  <c r="K94" i="11"/>
  <c r="L94" i="11" s="1"/>
  <c r="K95" i="11"/>
  <c r="L95" i="11" s="1"/>
  <c r="K96" i="11"/>
  <c r="L96" i="11" s="1"/>
  <c r="K97" i="11"/>
  <c r="L97" i="11" s="1"/>
  <c r="K98" i="11"/>
  <c r="L98" i="11" s="1"/>
  <c r="K99" i="11"/>
  <c r="L99" i="11" s="1"/>
  <c r="K100" i="11"/>
  <c r="L100" i="11" s="1"/>
  <c r="K101" i="11"/>
  <c r="L101" i="11" s="1"/>
  <c r="K102" i="11"/>
  <c r="L102" i="11" s="1"/>
  <c r="K103" i="11"/>
  <c r="L103" i="11" s="1"/>
  <c r="K104" i="11"/>
  <c r="L104" i="11" s="1"/>
  <c r="K105" i="11"/>
  <c r="L105" i="11" s="1"/>
  <c r="K106" i="11"/>
  <c r="L106" i="11" s="1"/>
  <c r="K107" i="11"/>
  <c r="L107" i="11" s="1"/>
  <c r="K108" i="11"/>
  <c r="L108" i="11" s="1"/>
  <c r="K109" i="11"/>
  <c r="L109" i="11" s="1"/>
  <c r="K110" i="11"/>
  <c r="L110" i="11" s="1"/>
  <c r="K111" i="11"/>
  <c r="L111" i="11" s="1"/>
  <c r="K112" i="11"/>
  <c r="L112" i="11" s="1"/>
  <c r="K113" i="11"/>
  <c r="L113" i="11" s="1"/>
  <c r="K114" i="11"/>
  <c r="L114" i="11" s="1"/>
  <c r="K115" i="11"/>
  <c r="L115" i="11" s="1"/>
  <c r="K116" i="11"/>
  <c r="L116" i="11" s="1"/>
  <c r="K117" i="11"/>
  <c r="L117" i="11" s="1"/>
  <c r="K118" i="11"/>
  <c r="L118" i="11" s="1"/>
  <c r="K119" i="11"/>
  <c r="L119" i="11" s="1"/>
  <c r="K120" i="11"/>
  <c r="L120" i="11" s="1"/>
  <c r="K121" i="11"/>
  <c r="L121" i="11" s="1"/>
  <c r="K122" i="11"/>
  <c r="L122" i="11" s="1"/>
  <c r="K123" i="11"/>
  <c r="L123" i="11" s="1"/>
  <c r="K124" i="11"/>
  <c r="L124" i="11" s="1"/>
  <c r="K125" i="11"/>
  <c r="L125" i="11" s="1"/>
  <c r="K126" i="11"/>
  <c r="L126" i="11" s="1"/>
  <c r="K127" i="11"/>
  <c r="L127" i="11" s="1"/>
  <c r="K128" i="11"/>
  <c r="L128" i="11" s="1"/>
  <c r="K129" i="11"/>
  <c r="L129" i="11" s="1"/>
  <c r="K130" i="11"/>
  <c r="L130" i="11" s="1"/>
  <c r="K131" i="11"/>
  <c r="L131" i="11" s="1"/>
  <c r="K132" i="11"/>
  <c r="L132" i="11" s="1"/>
  <c r="K133" i="11"/>
  <c r="L133" i="11" s="1"/>
  <c r="K134" i="11"/>
  <c r="L134" i="11" s="1"/>
  <c r="K135" i="11"/>
  <c r="L135" i="11" s="1"/>
  <c r="K136" i="11"/>
  <c r="L136" i="11" s="1"/>
  <c r="K137" i="11"/>
  <c r="L137" i="11" s="1"/>
  <c r="K138" i="11"/>
  <c r="L138" i="11" s="1"/>
  <c r="K139" i="11"/>
  <c r="L139" i="11" s="1"/>
  <c r="K140" i="11"/>
  <c r="L140" i="11" s="1"/>
  <c r="K141" i="11"/>
  <c r="L141" i="11" s="1"/>
  <c r="K142" i="11"/>
  <c r="L142" i="11" s="1"/>
  <c r="K143" i="11"/>
  <c r="L143" i="11" s="1"/>
  <c r="K144" i="11"/>
  <c r="L144" i="11" s="1"/>
  <c r="K145" i="11"/>
  <c r="L145" i="11" s="1"/>
  <c r="K146" i="11"/>
  <c r="L146" i="11" s="1"/>
  <c r="K147" i="11"/>
  <c r="L147" i="11" s="1"/>
  <c r="K148" i="11"/>
  <c r="L148" i="11" s="1"/>
  <c r="K149" i="11"/>
  <c r="L149" i="11" s="1"/>
  <c r="K150" i="11"/>
  <c r="L150" i="11" s="1"/>
  <c r="K151" i="11"/>
  <c r="L151" i="11" s="1"/>
  <c r="K152" i="11"/>
  <c r="L152" i="11" s="1"/>
  <c r="K153" i="11"/>
  <c r="L153" i="11" s="1"/>
  <c r="K154" i="11"/>
  <c r="L154" i="11" s="1"/>
  <c r="K155" i="11"/>
  <c r="L155" i="11" s="1"/>
  <c r="K156" i="11"/>
  <c r="L156" i="11" s="1"/>
  <c r="K10" i="11"/>
  <c r="L10" i="11" s="1"/>
  <c r="K9" i="11"/>
  <c r="L9" i="11" s="1"/>
  <c r="K8" i="11"/>
  <c r="L8" i="11" s="1"/>
  <c r="K7" i="11"/>
  <c r="L7" i="11" s="1"/>
  <c r="E17" i="14"/>
  <c r="I6" i="12"/>
  <c r="E6" i="12"/>
  <c r="E7" i="12"/>
  <c r="E8" i="12"/>
  <c r="E9" i="12"/>
  <c r="E10" i="12"/>
  <c r="E11" i="12"/>
  <c r="E12" i="12"/>
  <c r="E13" i="12"/>
  <c r="E14" i="12"/>
  <c r="E15" i="12"/>
  <c r="E16" i="12"/>
  <c r="E17" i="12"/>
  <c r="E18" i="12"/>
  <c r="E19" i="12"/>
  <c r="E20" i="12"/>
  <c r="E21" i="12"/>
  <c r="E22" i="12"/>
  <c r="E23" i="12"/>
  <c r="E24" i="12"/>
  <c r="E25" i="12"/>
  <c r="E26" i="12"/>
  <c r="E27" i="12"/>
  <c r="E28" i="12"/>
  <c r="E29" i="12"/>
  <c r="E30" i="12"/>
  <c r="E31" i="12"/>
  <c r="E32" i="12"/>
  <c r="E33" i="12"/>
  <c r="E34" i="12"/>
  <c r="E35" i="12"/>
  <c r="E36" i="12"/>
  <c r="E37" i="12"/>
  <c r="E38" i="12"/>
  <c r="E39" i="12"/>
  <c r="E40" i="12"/>
  <c r="E41" i="12"/>
  <c r="E42" i="12"/>
  <c r="E43" i="12"/>
  <c r="E44" i="12"/>
  <c r="E45" i="12"/>
  <c r="E46" i="12"/>
  <c r="E47" i="12"/>
  <c r="E48" i="12"/>
  <c r="E49" i="12"/>
  <c r="E50" i="12"/>
  <c r="E51" i="12"/>
  <c r="E52" i="12"/>
  <c r="E53" i="12"/>
  <c r="E54" i="12"/>
  <c r="E5" i="12"/>
  <c r="Q338" i="7" l="1"/>
  <c r="P337" i="11" s="1"/>
  <c r="Q337" i="11" s="1"/>
  <c r="Q332" i="7"/>
  <c r="P331" i="11" s="1"/>
  <c r="Q331" i="11" s="1"/>
  <c r="Q269" i="7"/>
  <c r="P268" i="11" s="1"/>
  <c r="Q268" i="11" s="1"/>
  <c r="Q161" i="7"/>
  <c r="P160" i="11" s="1"/>
  <c r="Q160" i="11" s="1"/>
  <c r="Q317" i="7"/>
  <c r="P316" i="11" s="1"/>
  <c r="Q316" i="11" s="1"/>
  <c r="Q266" i="7"/>
  <c r="P265" i="11" s="1"/>
  <c r="Q265" i="11" s="1"/>
  <c r="P157" i="11"/>
  <c r="Q157" i="11" s="1"/>
  <c r="P169" i="11"/>
  <c r="Q169" i="11" s="1"/>
  <c r="P163" i="11"/>
  <c r="Q163" i="11" s="1"/>
  <c r="P172" i="11"/>
  <c r="Q172" i="11" s="1"/>
  <c r="M145" i="11"/>
  <c r="M121" i="11"/>
  <c r="M97" i="11"/>
  <c r="M73" i="11"/>
  <c r="M49" i="11"/>
  <c r="M25" i="11"/>
  <c r="M151" i="11"/>
  <c r="M127" i="11"/>
  <c r="M103" i="11"/>
  <c r="M79" i="11"/>
  <c r="M124" i="11"/>
  <c r="M100" i="11"/>
  <c r="M154" i="11"/>
  <c r="M130" i="11"/>
  <c r="M106" i="11"/>
  <c r="M82" i="11"/>
  <c r="M58" i="11"/>
  <c r="M34" i="11"/>
  <c r="M7" i="11"/>
  <c r="M136" i="11"/>
  <c r="M112" i="11"/>
  <c r="M88" i="11"/>
  <c r="M118" i="11"/>
  <c r="M94" i="11"/>
  <c r="M10" i="11"/>
  <c r="M133" i="11"/>
  <c r="M109" i="11"/>
  <c r="M85" i="11"/>
  <c r="M142" i="11"/>
  <c r="M148" i="11"/>
  <c r="M76" i="11"/>
  <c r="M139" i="11"/>
  <c r="M115" i="11"/>
  <c r="M91" i="11"/>
  <c r="M64" i="11"/>
  <c r="M40" i="11"/>
  <c r="M16" i="11"/>
  <c r="M55" i="11"/>
  <c r="M31" i="11"/>
  <c r="M70" i="11"/>
  <c r="M46" i="11"/>
  <c r="M22" i="11"/>
  <c r="M61" i="11"/>
  <c r="M37" i="11"/>
  <c r="M13" i="11"/>
  <c r="M52" i="11"/>
  <c r="M28" i="11"/>
  <c r="M67" i="11"/>
  <c r="M43" i="11"/>
  <c r="M19" i="11"/>
  <c r="D6" i="12"/>
  <c r="D7" i="12"/>
  <c r="D8" i="12"/>
  <c r="D9" i="12"/>
  <c r="D10" i="12"/>
  <c r="D11" i="12"/>
  <c r="D12" i="12"/>
  <c r="D13" i="12"/>
  <c r="D14" i="12"/>
  <c r="D15" i="12"/>
  <c r="D16" i="12"/>
  <c r="D17" i="12"/>
  <c r="D18" i="12"/>
  <c r="D19" i="12"/>
  <c r="D20" i="12"/>
  <c r="D21" i="12"/>
  <c r="D22" i="12"/>
  <c r="D23" i="12"/>
  <c r="D24" i="12"/>
  <c r="D25" i="12"/>
  <c r="D26" i="12"/>
  <c r="D27" i="12"/>
  <c r="D28" i="12"/>
  <c r="D29" i="12"/>
  <c r="D30" i="12"/>
  <c r="D31" i="12"/>
  <c r="D32" i="12"/>
  <c r="D33" i="12"/>
  <c r="D34" i="12"/>
  <c r="D35" i="12"/>
  <c r="D36" i="12"/>
  <c r="D37" i="12"/>
  <c r="D38" i="12"/>
  <c r="D39" i="12"/>
  <c r="D40" i="12"/>
  <c r="D41" i="12"/>
  <c r="D42" i="12"/>
  <c r="D43" i="12"/>
  <c r="D44" i="12"/>
  <c r="D45" i="12"/>
  <c r="D46" i="12"/>
  <c r="D47" i="12"/>
  <c r="D48" i="12"/>
  <c r="D49" i="12"/>
  <c r="D50" i="12"/>
  <c r="D51" i="12"/>
  <c r="D52" i="12"/>
  <c r="D53" i="12"/>
  <c r="D54" i="12"/>
  <c r="D55" i="12"/>
  <c r="D56" i="12"/>
  <c r="E56" i="12" s="1"/>
  <c r="D57" i="12"/>
  <c r="E57" i="12" s="1"/>
  <c r="D58" i="12"/>
  <c r="E58" i="12" s="1"/>
  <c r="D59" i="12"/>
  <c r="E59" i="12" s="1"/>
  <c r="D60" i="12"/>
  <c r="E60" i="12" s="1"/>
  <c r="D61" i="12"/>
  <c r="E61" i="12" s="1"/>
  <c r="D62" i="12"/>
  <c r="E62" i="12" s="1"/>
  <c r="D63" i="12"/>
  <c r="E63" i="12" s="1"/>
  <c r="D64" i="12"/>
  <c r="E64" i="12" s="1"/>
  <c r="D65" i="12"/>
  <c r="E65" i="12" s="1"/>
  <c r="D66" i="12"/>
  <c r="E66" i="12" s="1"/>
  <c r="D67" i="12"/>
  <c r="E67" i="12" s="1"/>
  <c r="D68" i="12"/>
  <c r="E68" i="12" s="1"/>
  <c r="D69" i="12"/>
  <c r="E69" i="12" s="1"/>
  <c r="D70" i="12"/>
  <c r="E70" i="12" s="1"/>
  <c r="D71" i="12"/>
  <c r="E71" i="12" s="1"/>
  <c r="D72" i="12"/>
  <c r="E72" i="12" s="1"/>
  <c r="D73" i="12"/>
  <c r="E73" i="12" s="1"/>
  <c r="D74" i="12"/>
  <c r="E74" i="12" s="1"/>
  <c r="D75" i="12"/>
  <c r="E75" i="12" s="1"/>
  <c r="D76" i="12"/>
  <c r="E76" i="12" s="1"/>
  <c r="D77" i="12"/>
  <c r="E77" i="12" s="1"/>
  <c r="D78" i="12"/>
  <c r="E78" i="12" s="1"/>
  <c r="D79" i="12"/>
  <c r="E79" i="12" s="1"/>
  <c r="D80" i="12"/>
  <c r="E80" i="12" s="1"/>
  <c r="D81" i="12"/>
  <c r="E81" i="12" s="1"/>
  <c r="D82" i="12"/>
  <c r="E82" i="12" s="1"/>
  <c r="D83" i="12"/>
  <c r="E83" i="12" s="1"/>
  <c r="D84" i="12"/>
  <c r="E84" i="12" s="1"/>
  <c r="D85" i="12"/>
  <c r="E85" i="12" s="1"/>
  <c r="D86" i="12"/>
  <c r="E86" i="12" s="1"/>
  <c r="D87" i="12"/>
  <c r="E87" i="12" s="1"/>
  <c r="D88" i="12"/>
  <c r="E88" i="12" s="1"/>
  <c r="D89" i="12"/>
  <c r="E89" i="12" s="1"/>
  <c r="D90" i="12"/>
  <c r="E90" i="12" s="1"/>
  <c r="D91" i="12"/>
  <c r="E91" i="12" s="1"/>
  <c r="D92" i="12"/>
  <c r="E92" i="12" s="1"/>
  <c r="D93" i="12"/>
  <c r="E93" i="12" s="1"/>
  <c r="D94" i="12"/>
  <c r="E94" i="12" s="1"/>
  <c r="D95" i="12"/>
  <c r="E95" i="12" s="1"/>
  <c r="D96" i="12"/>
  <c r="E96" i="12" s="1"/>
  <c r="D97" i="12"/>
  <c r="E97" i="12" s="1"/>
  <c r="D98" i="12"/>
  <c r="E98" i="12" s="1"/>
  <c r="D99" i="12"/>
  <c r="E99" i="12" s="1"/>
  <c r="D100" i="12"/>
  <c r="E100" i="12" s="1"/>
  <c r="D5" i="12"/>
  <c r="F10" i="11"/>
  <c r="F13" i="11"/>
  <c r="F16" i="11"/>
  <c r="F19" i="11"/>
  <c r="F22" i="11"/>
  <c r="F25" i="11"/>
  <c r="F28" i="11"/>
  <c r="F31" i="11"/>
  <c r="F34" i="11"/>
  <c r="F37" i="11"/>
  <c r="F40" i="11"/>
  <c r="F43" i="11"/>
  <c r="F46" i="11"/>
  <c r="F49" i="11"/>
  <c r="F52" i="11"/>
  <c r="F55" i="11"/>
  <c r="F58" i="11"/>
  <c r="F61" i="11"/>
  <c r="F64" i="11"/>
  <c r="F67" i="11"/>
  <c r="F70" i="11"/>
  <c r="F73" i="11"/>
  <c r="F76" i="11"/>
  <c r="F79" i="11"/>
  <c r="F82" i="11"/>
  <c r="F85" i="11"/>
  <c r="F88" i="11"/>
  <c r="F91" i="11"/>
  <c r="F94" i="11"/>
  <c r="F97" i="11"/>
  <c r="F100" i="11"/>
  <c r="F103" i="11"/>
  <c r="F106" i="11"/>
  <c r="F109" i="11"/>
  <c r="F112" i="11"/>
  <c r="F115" i="11"/>
  <c r="F118" i="11"/>
  <c r="F121" i="11"/>
  <c r="F124" i="11"/>
  <c r="F127" i="11"/>
  <c r="F130" i="11"/>
  <c r="F133" i="11"/>
  <c r="F136" i="11"/>
  <c r="F139" i="11"/>
  <c r="F142" i="11"/>
  <c r="F145" i="11"/>
  <c r="F148" i="11"/>
  <c r="F151" i="11"/>
  <c r="F154" i="11"/>
  <c r="F7" i="11"/>
  <c r="B7" i="11"/>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O134" i="7"/>
  <c r="O135" i="7"/>
  <c r="O136" i="7"/>
  <c r="O137" i="7"/>
  <c r="O138" i="7"/>
  <c r="O139" i="7"/>
  <c r="O140" i="7"/>
  <c r="O141" i="7"/>
  <c r="O142" i="7"/>
  <c r="O143" i="7"/>
  <c r="O144" i="7"/>
  <c r="O145" i="7"/>
  <c r="O146" i="7"/>
  <c r="O147" i="7"/>
  <c r="O148" i="7"/>
  <c r="O149" i="7"/>
  <c r="O150" i="7"/>
  <c r="O151" i="7"/>
  <c r="O152" i="7"/>
  <c r="O153" i="7"/>
  <c r="O154" i="7"/>
  <c r="O155" i="7"/>
  <c r="O156" i="7"/>
  <c r="O157" i="7"/>
  <c r="K9" i="7"/>
  <c r="N9" i="7" s="1"/>
  <c r="O8" i="7"/>
  <c r="K10" i="7"/>
  <c r="N10" i="7" s="1"/>
  <c r="K11" i="7"/>
  <c r="N11" i="7" s="1"/>
  <c r="K12" i="7"/>
  <c r="N12" i="7" s="1"/>
  <c r="K13" i="7"/>
  <c r="N13" i="7" s="1"/>
  <c r="K14" i="7"/>
  <c r="N14" i="7" s="1"/>
  <c r="K15" i="7"/>
  <c r="N15" i="7" s="1"/>
  <c r="K16" i="7"/>
  <c r="N16" i="7" s="1"/>
  <c r="K17" i="7"/>
  <c r="N17" i="7" s="1"/>
  <c r="K18" i="7"/>
  <c r="N18" i="7" s="1"/>
  <c r="K19" i="7"/>
  <c r="N19" i="7" s="1"/>
  <c r="K20" i="7"/>
  <c r="N20" i="7" s="1"/>
  <c r="K21" i="7"/>
  <c r="N21" i="7" s="1"/>
  <c r="K22" i="7"/>
  <c r="N22" i="7" s="1"/>
  <c r="K23" i="7"/>
  <c r="N23" i="7" s="1"/>
  <c r="K24" i="7"/>
  <c r="N24" i="7" s="1"/>
  <c r="K25" i="7"/>
  <c r="N25" i="7" s="1"/>
  <c r="K26" i="7"/>
  <c r="N26" i="7" s="1"/>
  <c r="K27" i="7"/>
  <c r="N27" i="7" s="1"/>
  <c r="K28" i="7"/>
  <c r="N28" i="7" s="1"/>
  <c r="K29" i="7"/>
  <c r="N29" i="7" s="1"/>
  <c r="K30" i="7"/>
  <c r="N30" i="7" s="1"/>
  <c r="K31" i="7"/>
  <c r="N31" i="7" s="1"/>
  <c r="K32" i="7"/>
  <c r="N32" i="7" s="1"/>
  <c r="K33" i="7"/>
  <c r="N33" i="7" s="1"/>
  <c r="K34" i="7"/>
  <c r="N34" i="7" s="1"/>
  <c r="K35" i="7"/>
  <c r="N35" i="7" s="1"/>
  <c r="K36" i="7"/>
  <c r="K37" i="7"/>
  <c r="N37" i="7" s="1"/>
  <c r="K38" i="7"/>
  <c r="N38" i="7" s="1"/>
  <c r="K39" i="7"/>
  <c r="N39" i="7" s="1"/>
  <c r="K40" i="7"/>
  <c r="N40" i="7" s="1"/>
  <c r="K41" i="7"/>
  <c r="N41" i="7" s="1"/>
  <c r="K42" i="7"/>
  <c r="N42" i="7" s="1"/>
  <c r="K43" i="7"/>
  <c r="N43" i="7" s="1"/>
  <c r="K44" i="7"/>
  <c r="N44" i="7" s="1"/>
  <c r="K45" i="7"/>
  <c r="N45" i="7" s="1"/>
  <c r="K46" i="7"/>
  <c r="N46" i="7" s="1"/>
  <c r="K47" i="7"/>
  <c r="N47" i="7" s="1"/>
  <c r="K48" i="7"/>
  <c r="N48" i="7" s="1"/>
  <c r="K49" i="7"/>
  <c r="N49" i="7" s="1"/>
  <c r="K50" i="7"/>
  <c r="N50" i="7" s="1"/>
  <c r="K51" i="7"/>
  <c r="N51" i="7" s="1"/>
  <c r="K52" i="7"/>
  <c r="N52" i="7" s="1"/>
  <c r="K53" i="7"/>
  <c r="N53" i="7" s="1"/>
  <c r="K54" i="7"/>
  <c r="N54" i="7" s="1"/>
  <c r="K55" i="7"/>
  <c r="N55" i="7" s="1"/>
  <c r="K56" i="7"/>
  <c r="N56" i="7" s="1"/>
  <c r="K57" i="7"/>
  <c r="N57" i="7" s="1"/>
  <c r="K58" i="7"/>
  <c r="N58" i="7" s="1"/>
  <c r="K59" i="7"/>
  <c r="N59" i="7" s="1"/>
  <c r="K60" i="7"/>
  <c r="N60" i="7" s="1"/>
  <c r="K61" i="7"/>
  <c r="N61" i="7" s="1"/>
  <c r="K62" i="7"/>
  <c r="N62" i="7" s="1"/>
  <c r="K63" i="7"/>
  <c r="N63" i="7" s="1"/>
  <c r="K64" i="7"/>
  <c r="N64" i="7" s="1"/>
  <c r="K65" i="7"/>
  <c r="N65" i="7" s="1"/>
  <c r="K66" i="7"/>
  <c r="N66" i="7" s="1"/>
  <c r="K67" i="7"/>
  <c r="N67" i="7" s="1"/>
  <c r="K68" i="7"/>
  <c r="K69" i="7"/>
  <c r="N69" i="7" s="1"/>
  <c r="K70" i="7"/>
  <c r="N70" i="7" s="1"/>
  <c r="K71" i="7"/>
  <c r="N71" i="7" s="1"/>
  <c r="K72" i="7"/>
  <c r="N72" i="7" s="1"/>
  <c r="K73" i="7"/>
  <c r="N73" i="7" s="1"/>
  <c r="K74" i="7"/>
  <c r="N74" i="7" s="1"/>
  <c r="K75" i="7"/>
  <c r="N75" i="7" s="1"/>
  <c r="K76" i="7"/>
  <c r="N76" i="7" s="1"/>
  <c r="K77" i="7"/>
  <c r="N77" i="7" s="1"/>
  <c r="K78" i="7"/>
  <c r="N78" i="7" s="1"/>
  <c r="K79" i="7"/>
  <c r="N79" i="7" s="1"/>
  <c r="K80" i="7"/>
  <c r="N80" i="7" s="1"/>
  <c r="K81" i="7"/>
  <c r="N81" i="7" s="1"/>
  <c r="K82" i="7"/>
  <c r="N82" i="7" s="1"/>
  <c r="K83" i="7"/>
  <c r="N83" i="7" s="1"/>
  <c r="K84" i="7"/>
  <c r="N84" i="7" s="1"/>
  <c r="K85" i="7"/>
  <c r="N85" i="7" s="1"/>
  <c r="K86" i="7"/>
  <c r="N86" i="7" s="1"/>
  <c r="K87" i="7"/>
  <c r="N87" i="7" s="1"/>
  <c r="K88" i="7"/>
  <c r="N88" i="7" s="1"/>
  <c r="K89" i="7"/>
  <c r="N89" i="7" s="1"/>
  <c r="K90" i="7"/>
  <c r="N90" i="7" s="1"/>
  <c r="K91" i="7"/>
  <c r="N91" i="7" s="1"/>
  <c r="K92" i="7"/>
  <c r="N92" i="7" s="1"/>
  <c r="K93" i="7"/>
  <c r="N93" i="7" s="1"/>
  <c r="K94" i="7"/>
  <c r="N94" i="7" s="1"/>
  <c r="K95" i="7"/>
  <c r="N95" i="7" s="1"/>
  <c r="K96" i="7"/>
  <c r="N96" i="7" s="1"/>
  <c r="K97" i="7"/>
  <c r="N97" i="7" s="1"/>
  <c r="K98" i="7"/>
  <c r="N98" i="7" s="1"/>
  <c r="K99" i="7"/>
  <c r="N99" i="7" s="1"/>
  <c r="K100" i="7"/>
  <c r="K101" i="7"/>
  <c r="N101" i="7" s="1"/>
  <c r="K102" i="7"/>
  <c r="N102" i="7" s="1"/>
  <c r="K103" i="7"/>
  <c r="N103" i="7" s="1"/>
  <c r="K104" i="7"/>
  <c r="N104" i="7" s="1"/>
  <c r="K105" i="7"/>
  <c r="N105" i="7" s="1"/>
  <c r="K106" i="7"/>
  <c r="N106" i="7" s="1"/>
  <c r="K107" i="7"/>
  <c r="N107" i="7" s="1"/>
  <c r="K108" i="7"/>
  <c r="N108" i="7" s="1"/>
  <c r="K109" i="7"/>
  <c r="N109" i="7" s="1"/>
  <c r="K110" i="7"/>
  <c r="N110" i="7" s="1"/>
  <c r="K111" i="7"/>
  <c r="N111" i="7" s="1"/>
  <c r="K112" i="7"/>
  <c r="N112" i="7" s="1"/>
  <c r="K113" i="7"/>
  <c r="N113" i="7" s="1"/>
  <c r="K114" i="7"/>
  <c r="N114" i="7" s="1"/>
  <c r="K115" i="7"/>
  <c r="N115" i="7" s="1"/>
  <c r="K116" i="7"/>
  <c r="N116" i="7" s="1"/>
  <c r="K117" i="7"/>
  <c r="N117" i="7" s="1"/>
  <c r="K118" i="7"/>
  <c r="N118" i="7" s="1"/>
  <c r="K119" i="7"/>
  <c r="N119" i="7" s="1"/>
  <c r="K120" i="7"/>
  <c r="N120" i="7" s="1"/>
  <c r="K121" i="7"/>
  <c r="N121" i="7" s="1"/>
  <c r="K122" i="7"/>
  <c r="N122" i="7" s="1"/>
  <c r="K123" i="7"/>
  <c r="N123" i="7" s="1"/>
  <c r="K124" i="7"/>
  <c r="N124" i="7" s="1"/>
  <c r="K125" i="7"/>
  <c r="N125" i="7" s="1"/>
  <c r="K126" i="7"/>
  <c r="N126" i="7" s="1"/>
  <c r="K127" i="7"/>
  <c r="N127" i="7" s="1"/>
  <c r="K128" i="7"/>
  <c r="N128" i="7" s="1"/>
  <c r="K129" i="7"/>
  <c r="N129" i="7" s="1"/>
  <c r="K130" i="7"/>
  <c r="N130" i="7" s="1"/>
  <c r="K131" i="7"/>
  <c r="N131" i="7" s="1"/>
  <c r="K132" i="7"/>
  <c r="N132" i="7" s="1"/>
  <c r="K133" i="7"/>
  <c r="N133" i="7" s="1"/>
  <c r="K134" i="7"/>
  <c r="N134" i="7" s="1"/>
  <c r="K135" i="7"/>
  <c r="N135" i="7" s="1"/>
  <c r="K136" i="7"/>
  <c r="N136" i="7" s="1"/>
  <c r="K137" i="7"/>
  <c r="N137" i="7" s="1"/>
  <c r="K138" i="7"/>
  <c r="N138" i="7" s="1"/>
  <c r="K139" i="7"/>
  <c r="N139" i="7" s="1"/>
  <c r="K140" i="7"/>
  <c r="N140" i="7" s="1"/>
  <c r="K141" i="7"/>
  <c r="N141" i="7" s="1"/>
  <c r="K142" i="7"/>
  <c r="N142" i="7" s="1"/>
  <c r="K143" i="7"/>
  <c r="N143" i="7" s="1"/>
  <c r="K144" i="7"/>
  <c r="N144" i="7" s="1"/>
  <c r="K145" i="7"/>
  <c r="N145" i="7" s="1"/>
  <c r="K146" i="7"/>
  <c r="N146" i="7" s="1"/>
  <c r="K147" i="7"/>
  <c r="N147" i="7" s="1"/>
  <c r="K148" i="7"/>
  <c r="N148" i="7" s="1"/>
  <c r="K149" i="7"/>
  <c r="N149" i="7" s="1"/>
  <c r="K150" i="7"/>
  <c r="N150" i="7" s="1"/>
  <c r="K151" i="7"/>
  <c r="N151" i="7" s="1"/>
  <c r="K152" i="7"/>
  <c r="N152" i="7" s="1"/>
  <c r="K153" i="7"/>
  <c r="N153" i="7" s="1"/>
  <c r="K154" i="7"/>
  <c r="N154" i="7" s="1"/>
  <c r="K155" i="7"/>
  <c r="N155" i="7" s="1"/>
  <c r="K156" i="7"/>
  <c r="N156" i="7" s="1"/>
  <c r="K157" i="7"/>
  <c r="N157" i="7" s="1"/>
  <c r="K8" i="7"/>
  <c r="N8" i="7" s="1"/>
  <c r="E4" i="8"/>
  <c r="E155" i="7"/>
  <c r="C154" i="11" s="1"/>
  <c r="E152" i="7"/>
  <c r="C151" i="11" s="1"/>
  <c r="E149" i="7"/>
  <c r="C148" i="11" s="1"/>
  <c r="E146" i="7"/>
  <c r="C145" i="11" s="1"/>
  <c r="E143" i="7"/>
  <c r="C142" i="11" s="1"/>
  <c r="E140" i="7"/>
  <c r="C139" i="11" s="1"/>
  <c r="E137" i="7"/>
  <c r="C136" i="11" s="1"/>
  <c r="E134" i="7"/>
  <c r="C133" i="11" s="1"/>
  <c r="E131" i="7"/>
  <c r="C130" i="11" s="1"/>
  <c r="E128" i="7"/>
  <c r="C127" i="11" s="1"/>
  <c r="E125" i="7"/>
  <c r="C124" i="11" s="1"/>
  <c r="E122" i="7"/>
  <c r="C121" i="11" s="1"/>
  <c r="E119" i="7"/>
  <c r="C118" i="11" s="1"/>
  <c r="E116" i="7"/>
  <c r="C115" i="11" s="1"/>
  <c r="E113" i="7"/>
  <c r="C112" i="11" s="1"/>
  <c r="E110" i="7"/>
  <c r="C109" i="11" s="1"/>
  <c r="E107" i="7"/>
  <c r="C106" i="11" s="1"/>
  <c r="E104" i="7"/>
  <c r="C103" i="11" s="1"/>
  <c r="E101" i="7"/>
  <c r="C100" i="11" s="1"/>
  <c r="E98" i="7"/>
  <c r="C97" i="11" s="1"/>
  <c r="E95" i="7"/>
  <c r="C94" i="11" s="1"/>
  <c r="E92" i="7"/>
  <c r="C91" i="11" s="1"/>
  <c r="E89" i="7"/>
  <c r="C88" i="11" s="1"/>
  <c r="E86" i="7"/>
  <c r="C85" i="11" s="1"/>
  <c r="E83" i="7"/>
  <c r="C82" i="11" s="1"/>
  <c r="E80" i="7"/>
  <c r="C79" i="11" s="1"/>
  <c r="E77" i="7"/>
  <c r="C76" i="11" s="1"/>
  <c r="E74" i="7"/>
  <c r="C73" i="11" s="1"/>
  <c r="E71" i="7"/>
  <c r="C70" i="11" s="1"/>
  <c r="E68" i="7"/>
  <c r="C67" i="11" s="1"/>
  <c r="E65" i="7"/>
  <c r="C64" i="11" s="1"/>
  <c r="E62" i="7"/>
  <c r="C61" i="11" s="1"/>
  <c r="E59" i="7"/>
  <c r="C58" i="11" s="1"/>
  <c r="E56" i="7"/>
  <c r="C55" i="11" s="1"/>
  <c r="E53" i="7"/>
  <c r="C52" i="11" s="1"/>
  <c r="E50" i="7"/>
  <c r="C49" i="11" s="1"/>
  <c r="E47" i="7"/>
  <c r="C46" i="11" s="1"/>
  <c r="E44" i="7"/>
  <c r="C43" i="11" s="1"/>
  <c r="E41" i="7"/>
  <c r="C40" i="11" s="1"/>
  <c r="E38" i="7"/>
  <c r="C37" i="11" s="1"/>
  <c r="E35" i="7"/>
  <c r="C34" i="11" s="1"/>
  <c r="E32" i="7"/>
  <c r="C31" i="11" s="1"/>
  <c r="E29" i="7"/>
  <c r="C28" i="11" s="1"/>
  <c r="E26" i="7"/>
  <c r="C25" i="11" s="1"/>
  <c r="E23" i="7"/>
  <c r="C22" i="11" s="1"/>
  <c r="E20" i="7"/>
  <c r="C19" i="11" s="1"/>
  <c r="E17" i="7"/>
  <c r="C16" i="11" s="1"/>
  <c r="E14" i="7"/>
  <c r="C13" i="11" s="1"/>
  <c r="E11" i="7"/>
  <c r="C10" i="11" s="1"/>
  <c r="C5" i="8"/>
  <c r="B6" i="8"/>
  <c r="C9" i="8"/>
  <c r="C13" i="8"/>
  <c r="C21" i="8"/>
  <c r="C25" i="8"/>
  <c r="C29" i="8"/>
  <c r="B30" i="8"/>
  <c r="C33" i="8"/>
  <c r="C37" i="8"/>
  <c r="C41" i="8"/>
  <c r="C45" i="8"/>
  <c r="C49" i="8"/>
  <c r="C53" i="8"/>
  <c r="C4" i="8"/>
  <c r="B4" i="8"/>
  <c r="C152" i="7"/>
  <c r="C128" i="7"/>
  <c r="C104" i="7"/>
  <c r="C95" i="7"/>
  <c r="C80" i="7"/>
  <c r="C71" i="7"/>
  <c r="C56" i="7"/>
  <c r="C32" i="7"/>
  <c r="C23" i="7"/>
  <c r="C8" i="7"/>
  <c r="B8" i="7"/>
  <c r="B5" i="10"/>
  <c r="B5" i="8" s="1"/>
  <c r="C5" i="10"/>
  <c r="B6" i="10"/>
  <c r="B13" i="11" s="1"/>
  <c r="C6" i="10"/>
  <c r="C6" i="8" s="1"/>
  <c r="B7" i="10"/>
  <c r="B17" i="7" s="1"/>
  <c r="C7" i="10"/>
  <c r="C7" i="8" s="1"/>
  <c r="B8" i="10"/>
  <c r="B19" i="11" s="1"/>
  <c r="C8" i="10"/>
  <c r="B9" i="10"/>
  <c r="B22" i="11" s="1"/>
  <c r="C9" i="10"/>
  <c r="B10" i="10"/>
  <c r="B26" i="7" s="1"/>
  <c r="C10" i="10"/>
  <c r="C10" i="8" s="1"/>
  <c r="B11" i="10"/>
  <c r="B11" i="8" s="1"/>
  <c r="C11" i="10"/>
  <c r="B12" i="10"/>
  <c r="B31" i="11" s="1"/>
  <c r="C12" i="10"/>
  <c r="B13" i="10"/>
  <c r="B13" i="8" s="1"/>
  <c r="C13" i="10"/>
  <c r="B14" i="10"/>
  <c r="B37" i="11" s="1"/>
  <c r="C14" i="10"/>
  <c r="C14" i="8" s="1"/>
  <c r="B15" i="10"/>
  <c r="B41" i="7" s="1"/>
  <c r="C15" i="10"/>
  <c r="C41" i="7" s="1"/>
  <c r="B16" i="10"/>
  <c r="B16" i="8" s="1"/>
  <c r="C16" i="10"/>
  <c r="B17" i="10"/>
  <c r="B46" i="11" s="1"/>
  <c r="C17" i="10"/>
  <c r="C17" i="8" s="1"/>
  <c r="B18" i="10"/>
  <c r="B50" i="7" s="1"/>
  <c r="C18" i="10"/>
  <c r="C18" i="8" s="1"/>
  <c r="B19" i="10"/>
  <c r="B19" i="8" s="1"/>
  <c r="C19" i="10"/>
  <c r="B20" i="10"/>
  <c r="B55" i="11" s="1"/>
  <c r="C20" i="10"/>
  <c r="B21" i="10"/>
  <c r="B21" i="8" s="1"/>
  <c r="C21" i="10"/>
  <c r="B22" i="10"/>
  <c r="B61" i="11" s="1"/>
  <c r="C22" i="10"/>
  <c r="C22" i="8" s="1"/>
  <c r="B23" i="10"/>
  <c r="B65" i="7" s="1"/>
  <c r="C23" i="10"/>
  <c r="C65" i="7" s="1"/>
  <c r="B24" i="10"/>
  <c r="B68" i="7" s="1"/>
  <c r="C24" i="10"/>
  <c r="B25" i="10"/>
  <c r="B70" i="11" s="1"/>
  <c r="C25" i="10"/>
  <c r="B26" i="10"/>
  <c r="B74" i="7" s="1"/>
  <c r="C26" i="10"/>
  <c r="C26" i="8" s="1"/>
  <c r="B27" i="10"/>
  <c r="B27" i="8" s="1"/>
  <c r="C27" i="10"/>
  <c r="B28" i="10"/>
  <c r="B79" i="11" s="1"/>
  <c r="C28" i="10"/>
  <c r="B29" i="10"/>
  <c r="B29" i="8" s="1"/>
  <c r="C29" i="10"/>
  <c r="B30" i="10"/>
  <c r="B85" i="11" s="1"/>
  <c r="C30" i="10"/>
  <c r="C30" i="8" s="1"/>
  <c r="B31" i="10"/>
  <c r="B89" i="7" s="1"/>
  <c r="C31" i="10"/>
  <c r="C89" i="7" s="1"/>
  <c r="B32" i="10"/>
  <c r="B92" i="7" s="1"/>
  <c r="C32" i="10"/>
  <c r="B33" i="10"/>
  <c r="B94" i="11" s="1"/>
  <c r="C33" i="10"/>
  <c r="B34" i="10"/>
  <c r="B98" i="7" s="1"/>
  <c r="C34" i="10"/>
  <c r="C34" i="8" s="1"/>
  <c r="B35" i="10"/>
  <c r="B35" i="8" s="1"/>
  <c r="C35" i="10"/>
  <c r="B36" i="10"/>
  <c r="B103" i="11" s="1"/>
  <c r="C36" i="10"/>
  <c r="B37" i="10"/>
  <c r="B37" i="8" s="1"/>
  <c r="C37" i="10"/>
  <c r="B38" i="10"/>
  <c r="B109" i="11" s="1"/>
  <c r="C38" i="10"/>
  <c r="C38" i="8" s="1"/>
  <c r="B39" i="10"/>
  <c r="B113" i="7" s="1"/>
  <c r="C39" i="10"/>
  <c r="C113" i="7" s="1"/>
  <c r="B40" i="10"/>
  <c r="B115" i="11" s="1"/>
  <c r="C40" i="10"/>
  <c r="B41" i="10"/>
  <c r="B118" i="11" s="1"/>
  <c r="C41" i="10"/>
  <c r="C119" i="7" s="1"/>
  <c r="B42" i="10"/>
  <c r="B122" i="7" s="1"/>
  <c r="C42" i="10"/>
  <c r="C122" i="7" s="1"/>
  <c r="B43" i="10"/>
  <c r="B43" i="8" s="1"/>
  <c r="C43" i="10"/>
  <c r="B44" i="10"/>
  <c r="B127" i="11" s="1"/>
  <c r="C44" i="10"/>
  <c r="B45" i="10"/>
  <c r="B45" i="8" s="1"/>
  <c r="C45" i="10"/>
  <c r="B46" i="10"/>
  <c r="B133" i="11" s="1"/>
  <c r="C46" i="10"/>
  <c r="C46" i="8" s="1"/>
  <c r="B47" i="10"/>
  <c r="B137" i="7" s="1"/>
  <c r="C47" i="10"/>
  <c r="B48" i="10"/>
  <c r="B139" i="11" s="1"/>
  <c r="C48" i="10"/>
  <c r="B49" i="10"/>
  <c r="B142" i="11" s="1"/>
  <c r="C49" i="10"/>
  <c r="C143" i="7" s="1"/>
  <c r="B50" i="10"/>
  <c r="B146" i="7" s="1"/>
  <c r="C50" i="10"/>
  <c r="C146" i="7" s="1"/>
  <c r="B51" i="10"/>
  <c r="B51" i="8" s="1"/>
  <c r="C51" i="10"/>
  <c r="B52" i="10"/>
  <c r="B151" i="11" s="1"/>
  <c r="C52" i="10"/>
  <c r="B53" i="10"/>
  <c r="B53" i="8" s="1"/>
  <c r="C53" i="10"/>
  <c r="F5" i="8"/>
  <c r="F6"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4" i="8"/>
  <c r="E5" i="8"/>
  <c r="E6"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8" i="7"/>
  <c r="C7" i="11" s="1"/>
  <c r="B4" i="10"/>
  <c r="F3" i="4"/>
  <c r="I5" i="12"/>
  <c r="I7" i="12"/>
  <c r="I8" i="12"/>
  <c r="I9" i="12"/>
  <c r="I10" i="12"/>
  <c r="I11"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I37" i="12"/>
  <c r="I38" i="12"/>
  <c r="I39" i="12"/>
  <c r="I40" i="12"/>
  <c r="I41" i="12"/>
  <c r="I42" i="12"/>
  <c r="I43" i="12"/>
  <c r="I44" i="12"/>
  <c r="I45" i="12"/>
  <c r="I46" i="12"/>
  <c r="I47" i="12"/>
  <c r="I48" i="12"/>
  <c r="I49" i="12"/>
  <c r="I50" i="12"/>
  <c r="I51" i="12"/>
  <c r="I52" i="12"/>
  <c r="I53" i="12"/>
  <c r="I54" i="12"/>
  <c r="I55" i="12"/>
  <c r="I56" i="12"/>
  <c r="I57" i="12"/>
  <c r="I58" i="12"/>
  <c r="I59" i="12"/>
  <c r="I60" i="12"/>
  <c r="I61" i="12"/>
  <c r="I62" i="12"/>
  <c r="I63" i="12"/>
  <c r="I64" i="12"/>
  <c r="I65" i="12"/>
  <c r="I66" i="12"/>
  <c r="I67" i="12"/>
  <c r="I68" i="12"/>
  <c r="I69" i="12"/>
  <c r="I70" i="12"/>
  <c r="I71" i="12"/>
  <c r="I72" i="12"/>
  <c r="I73" i="12"/>
  <c r="I74" i="12"/>
  <c r="I75" i="12"/>
  <c r="I76" i="12"/>
  <c r="I77" i="12"/>
  <c r="I78" i="12"/>
  <c r="I79" i="12"/>
  <c r="I80" i="12"/>
  <c r="I81" i="12"/>
  <c r="I82" i="12"/>
  <c r="I83" i="12"/>
  <c r="I84" i="12"/>
  <c r="I85" i="12"/>
  <c r="I86" i="12"/>
  <c r="I87" i="12"/>
  <c r="I88" i="12"/>
  <c r="I89" i="12"/>
  <c r="I90" i="12"/>
  <c r="I91" i="12"/>
  <c r="I92" i="12"/>
  <c r="I93" i="12"/>
  <c r="I94" i="12"/>
  <c r="I95" i="12"/>
  <c r="I96" i="12"/>
  <c r="I97" i="12"/>
  <c r="I98" i="12"/>
  <c r="I99" i="12"/>
  <c r="I100" i="12"/>
  <c r="J5" i="12"/>
  <c r="J6" i="12"/>
  <c r="J7" i="12"/>
  <c r="J8" i="12"/>
  <c r="J9" i="12"/>
  <c r="J10" i="12"/>
  <c r="J11" i="12"/>
  <c r="J12" i="12"/>
  <c r="J13" i="12"/>
  <c r="J14" i="12"/>
  <c r="J15" i="12"/>
  <c r="J16" i="12"/>
  <c r="J17" i="12"/>
  <c r="J18" i="12"/>
  <c r="J19" i="12"/>
  <c r="J20" i="12"/>
  <c r="J21" i="12"/>
  <c r="J22" i="12"/>
  <c r="J23" i="12"/>
  <c r="J24" i="12"/>
  <c r="J25" i="12"/>
  <c r="J26" i="12"/>
  <c r="J27" i="12"/>
  <c r="J28" i="12"/>
  <c r="J29" i="12"/>
  <c r="J30" i="12"/>
  <c r="J31" i="12"/>
  <c r="J32" i="12"/>
  <c r="J33" i="12"/>
  <c r="J34" i="12"/>
  <c r="J35" i="12"/>
  <c r="J36" i="12"/>
  <c r="J37" i="12"/>
  <c r="J38" i="12"/>
  <c r="J39" i="12"/>
  <c r="J40" i="12"/>
  <c r="J41" i="12"/>
  <c r="J42" i="12"/>
  <c r="J43" i="12"/>
  <c r="J44" i="12"/>
  <c r="J45" i="12"/>
  <c r="J46" i="12"/>
  <c r="J47" i="12"/>
  <c r="J48" i="12"/>
  <c r="J49" i="12"/>
  <c r="J50" i="12"/>
  <c r="J51" i="12"/>
  <c r="J52" i="12"/>
  <c r="J53" i="12"/>
  <c r="J54" i="12"/>
  <c r="J55" i="12"/>
  <c r="J56" i="12"/>
  <c r="J57" i="12"/>
  <c r="J58" i="12"/>
  <c r="J59" i="12"/>
  <c r="J60" i="12"/>
  <c r="J61" i="12"/>
  <c r="J62" i="12"/>
  <c r="J63" i="12"/>
  <c r="J64" i="12"/>
  <c r="J65" i="12"/>
  <c r="J66" i="12"/>
  <c r="J67" i="12"/>
  <c r="J68" i="12"/>
  <c r="J69" i="12"/>
  <c r="J70" i="12"/>
  <c r="J71" i="12"/>
  <c r="J72" i="12"/>
  <c r="J73" i="12"/>
  <c r="J74" i="12"/>
  <c r="J75" i="12"/>
  <c r="J76" i="12"/>
  <c r="J77" i="12"/>
  <c r="J78" i="12"/>
  <c r="J79" i="12"/>
  <c r="J80" i="12"/>
  <c r="J81" i="12"/>
  <c r="J82" i="12"/>
  <c r="J83" i="12"/>
  <c r="J84" i="12"/>
  <c r="J85" i="12"/>
  <c r="J86" i="12"/>
  <c r="J87" i="12"/>
  <c r="J88" i="12"/>
  <c r="J89" i="12"/>
  <c r="J90" i="12"/>
  <c r="J91" i="12"/>
  <c r="J92" i="12"/>
  <c r="J93" i="12"/>
  <c r="J94" i="12"/>
  <c r="J95" i="12"/>
  <c r="J96" i="12"/>
  <c r="J97" i="12"/>
  <c r="J98" i="12"/>
  <c r="J99" i="12"/>
  <c r="J100" i="12"/>
  <c r="C47" i="7" l="1"/>
  <c r="B46" i="8"/>
  <c r="B22" i="8"/>
  <c r="B38" i="8"/>
  <c r="B14" i="8"/>
  <c r="B136" i="11"/>
  <c r="B143" i="7"/>
  <c r="B42" i="8"/>
  <c r="B26" i="8"/>
  <c r="B10" i="8"/>
  <c r="B148" i="11"/>
  <c r="B23" i="7"/>
  <c r="B71" i="7"/>
  <c r="B40" i="11"/>
  <c r="B95" i="7"/>
  <c r="B50" i="8"/>
  <c r="B34" i="8"/>
  <c r="B18" i="8"/>
  <c r="B64" i="11"/>
  <c r="B47" i="7"/>
  <c r="B119" i="7"/>
  <c r="B88" i="11"/>
  <c r="B112" i="11"/>
  <c r="B16" i="11"/>
  <c r="B14" i="7"/>
  <c r="P132" i="7"/>
  <c r="P123" i="7"/>
  <c r="P99" i="7"/>
  <c r="P67" i="7"/>
  <c r="P35" i="7"/>
  <c r="P105" i="7"/>
  <c r="P89" i="7"/>
  <c r="P81" i="7"/>
  <c r="P73" i="7"/>
  <c r="P65" i="7"/>
  <c r="P57" i="7"/>
  <c r="P49" i="7"/>
  <c r="P41" i="7"/>
  <c r="P33" i="7"/>
  <c r="P25" i="7"/>
  <c r="P17" i="7"/>
  <c r="N100" i="7"/>
  <c r="P100" i="7" s="1"/>
  <c r="N68" i="7"/>
  <c r="P68" i="7" s="1"/>
  <c r="N36" i="7"/>
  <c r="P36" i="7" s="1"/>
  <c r="T37" i="12"/>
  <c r="E55" i="12"/>
  <c r="S35" i="12"/>
  <c r="T35" i="12"/>
  <c r="S36" i="12"/>
  <c r="T36" i="12"/>
  <c r="S37" i="12"/>
  <c r="T18" i="12"/>
  <c r="S18" i="12"/>
  <c r="S8" i="12"/>
  <c r="S16" i="12"/>
  <c r="S25" i="12"/>
  <c r="S33" i="12"/>
  <c r="S9" i="12"/>
  <c r="S17" i="12"/>
  <c r="S26" i="12"/>
  <c r="S34" i="12"/>
  <c r="S21" i="12"/>
  <c r="S10" i="12"/>
  <c r="S19" i="12"/>
  <c r="S27" i="12"/>
  <c r="S5" i="12"/>
  <c r="S29" i="12"/>
  <c r="S11" i="12"/>
  <c r="S20" i="12"/>
  <c r="S28" i="12"/>
  <c r="S12" i="12"/>
  <c r="S13" i="12"/>
  <c r="S22" i="12"/>
  <c r="S30" i="12"/>
  <c r="S31" i="12"/>
  <c r="S7" i="12"/>
  <c r="S32" i="12"/>
  <c r="S6" i="12"/>
  <c r="S14" i="12"/>
  <c r="S23" i="12"/>
  <c r="S15" i="12"/>
  <c r="S24" i="12"/>
  <c r="T5" i="12"/>
  <c r="R5" i="12" s="1"/>
  <c r="T13" i="12"/>
  <c r="T21" i="12"/>
  <c r="R21" i="12" s="1"/>
  <c r="T29" i="12"/>
  <c r="T17" i="12"/>
  <c r="T20" i="12"/>
  <c r="T6" i="12"/>
  <c r="T14" i="12"/>
  <c r="T22" i="12"/>
  <c r="T30" i="12"/>
  <c r="R30" i="12" s="1"/>
  <c r="T25" i="12"/>
  <c r="R25" i="12" s="1"/>
  <c r="T12" i="12"/>
  <c r="T7" i="12"/>
  <c r="R7" i="12" s="1"/>
  <c r="T15" i="12"/>
  <c r="T23" i="12"/>
  <c r="T31" i="12"/>
  <c r="T11" i="12"/>
  <c r="R11" i="12" s="1"/>
  <c r="T28" i="12"/>
  <c r="R28" i="12" s="1"/>
  <c r="T8" i="12"/>
  <c r="R8" i="12" s="1"/>
  <c r="T16" i="12"/>
  <c r="T24" i="12"/>
  <c r="R24" i="12" s="1"/>
  <c r="T32" i="12"/>
  <c r="T19" i="12"/>
  <c r="R19" i="12" s="1"/>
  <c r="T9" i="12"/>
  <c r="R9" i="12" s="1"/>
  <c r="T33" i="12"/>
  <c r="R33" i="12" s="1"/>
  <c r="T10" i="12"/>
  <c r="T26" i="12"/>
  <c r="R26" i="12" s="1"/>
  <c r="T34" i="12"/>
  <c r="R34" i="12" s="1"/>
  <c r="T27" i="12"/>
  <c r="R27" i="12" s="1"/>
  <c r="B20" i="7"/>
  <c r="B67" i="11"/>
  <c r="B11" i="7"/>
  <c r="C17" i="7"/>
  <c r="C50" i="7"/>
  <c r="C74" i="7"/>
  <c r="C98" i="7"/>
  <c r="B29" i="7"/>
  <c r="B53" i="7"/>
  <c r="B77" i="7"/>
  <c r="B101" i="7"/>
  <c r="B125" i="7"/>
  <c r="B149" i="7"/>
  <c r="C131" i="7"/>
  <c r="B155" i="7"/>
  <c r="C52" i="8"/>
  <c r="C48" i="8"/>
  <c r="C44" i="8"/>
  <c r="C40" i="8"/>
  <c r="C36" i="8"/>
  <c r="C32" i="8"/>
  <c r="C28" i="8"/>
  <c r="C24" i="8"/>
  <c r="C20" i="8"/>
  <c r="C16" i="8"/>
  <c r="C12" i="8"/>
  <c r="C8" i="8"/>
  <c r="B25" i="11"/>
  <c r="B49" i="11"/>
  <c r="B73" i="11"/>
  <c r="B97" i="11"/>
  <c r="B121" i="11"/>
  <c r="B145" i="11"/>
  <c r="B154" i="11"/>
  <c r="B44" i="7"/>
  <c r="B43" i="11"/>
  <c r="C11" i="7"/>
  <c r="C26" i="7"/>
  <c r="C35" i="7"/>
  <c r="C59" i="7"/>
  <c r="C83" i="7"/>
  <c r="C107" i="7"/>
  <c r="B32" i="7"/>
  <c r="B56" i="7"/>
  <c r="B80" i="7"/>
  <c r="B104" i="7"/>
  <c r="B128" i="7"/>
  <c r="B152" i="7"/>
  <c r="C140" i="7"/>
  <c r="C155" i="7"/>
  <c r="B52" i="8"/>
  <c r="B48" i="8"/>
  <c r="B44" i="8"/>
  <c r="B40" i="8"/>
  <c r="B36" i="8"/>
  <c r="B32" i="8"/>
  <c r="B28" i="8"/>
  <c r="B24" i="8"/>
  <c r="B20" i="8"/>
  <c r="B12" i="8"/>
  <c r="B8" i="8"/>
  <c r="B28" i="11"/>
  <c r="B52" i="11"/>
  <c r="B76" i="11"/>
  <c r="B100" i="11"/>
  <c r="B124" i="11"/>
  <c r="C44" i="7"/>
  <c r="C68" i="7"/>
  <c r="C92" i="7"/>
  <c r="C116" i="7"/>
  <c r="B35" i="7"/>
  <c r="B59" i="7"/>
  <c r="B83" i="7"/>
  <c r="B107" i="7"/>
  <c r="B131" i="7"/>
  <c r="C125" i="7"/>
  <c r="C149" i="7"/>
  <c r="C51" i="8"/>
  <c r="C47" i="8"/>
  <c r="C43" i="8"/>
  <c r="C39" i="8"/>
  <c r="C35" i="8"/>
  <c r="C31" i="8"/>
  <c r="C27" i="8"/>
  <c r="C23" i="8"/>
  <c r="C19" i="8"/>
  <c r="C15" i="8"/>
  <c r="C11" i="8"/>
  <c r="B140" i="7"/>
  <c r="B91" i="11"/>
  <c r="C20" i="7"/>
  <c r="C53" i="7"/>
  <c r="C77" i="7"/>
  <c r="C101" i="7"/>
  <c r="B38" i="7"/>
  <c r="B62" i="7"/>
  <c r="B86" i="7"/>
  <c r="B110" i="7"/>
  <c r="B134" i="7"/>
  <c r="C134" i="7"/>
  <c r="B47" i="8"/>
  <c r="B39" i="8"/>
  <c r="B31" i="8"/>
  <c r="B23" i="8"/>
  <c r="B15" i="8"/>
  <c r="B7" i="8"/>
  <c r="B10" i="11"/>
  <c r="B34" i="11"/>
  <c r="B58" i="11"/>
  <c r="B82" i="11"/>
  <c r="B106" i="11"/>
  <c r="B130" i="11"/>
  <c r="B116" i="7"/>
  <c r="C14" i="7"/>
  <c r="C29" i="7"/>
  <c r="C38" i="7"/>
  <c r="C62" i="7"/>
  <c r="C86" i="7"/>
  <c r="C110" i="7"/>
  <c r="C50" i="8"/>
  <c r="C42" i="8"/>
  <c r="C137" i="7"/>
  <c r="B49" i="8"/>
  <c r="B41" i="8"/>
  <c r="B33" i="8"/>
  <c r="B25" i="8"/>
  <c r="B17" i="8"/>
  <c r="B9" i="8"/>
  <c r="P107" i="7"/>
  <c r="P51" i="7"/>
  <c r="P155" i="7"/>
  <c r="P19" i="7"/>
  <c r="P83" i="7"/>
  <c r="P147" i="7"/>
  <c r="P144" i="7"/>
  <c r="P115" i="7"/>
  <c r="P139" i="7"/>
  <c r="P91" i="7"/>
  <c r="P43" i="7"/>
  <c r="P27" i="7"/>
  <c r="P85" i="7"/>
  <c r="P77" i="7"/>
  <c r="P69" i="7"/>
  <c r="P21" i="7"/>
  <c r="P13" i="7"/>
  <c r="P93" i="7"/>
  <c r="P61" i="7"/>
  <c r="P53" i="7"/>
  <c r="P45" i="7"/>
  <c r="P37" i="7"/>
  <c r="P29" i="7"/>
  <c r="P131" i="7"/>
  <c r="P75" i="7"/>
  <c r="P11" i="7"/>
  <c r="P59" i="7"/>
  <c r="P156" i="7"/>
  <c r="P148" i="7"/>
  <c r="P140" i="7"/>
  <c r="P124" i="7"/>
  <c r="P116" i="7"/>
  <c r="P108" i="7"/>
  <c r="P76" i="7"/>
  <c r="P60" i="7"/>
  <c r="P109" i="7"/>
  <c r="P92" i="7"/>
  <c r="P84" i="7"/>
  <c r="P52" i="7"/>
  <c r="P44" i="7"/>
  <c r="P28" i="7"/>
  <c r="P20" i="7"/>
  <c r="P12" i="7"/>
  <c r="P101" i="7"/>
  <c r="P8" i="7"/>
  <c r="P9" i="7"/>
  <c r="P152" i="7"/>
  <c r="P136" i="7"/>
  <c r="P128" i="7"/>
  <c r="P120" i="7"/>
  <c r="P112" i="7"/>
  <c r="P104" i="7"/>
  <c r="P127" i="7"/>
  <c r="P119" i="7"/>
  <c r="P111" i="7"/>
  <c r="P151" i="7"/>
  <c r="P143" i="7"/>
  <c r="P135" i="7"/>
  <c r="P103" i="7"/>
  <c r="P95" i="7"/>
  <c r="P87" i="7"/>
  <c r="P79" i="7"/>
  <c r="P71" i="7"/>
  <c r="P63" i="7"/>
  <c r="P55" i="7"/>
  <c r="P47" i="7"/>
  <c r="P39" i="7"/>
  <c r="P31" i="7"/>
  <c r="P23" i="7"/>
  <c r="P15" i="7"/>
  <c r="P157" i="7"/>
  <c r="P141" i="7"/>
  <c r="P125" i="7"/>
  <c r="P86" i="7"/>
  <c r="P54" i="7"/>
  <c r="P22" i="7"/>
  <c r="P146" i="7"/>
  <c r="P130" i="7"/>
  <c r="P114" i="7"/>
  <c r="P90" i="7"/>
  <c r="P58" i="7"/>
  <c r="P26" i="7"/>
  <c r="P145" i="7"/>
  <c r="P129" i="7"/>
  <c r="P113" i="7"/>
  <c r="P94" i="7"/>
  <c r="P62" i="7"/>
  <c r="P30" i="7"/>
  <c r="P150" i="7"/>
  <c r="P134" i="7"/>
  <c r="P118" i="7"/>
  <c r="P66" i="7"/>
  <c r="Q65" i="7" s="1"/>
  <c r="H59" i="8" s="1"/>
  <c r="P34" i="7"/>
  <c r="P149" i="7"/>
  <c r="P133" i="7"/>
  <c r="P117" i="7"/>
  <c r="P98" i="7"/>
  <c r="P70" i="7"/>
  <c r="P38" i="7"/>
  <c r="P154" i="7"/>
  <c r="P138" i="7"/>
  <c r="P122" i="7"/>
  <c r="P102" i="7"/>
  <c r="P97" i="7"/>
  <c r="P74" i="7"/>
  <c r="P42" i="7"/>
  <c r="P10" i="7"/>
  <c r="P153" i="7"/>
  <c r="P137" i="7"/>
  <c r="P121" i="7"/>
  <c r="P106" i="7"/>
  <c r="P78" i="7"/>
  <c r="P46" i="7"/>
  <c r="P14" i="7"/>
  <c r="P142" i="7"/>
  <c r="P126" i="7"/>
  <c r="P110" i="7"/>
  <c r="P82" i="7"/>
  <c r="P50" i="7"/>
  <c r="P18" i="7"/>
  <c r="P96" i="7"/>
  <c r="P88" i="7"/>
  <c r="P80" i="7"/>
  <c r="P72" i="7"/>
  <c r="P64" i="7"/>
  <c r="P56" i="7"/>
  <c r="P48" i="7"/>
  <c r="P40" i="7"/>
  <c r="P32" i="7"/>
  <c r="P24" i="7"/>
  <c r="P16" i="7"/>
  <c r="R32" i="12" l="1"/>
  <c r="R15" i="12"/>
  <c r="R16" i="12"/>
  <c r="R10" i="12"/>
  <c r="R22" i="12"/>
  <c r="Q137" i="7"/>
  <c r="Q89" i="7"/>
  <c r="Q104" i="7"/>
  <c r="H98" i="8" s="1"/>
  <c r="Q101" i="7"/>
  <c r="H95" i="8" s="1"/>
  <c r="Q17" i="7"/>
  <c r="Q68" i="7"/>
  <c r="H62" i="8" s="1"/>
  <c r="Q80" i="7"/>
  <c r="H74" i="8" s="1"/>
  <c r="Q41" i="7"/>
  <c r="Q35" i="7"/>
  <c r="P64" i="11"/>
  <c r="Q64" i="11" s="1"/>
  <c r="P103" i="11"/>
  <c r="Q103" i="11" s="1"/>
  <c r="Q32" i="7"/>
  <c r="Q74" i="7"/>
  <c r="H68" i="8" s="1"/>
  <c r="Q98" i="7"/>
  <c r="H92" i="8" s="1"/>
  <c r="Q143" i="7"/>
  <c r="Q128" i="7"/>
  <c r="H122" i="8" s="1"/>
  <c r="R18" i="12"/>
  <c r="R31" i="12"/>
  <c r="R20" i="12"/>
  <c r="R17" i="12"/>
  <c r="R12" i="12"/>
  <c r="R29" i="12"/>
  <c r="R37" i="12"/>
  <c r="R14" i="12"/>
  <c r="R36" i="12"/>
  <c r="R35" i="12"/>
  <c r="R23" i="12"/>
  <c r="R6" i="12"/>
  <c r="R13" i="12"/>
  <c r="Q125" i="7"/>
  <c r="H119" i="8" s="1"/>
  <c r="Q50" i="7"/>
  <c r="Q20" i="7"/>
  <c r="Q11" i="7"/>
  <c r="G5" i="8" s="1"/>
  <c r="Q56" i="7"/>
  <c r="Q122" i="7"/>
  <c r="H116" i="8" s="1"/>
  <c r="Q149" i="7"/>
  <c r="Q119" i="7"/>
  <c r="H113" i="8" s="1"/>
  <c r="Q107" i="7"/>
  <c r="H101" i="8" s="1"/>
  <c r="Q62" i="7"/>
  <c r="H56" i="8" s="1"/>
  <c r="Q71" i="7"/>
  <c r="H65" i="8" s="1"/>
  <c r="Q152" i="7"/>
  <c r="Q110" i="7"/>
  <c r="H104" i="8" s="1"/>
  <c r="Q113" i="7"/>
  <c r="H107" i="8" s="1"/>
  <c r="Q146" i="7"/>
  <c r="Q23" i="7"/>
  <c r="Q44" i="7"/>
  <c r="Q116" i="7"/>
  <c r="H110" i="8" s="1"/>
  <c r="Q131" i="7"/>
  <c r="H125" i="8" s="1"/>
  <c r="Q95" i="7"/>
  <c r="H89" i="8" s="1"/>
  <c r="Q29" i="7"/>
  <c r="Q38" i="7"/>
  <c r="Q140" i="7"/>
  <c r="Q77" i="7"/>
  <c r="H71" i="8" s="1"/>
  <c r="Q14" i="7"/>
  <c r="Q134" i="7"/>
  <c r="H128" i="8" s="1"/>
  <c r="Q26" i="7"/>
  <c r="Q86" i="7"/>
  <c r="H80" i="8" s="1"/>
  <c r="Q47" i="7"/>
  <c r="Q92" i="7"/>
  <c r="H86" i="8" s="1"/>
  <c r="Q83" i="7"/>
  <c r="H77" i="8" s="1"/>
  <c r="Q53" i="7"/>
  <c r="Q59" i="7"/>
  <c r="Q155" i="7"/>
  <c r="Q8" i="7"/>
  <c r="D31" i="6"/>
  <c r="D5" i="6"/>
  <c r="D6" i="6"/>
  <c r="D7" i="6"/>
  <c r="D8" i="6"/>
  <c r="D9" i="6"/>
  <c r="D10" i="6"/>
  <c r="D11" i="6"/>
  <c r="D12" i="6"/>
  <c r="D13" i="6"/>
  <c r="D14" i="6"/>
  <c r="D15" i="6"/>
  <c r="D16" i="6"/>
  <c r="D17" i="6"/>
  <c r="D18" i="6"/>
  <c r="D19" i="6"/>
  <c r="D20" i="6"/>
  <c r="D21" i="6"/>
  <c r="D22" i="6"/>
  <c r="D23" i="6"/>
  <c r="D24" i="6"/>
  <c r="D25" i="6"/>
  <c r="D26" i="6"/>
  <c r="D27" i="6"/>
  <c r="D28" i="6"/>
  <c r="D29" i="6"/>
  <c r="D30" i="6"/>
  <c r="D4" i="6"/>
  <c r="D6" i="5"/>
  <c r="D7" i="5"/>
  <c r="D8" i="5"/>
  <c r="D9" i="5"/>
  <c r="D10" i="5"/>
  <c r="D11" i="5"/>
  <c r="D12" i="5"/>
  <c r="D13" i="5"/>
  <c r="D14" i="5"/>
  <c r="D15" i="5"/>
  <c r="D16" i="5"/>
  <c r="D17" i="5"/>
  <c r="D18" i="5"/>
  <c r="D19" i="5"/>
  <c r="D20" i="5"/>
  <c r="D21" i="5"/>
  <c r="D22" i="5"/>
  <c r="D23" i="5"/>
  <c r="D24" i="5"/>
  <c r="D25" i="5"/>
  <c r="D26" i="5"/>
  <c r="D27" i="5"/>
  <c r="D28" i="5"/>
  <c r="D29" i="5"/>
  <c r="D30" i="5"/>
  <c r="D31" i="5"/>
  <c r="D32" i="5"/>
  <c r="D5" i="5"/>
  <c r="G45" i="2"/>
  <c r="G46" i="2"/>
  <c r="G47" i="2"/>
  <c r="G48" i="2"/>
  <c r="G49" i="2"/>
  <c r="G50" i="2"/>
  <c r="G51" i="2"/>
  <c r="G52" i="2"/>
  <c r="G53" i="2"/>
  <c r="G44" i="2"/>
  <c r="G34" i="2"/>
  <c r="G35" i="2"/>
  <c r="G36" i="2"/>
  <c r="G37" i="2"/>
  <c r="G38" i="2"/>
  <c r="G39" i="2"/>
  <c r="G40" i="2"/>
  <c r="G41" i="2"/>
  <c r="G33" i="2"/>
  <c r="G28" i="2"/>
  <c r="G29" i="2"/>
  <c r="G30" i="2"/>
  <c r="G27" i="2"/>
  <c r="G22" i="2"/>
  <c r="G23" i="2"/>
  <c r="G24" i="2"/>
  <c r="G21" i="2"/>
  <c r="G6" i="2"/>
  <c r="G7" i="2"/>
  <c r="G8" i="2"/>
  <c r="G9" i="2"/>
  <c r="G10" i="2"/>
  <c r="G11" i="2"/>
  <c r="G12" i="2"/>
  <c r="G13" i="2"/>
  <c r="G14" i="2"/>
  <c r="G15" i="2"/>
  <c r="G16" i="2"/>
  <c r="G17" i="2"/>
  <c r="G18" i="2"/>
  <c r="G5" i="2"/>
  <c r="B6" i="12"/>
  <c r="C6" i="12"/>
  <c r="B7" i="12"/>
  <c r="C7" i="12"/>
  <c r="B8" i="12"/>
  <c r="C8" i="12"/>
  <c r="B9" i="12"/>
  <c r="C9" i="12"/>
  <c r="B10" i="12"/>
  <c r="C10" i="12"/>
  <c r="B11" i="12"/>
  <c r="C11" i="12"/>
  <c r="B12" i="12"/>
  <c r="C12" i="12"/>
  <c r="B13" i="12"/>
  <c r="C13" i="12"/>
  <c r="B14" i="12"/>
  <c r="C14" i="12"/>
  <c r="B15" i="12"/>
  <c r="C15" i="12"/>
  <c r="B16" i="12"/>
  <c r="C16" i="12"/>
  <c r="B17" i="12"/>
  <c r="C17" i="12"/>
  <c r="B18" i="12"/>
  <c r="C18" i="12"/>
  <c r="B19" i="12"/>
  <c r="C19" i="12"/>
  <c r="B20" i="12"/>
  <c r="C20" i="12"/>
  <c r="B21" i="12"/>
  <c r="C21" i="12"/>
  <c r="B22" i="12"/>
  <c r="C22" i="12"/>
  <c r="B23" i="12"/>
  <c r="C23" i="12"/>
  <c r="B24" i="12"/>
  <c r="C24" i="12"/>
  <c r="B25" i="12"/>
  <c r="C25" i="12"/>
  <c r="B26" i="12"/>
  <c r="C26" i="12"/>
  <c r="B27" i="12"/>
  <c r="C27" i="12"/>
  <c r="B28" i="12"/>
  <c r="C28" i="12"/>
  <c r="B29" i="12"/>
  <c r="C29" i="12"/>
  <c r="B30" i="12"/>
  <c r="C30" i="12"/>
  <c r="B31" i="12"/>
  <c r="C31" i="12"/>
  <c r="B32" i="12"/>
  <c r="C32" i="12"/>
  <c r="B33" i="12"/>
  <c r="C33" i="12"/>
  <c r="B34" i="12"/>
  <c r="C34" i="12"/>
  <c r="B35" i="12"/>
  <c r="C35" i="12"/>
  <c r="B36" i="12"/>
  <c r="C36" i="12"/>
  <c r="B37" i="12"/>
  <c r="C37" i="12"/>
  <c r="B38" i="12"/>
  <c r="C38" i="12"/>
  <c r="B39" i="12"/>
  <c r="C39" i="12"/>
  <c r="B40" i="12"/>
  <c r="C40" i="12"/>
  <c r="B41" i="12"/>
  <c r="C41" i="12"/>
  <c r="B42" i="12"/>
  <c r="C42" i="12"/>
  <c r="B43" i="12"/>
  <c r="C43" i="12"/>
  <c r="B44" i="12"/>
  <c r="C44" i="12"/>
  <c r="B45" i="12"/>
  <c r="C45" i="12"/>
  <c r="B46" i="12"/>
  <c r="C46" i="12"/>
  <c r="B47" i="12"/>
  <c r="C47" i="12"/>
  <c r="B48" i="12"/>
  <c r="C48" i="12"/>
  <c r="B49" i="12"/>
  <c r="C49" i="12"/>
  <c r="B50" i="12"/>
  <c r="C50" i="12"/>
  <c r="B51" i="12"/>
  <c r="C51" i="12"/>
  <c r="B52" i="12"/>
  <c r="C52" i="12"/>
  <c r="B53" i="12"/>
  <c r="C53" i="12"/>
  <c r="B54" i="12"/>
  <c r="C54" i="12"/>
  <c r="B55" i="12"/>
  <c r="C55" i="12"/>
  <c r="B56" i="12"/>
  <c r="C56" i="12"/>
  <c r="B57" i="12"/>
  <c r="C57" i="12"/>
  <c r="B58" i="12"/>
  <c r="C58" i="12"/>
  <c r="B59" i="12"/>
  <c r="C59" i="12"/>
  <c r="B60" i="12"/>
  <c r="C60" i="12"/>
  <c r="B61" i="12"/>
  <c r="C61" i="12"/>
  <c r="B62" i="12"/>
  <c r="C62" i="12"/>
  <c r="B63" i="12"/>
  <c r="C63" i="12"/>
  <c r="B64" i="12"/>
  <c r="C64" i="12"/>
  <c r="B65" i="12"/>
  <c r="C65" i="12"/>
  <c r="B66" i="12"/>
  <c r="C66" i="12"/>
  <c r="B67" i="12"/>
  <c r="C67" i="12"/>
  <c r="B68" i="12"/>
  <c r="C68" i="12"/>
  <c r="B69" i="12"/>
  <c r="C69" i="12"/>
  <c r="B70" i="12"/>
  <c r="C70" i="12"/>
  <c r="B71" i="12"/>
  <c r="C71" i="12"/>
  <c r="B72" i="12"/>
  <c r="C72" i="12"/>
  <c r="B73" i="12"/>
  <c r="C73" i="12"/>
  <c r="B74" i="12"/>
  <c r="C74" i="12"/>
  <c r="B75" i="12"/>
  <c r="C75" i="12"/>
  <c r="B76" i="12"/>
  <c r="C76" i="12"/>
  <c r="B77" i="12"/>
  <c r="C77" i="12"/>
  <c r="B78" i="12"/>
  <c r="C78" i="12"/>
  <c r="B79" i="12"/>
  <c r="C79" i="12"/>
  <c r="B80" i="12"/>
  <c r="C80" i="12"/>
  <c r="B81" i="12"/>
  <c r="C81" i="12"/>
  <c r="B82" i="12"/>
  <c r="C82" i="12"/>
  <c r="B83" i="12"/>
  <c r="C83" i="12"/>
  <c r="B84" i="12"/>
  <c r="C84" i="12"/>
  <c r="B85" i="12"/>
  <c r="C85" i="12"/>
  <c r="B86" i="12"/>
  <c r="C86" i="12"/>
  <c r="B87" i="12"/>
  <c r="C87" i="12"/>
  <c r="B88" i="12"/>
  <c r="C88" i="12"/>
  <c r="B89" i="12"/>
  <c r="C89" i="12"/>
  <c r="B90" i="12"/>
  <c r="C90" i="12"/>
  <c r="B91" i="12"/>
  <c r="C91" i="12"/>
  <c r="B92" i="12"/>
  <c r="C92" i="12"/>
  <c r="B93" i="12"/>
  <c r="C93" i="12"/>
  <c r="B94" i="12"/>
  <c r="C94" i="12"/>
  <c r="B95" i="12"/>
  <c r="C95" i="12"/>
  <c r="B96" i="12"/>
  <c r="C96" i="12"/>
  <c r="B97" i="12"/>
  <c r="C97" i="12"/>
  <c r="B98" i="12"/>
  <c r="C98" i="12"/>
  <c r="B99" i="12"/>
  <c r="C99" i="12"/>
  <c r="B100" i="12"/>
  <c r="C100" i="12"/>
  <c r="C5" i="12"/>
  <c r="B5" i="12"/>
  <c r="C4" i="10"/>
  <c r="H5" i="15"/>
  <c r="H6" i="15"/>
  <c r="H7" i="15"/>
  <c r="H8" i="15"/>
  <c r="H9" i="15"/>
  <c r="H10" i="15"/>
  <c r="H11" i="15"/>
  <c r="H12" i="15"/>
  <c r="H4" i="15"/>
  <c r="P100" i="11" l="1"/>
  <c r="Q100" i="11" s="1"/>
  <c r="P136" i="11"/>
  <c r="Q136" i="11" s="1"/>
  <c r="P31" i="11"/>
  <c r="Q31" i="11" s="1"/>
  <c r="P88" i="11"/>
  <c r="Q88" i="11" s="1"/>
  <c r="H83" i="8"/>
  <c r="P82" i="11"/>
  <c r="Q82" i="11" s="1"/>
  <c r="P139" i="11"/>
  <c r="Q139" i="11" s="1"/>
  <c r="P145" i="11"/>
  <c r="Q145" i="11" s="1"/>
  <c r="P121" i="11"/>
  <c r="Q121" i="11" s="1"/>
  <c r="P46" i="11"/>
  <c r="Q46" i="11" s="1"/>
  <c r="P28" i="11"/>
  <c r="Q28" i="11" s="1"/>
  <c r="P109" i="11"/>
  <c r="Q109" i="11" s="1"/>
  <c r="P55" i="11"/>
  <c r="Q55" i="11" s="1"/>
  <c r="P91" i="11"/>
  <c r="Q91" i="11" s="1"/>
  <c r="P112" i="11"/>
  <c r="Q112" i="11" s="1"/>
  <c r="P85" i="11"/>
  <c r="Q85" i="11" s="1"/>
  <c r="P94" i="11"/>
  <c r="Q94" i="11" s="1"/>
  <c r="P151" i="11"/>
  <c r="Q151" i="11" s="1"/>
  <c r="P10" i="11"/>
  <c r="Q10" i="11" s="1"/>
  <c r="P148" i="11"/>
  <c r="Q148" i="11" s="1"/>
  <c r="P37" i="11"/>
  <c r="Q37" i="11" s="1"/>
  <c r="G4" i="8"/>
  <c r="P7" i="11"/>
  <c r="Q7" i="11" s="1"/>
  <c r="P25" i="11"/>
  <c r="Q25" i="11" s="1"/>
  <c r="P130" i="11"/>
  <c r="Q130" i="11" s="1"/>
  <c r="P70" i="11"/>
  <c r="Q70" i="11" s="1"/>
  <c r="P19" i="11"/>
  <c r="Q19" i="11" s="1"/>
  <c r="P127" i="11"/>
  <c r="Q127" i="11" s="1"/>
  <c r="P67" i="11"/>
  <c r="Q67" i="11" s="1"/>
  <c r="P154" i="11"/>
  <c r="Q154" i="11" s="1"/>
  <c r="P133" i="11"/>
  <c r="Q133" i="11" s="1"/>
  <c r="P115" i="11"/>
  <c r="Q115" i="11" s="1"/>
  <c r="P61" i="11"/>
  <c r="Q61" i="11" s="1"/>
  <c r="P49" i="11"/>
  <c r="Q49" i="11" s="1"/>
  <c r="P142" i="11"/>
  <c r="Q142" i="11" s="1"/>
  <c r="P34" i="11"/>
  <c r="Q34" i="11" s="1"/>
  <c r="P106" i="11"/>
  <c r="Q106" i="11" s="1"/>
  <c r="P124" i="11"/>
  <c r="Q124" i="11" s="1"/>
  <c r="P97" i="11"/>
  <c r="Q97" i="11" s="1"/>
  <c r="P40" i="11"/>
  <c r="Q40" i="11" s="1"/>
  <c r="P58" i="11"/>
  <c r="Q58" i="11" s="1"/>
  <c r="P13" i="11"/>
  <c r="Q13" i="11" s="1"/>
  <c r="P43" i="11"/>
  <c r="Q43" i="11" s="1"/>
  <c r="P52" i="11"/>
  <c r="Q52" i="11" s="1"/>
  <c r="P76" i="11"/>
  <c r="Q76" i="11" s="1"/>
  <c r="P22" i="11"/>
  <c r="Q22" i="11" s="1"/>
  <c r="P118" i="11"/>
  <c r="Q118" i="11" s="1"/>
  <c r="P73" i="11"/>
  <c r="Q73" i="11" s="1"/>
  <c r="P79" i="11"/>
  <c r="Q79" i="11" s="1"/>
  <c r="P16" i="11"/>
  <c r="Q16" i="11" s="1"/>
  <c r="G21" i="3"/>
  <c r="G22" i="3"/>
  <c r="G23" i="3"/>
  <c r="G24" i="3"/>
  <c r="G25" i="3"/>
  <c r="G20" i="3"/>
  <c r="H5" i="3"/>
  <c r="H6" i="3"/>
  <c r="H7" i="3"/>
  <c r="H8" i="3"/>
  <c r="H9" i="3"/>
  <c r="H10" i="3"/>
  <c r="H11" i="3"/>
  <c r="H12" i="3"/>
  <c r="H13" i="3"/>
  <c r="H4" i="3"/>
  <c r="H32" i="1"/>
  <c r="H33" i="1"/>
  <c r="H34" i="1"/>
  <c r="H31" i="1"/>
  <c r="H25" i="1"/>
  <c r="H26" i="1"/>
  <c r="H27" i="1"/>
  <c r="H24" i="1"/>
  <c r="H8" i="1"/>
  <c r="H9" i="1"/>
  <c r="H10" i="1"/>
  <c r="H11" i="1"/>
  <c r="H12" i="1"/>
  <c r="H13" i="1"/>
  <c r="H14" i="1"/>
  <c r="H15" i="1"/>
  <c r="H16" i="1"/>
  <c r="H17" i="1"/>
  <c r="H18" i="1"/>
  <c r="H19" i="1"/>
  <c r="H20" i="1"/>
  <c r="H7" i="1"/>
  <c r="J5" i="15" l="1"/>
  <c r="K5" i="15" s="1"/>
  <c r="J6" i="15"/>
  <c r="K6" i="15" s="1"/>
  <c r="J7" i="15"/>
  <c r="K7" i="15" s="1"/>
  <c r="J8" i="15"/>
  <c r="K8" i="15" s="1"/>
  <c r="J9" i="15"/>
  <c r="K9" i="15" s="1"/>
  <c r="J10" i="15"/>
  <c r="K10" i="15" s="1"/>
  <c r="J11" i="15"/>
  <c r="K11" i="15" s="1"/>
  <c r="J12" i="15"/>
  <c r="K12" i="15" s="1"/>
  <c r="J4" i="15"/>
  <c r="C15" i="9"/>
  <c r="H17" i="8" l="1"/>
  <c r="H52" i="8"/>
  <c r="H48" i="8"/>
  <c r="H44" i="8"/>
  <c r="H40" i="8"/>
  <c r="H36" i="8"/>
  <c r="H32" i="8"/>
  <c r="H28" i="8"/>
  <c r="H24" i="8"/>
  <c r="H20" i="8"/>
  <c r="H16" i="8"/>
  <c r="H12" i="8"/>
  <c r="H8" i="8"/>
  <c r="H53" i="8"/>
  <c r="H49" i="8"/>
  <c r="H13" i="8"/>
  <c r="H9" i="8"/>
  <c r="H5" i="8"/>
  <c r="H4" i="8"/>
  <c r="H45" i="8"/>
  <c r="H33" i="8"/>
  <c r="H21" i="8"/>
  <c r="H37" i="8"/>
  <c r="H25" i="8"/>
  <c r="H51" i="8"/>
  <c r="H47" i="8"/>
  <c r="H43" i="8"/>
  <c r="H39" i="8"/>
  <c r="H35" i="8"/>
  <c r="H31" i="8"/>
  <c r="H27" i="8"/>
  <c r="H23" i="8"/>
  <c r="H19" i="8"/>
  <c r="H15" i="8"/>
  <c r="H11" i="8"/>
  <c r="H7" i="8"/>
  <c r="H41" i="8"/>
  <c r="H29" i="8"/>
  <c r="H50" i="8"/>
  <c r="H46" i="8"/>
  <c r="H42" i="8"/>
  <c r="H38" i="8"/>
  <c r="H34" i="8"/>
  <c r="H30" i="8"/>
  <c r="H26" i="8"/>
  <c r="H22" i="8"/>
  <c r="H18" i="8"/>
  <c r="H14" i="8"/>
  <c r="H10" i="8"/>
  <c r="H6" i="8"/>
  <c r="K4" i="15"/>
  <c r="K14" i="15"/>
  <c r="K15" i="15"/>
  <c r="F5" i="12"/>
  <c r="F6" i="12"/>
  <c r="F7" i="12"/>
  <c r="F8" i="12" l="1"/>
  <c r="F9" i="12"/>
  <c r="F10" i="12"/>
  <c r="F11" i="12"/>
  <c r="F12" i="12"/>
  <c r="F13" i="12"/>
  <c r="F14" i="12"/>
  <c r="F15" i="12"/>
  <c r="F16" i="12"/>
  <c r="F17" i="12"/>
  <c r="F18" i="12"/>
  <c r="F19" i="12"/>
  <c r="F20" i="12"/>
  <c r="F21" i="12"/>
  <c r="F22" i="12"/>
  <c r="F23" i="12"/>
  <c r="F24" i="12"/>
  <c r="F25" i="12"/>
  <c r="F26" i="12"/>
  <c r="F27" i="12"/>
  <c r="F28" i="12"/>
  <c r="F29" i="12"/>
  <c r="F30" i="12"/>
  <c r="F31" i="12"/>
  <c r="F32" i="12"/>
  <c r="F33" i="12"/>
  <c r="F34" i="12"/>
  <c r="F35" i="12"/>
  <c r="F36" i="12"/>
  <c r="F37" i="12"/>
  <c r="F38" i="12"/>
  <c r="F39" i="12"/>
  <c r="F40" i="12"/>
  <c r="F41" i="12"/>
  <c r="F42" i="12"/>
  <c r="F43" i="12"/>
  <c r="F44" i="12"/>
  <c r="F45" i="12"/>
  <c r="F46" i="12"/>
  <c r="F47" i="12"/>
  <c r="F48" i="12"/>
  <c r="F49" i="12"/>
  <c r="F50" i="12"/>
  <c r="F51" i="12"/>
  <c r="F52" i="12"/>
  <c r="F53" i="12"/>
  <c r="F54" i="12"/>
  <c r="F55" i="12"/>
  <c r="F56" i="12"/>
  <c r="F57" i="12"/>
  <c r="F58" i="12"/>
  <c r="F59" i="12"/>
  <c r="F60" i="12"/>
  <c r="F61" i="12"/>
  <c r="F62" i="12"/>
  <c r="F63" i="12"/>
  <c r="F64" i="12"/>
  <c r="F65" i="12"/>
  <c r="F66" i="12"/>
  <c r="F67" i="12"/>
  <c r="F68" i="12"/>
  <c r="F69" i="12"/>
  <c r="F70" i="12"/>
  <c r="F71" i="12"/>
  <c r="F72" i="12"/>
  <c r="F73" i="12"/>
  <c r="F74" i="12"/>
  <c r="F75" i="12"/>
  <c r="F76" i="12"/>
  <c r="F77" i="12"/>
  <c r="F78" i="12"/>
  <c r="F79" i="12"/>
  <c r="F80" i="12"/>
  <c r="F81" i="12"/>
  <c r="F82" i="12"/>
  <c r="F83" i="12"/>
  <c r="F84" i="12"/>
  <c r="F85" i="12"/>
  <c r="F86" i="12"/>
  <c r="F87" i="12"/>
  <c r="F88" i="12"/>
  <c r="F89" i="12"/>
  <c r="F90" i="12"/>
  <c r="F91" i="12"/>
  <c r="F92" i="12"/>
  <c r="F93" i="12"/>
  <c r="F94" i="12"/>
  <c r="F95" i="12"/>
  <c r="F96" i="12"/>
  <c r="F97" i="12"/>
  <c r="F98" i="12"/>
  <c r="F99" i="12"/>
  <c r="F100" i="12"/>
  <c r="K18" i="12"/>
  <c r="M18" i="12" s="1"/>
  <c r="K21" i="12"/>
  <c r="M21" i="12" s="1"/>
  <c r="K23" i="12"/>
  <c r="M23" i="12" s="1"/>
  <c r="K26" i="12"/>
  <c r="M26" i="12" s="1"/>
  <c r="K31" i="12"/>
  <c r="M31" i="12" s="1"/>
  <c r="K34" i="12"/>
  <c r="M34" i="12" s="1"/>
  <c r="K39" i="12"/>
  <c r="M39" i="12" s="1"/>
  <c r="K42" i="12"/>
  <c r="M42" i="12" s="1"/>
  <c r="K47" i="12"/>
  <c r="M47" i="12" s="1"/>
  <c r="K50" i="12"/>
  <c r="M50" i="12" s="1"/>
  <c r="K55" i="12"/>
  <c r="M55" i="12" s="1"/>
  <c r="K58" i="12"/>
  <c r="M58" i="12" s="1"/>
  <c r="K61" i="12"/>
  <c r="M61" i="12" s="1"/>
  <c r="K63" i="12"/>
  <c r="M63" i="12" s="1"/>
  <c r="K66" i="12"/>
  <c r="M66" i="12" s="1"/>
  <c r="K69" i="12"/>
  <c r="M69" i="12" s="1"/>
  <c r="K71" i="12"/>
  <c r="M71" i="12" s="1"/>
  <c r="K74" i="12"/>
  <c r="M74" i="12" s="1"/>
  <c r="K79" i="12"/>
  <c r="M79" i="12" s="1"/>
  <c r="K82" i="12"/>
  <c r="M82" i="12" s="1"/>
  <c r="K87" i="12"/>
  <c r="M87" i="12" s="1"/>
  <c r="K90" i="12"/>
  <c r="M90" i="12" s="1"/>
  <c r="K95" i="12"/>
  <c r="M95" i="12" s="1"/>
  <c r="K98" i="12"/>
  <c r="M98" i="12" s="1"/>
  <c r="K10" i="12" l="1"/>
  <c r="M10" i="12" s="1"/>
  <c r="N10" i="12" s="1"/>
  <c r="O10" i="12" s="1"/>
  <c r="N82" i="12"/>
  <c r="O82" i="12" s="1"/>
  <c r="N66" i="12"/>
  <c r="O66" i="12" s="1"/>
  <c r="N21" i="12"/>
  <c r="O21" i="12" s="1"/>
  <c r="K53" i="12"/>
  <c r="M53" i="12" s="1"/>
  <c r="N53" i="12" s="1"/>
  <c r="O53" i="12" s="1"/>
  <c r="K45" i="12"/>
  <c r="M45" i="12" s="1"/>
  <c r="N45" i="12" s="1"/>
  <c r="O45" i="12" s="1"/>
  <c r="K13" i="12"/>
  <c r="M13" i="12" s="1"/>
  <c r="N13" i="12" s="1"/>
  <c r="O13" i="12" s="1"/>
  <c r="N98" i="12"/>
  <c r="O98" i="12" s="1"/>
  <c r="K15" i="12"/>
  <c r="M15" i="12" s="1"/>
  <c r="N15" i="12" s="1"/>
  <c r="O15" i="12" s="1"/>
  <c r="N42" i="12"/>
  <c r="O42" i="12" s="1"/>
  <c r="N95" i="12"/>
  <c r="O95" i="12" s="1"/>
  <c r="N87" i="12"/>
  <c r="O87" i="12" s="1"/>
  <c r="N71" i="12"/>
  <c r="O71" i="12" s="1"/>
  <c r="N55" i="12"/>
  <c r="O55" i="12" s="1"/>
  <c r="N47" i="12"/>
  <c r="O47" i="12" s="1"/>
  <c r="N31" i="12"/>
  <c r="O31" i="12" s="1"/>
  <c r="N23" i="12"/>
  <c r="O23" i="12" s="1"/>
  <c r="K93" i="12"/>
  <c r="M93" i="12" s="1"/>
  <c r="N93" i="12" s="1"/>
  <c r="O93" i="12" s="1"/>
  <c r="K85" i="12"/>
  <c r="M85" i="12" s="1"/>
  <c r="N85" i="12" s="1"/>
  <c r="O85" i="12" s="1"/>
  <c r="K77" i="12"/>
  <c r="M77" i="12" s="1"/>
  <c r="N77" i="12" s="1"/>
  <c r="O77" i="12" s="1"/>
  <c r="K37" i="12"/>
  <c r="M37" i="12" s="1"/>
  <c r="N37" i="12" s="1"/>
  <c r="O37" i="12" s="1"/>
  <c r="K29" i="12"/>
  <c r="M29" i="12" s="1"/>
  <c r="N29" i="12" s="1"/>
  <c r="O29" i="12" s="1"/>
  <c r="N61" i="12"/>
  <c r="O61" i="12" s="1"/>
  <c r="N50" i="12"/>
  <c r="O50" i="12" s="1"/>
  <c r="N18" i="12"/>
  <c r="O18" i="12" s="1"/>
  <c r="N79" i="12"/>
  <c r="O79" i="12" s="1"/>
  <c r="N63" i="12"/>
  <c r="O63" i="12" s="1"/>
  <c r="N39" i="12"/>
  <c r="O39" i="12" s="1"/>
  <c r="N90" i="12"/>
  <c r="O90" i="12" s="1"/>
  <c r="N74" i="12"/>
  <c r="O74" i="12" s="1"/>
  <c r="N26" i="12"/>
  <c r="O26" i="12" s="1"/>
  <c r="N58" i="12"/>
  <c r="O58" i="12" s="1"/>
  <c r="K33" i="12"/>
  <c r="M33" i="12" s="1"/>
  <c r="N33" i="12" s="1"/>
  <c r="O33" i="12" s="1"/>
  <c r="N69" i="12"/>
  <c r="O69" i="12" s="1"/>
  <c r="N34" i="12"/>
  <c r="O34" i="12" s="1"/>
  <c r="K7" i="12"/>
  <c r="M7" i="12" s="1"/>
  <c r="N7" i="12" s="1"/>
  <c r="O7" i="12" s="1"/>
  <c r="K81" i="12"/>
  <c r="M81" i="12" s="1"/>
  <c r="N81" i="12" s="1"/>
  <c r="O81" i="12" s="1"/>
  <c r="K49" i="12"/>
  <c r="M49" i="12" s="1"/>
  <c r="N49" i="12" s="1"/>
  <c r="O49" i="12" s="1"/>
  <c r="K80" i="12"/>
  <c r="M80" i="12" s="1"/>
  <c r="N80" i="12" s="1"/>
  <c r="O80" i="12" s="1"/>
  <c r="K94" i="12"/>
  <c r="M94" i="12" s="1"/>
  <c r="N94" i="12" s="1"/>
  <c r="O94" i="12" s="1"/>
  <c r="K86" i="12"/>
  <c r="M86" i="12" s="1"/>
  <c r="N86" i="12" s="1"/>
  <c r="O86" i="12" s="1"/>
  <c r="K78" i="12"/>
  <c r="M78" i="12" s="1"/>
  <c r="N78" i="12" s="1"/>
  <c r="O78" i="12" s="1"/>
  <c r="K70" i="12"/>
  <c r="M70" i="12" s="1"/>
  <c r="N70" i="12" s="1"/>
  <c r="O70" i="12" s="1"/>
  <c r="K62" i="12"/>
  <c r="M62" i="12" s="1"/>
  <c r="N62" i="12" s="1"/>
  <c r="O62" i="12" s="1"/>
  <c r="K54" i="12"/>
  <c r="M54" i="12" s="1"/>
  <c r="N54" i="12" s="1"/>
  <c r="O54" i="12" s="1"/>
  <c r="K46" i="12"/>
  <c r="M46" i="12" s="1"/>
  <c r="N46" i="12" s="1"/>
  <c r="O46" i="12" s="1"/>
  <c r="K38" i="12"/>
  <c r="M38" i="12" s="1"/>
  <c r="N38" i="12" s="1"/>
  <c r="O38" i="12" s="1"/>
  <c r="K30" i="12"/>
  <c r="M30" i="12" s="1"/>
  <c r="N30" i="12" s="1"/>
  <c r="O30" i="12" s="1"/>
  <c r="K22" i="12"/>
  <c r="M22" i="12" s="1"/>
  <c r="N22" i="12" s="1"/>
  <c r="O22" i="12" s="1"/>
  <c r="K14" i="12"/>
  <c r="M14" i="12" s="1"/>
  <c r="N14" i="12" s="1"/>
  <c r="O14" i="12" s="1"/>
  <c r="K6" i="12"/>
  <c r="M6" i="12" s="1"/>
  <c r="N6" i="12" s="1"/>
  <c r="O6" i="12" s="1"/>
  <c r="K89" i="12"/>
  <c r="M89" i="12" s="1"/>
  <c r="N89" i="12" s="1"/>
  <c r="O89" i="12" s="1"/>
  <c r="K41" i="12"/>
  <c r="M41" i="12" s="1"/>
  <c r="N41" i="12" s="1"/>
  <c r="O41" i="12" s="1"/>
  <c r="K72" i="12"/>
  <c r="M72" i="12" s="1"/>
  <c r="N72" i="12" s="1"/>
  <c r="O72" i="12" s="1"/>
  <c r="K57" i="12"/>
  <c r="M57" i="12" s="1"/>
  <c r="N57" i="12" s="1"/>
  <c r="O57" i="12" s="1"/>
  <c r="K96" i="12"/>
  <c r="M96" i="12" s="1"/>
  <c r="N96" i="12" s="1"/>
  <c r="O96" i="12" s="1"/>
  <c r="K56" i="12"/>
  <c r="M56" i="12" s="1"/>
  <c r="N56" i="12" s="1"/>
  <c r="O56" i="12" s="1"/>
  <c r="K100" i="12"/>
  <c r="M100" i="12" s="1"/>
  <c r="N100" i="12" s="1"/>
  <c r="O100" i="12" s="1"/>
  <c r="K92" i="12"/>
  <c r="M92" i="12" s="1"/>
  <c r="N92" i="12" s="1"/>
  <c r="O92" i="12" s="1"/>
  <c r="K84" i="12"/>
  <c r="M84" i="12" s="1"/>
  <c r="N84" i="12" s="1"/>
  <c r="O84" i="12" s="1"/>
  <c r="K76" i="12"/>
  <c r="M76" i="12" s="1"/>
  <c r="N76" i="12" s="1"/>
  <c r="O76" i="12" s="1"/>
  <c r="K68" i="12"/>
  <c r="M68" i="12" s="1"/>
  <c r="N68" i="12" s="1"/>
  <c r="O68" i="12" s="1"/>
  <c r="K60" i="12"/>
  <c r="M60" i="12" s="1"/>
  <c r="N60" i="12" s="1"/>
  <c r="O60" i="12" s="1"/>
  <c r="K52" i="12"/>
  <c r="M52" i="12" s="1"/>
  <c r="N52" i="12" s="1"/>
  <c r="O52" i="12" s="1"/>
  <c r="K44" i="12"/>
  <c r="M44" i="12" s="1"/>
  <c r="N44" i="12" s="1"/>
  <c r="O44" i="12" s="1"/>
  <c r="K36" i="12"/>
  <c r="M36" i="12" s="1"/>
  <c r="N36" i="12" s="1"/>
  <c r="O36" i="12" s="1"/>
  <c r="K28" i="12"/>
  <c r="M28" i="12" s="1"/>
  <c r="N28" i="12" s="1"/>
  <c r="O28" i="12" s="1"/>
  <c r="K20" i="12"/>
  <c r="M20" i="12" s="1"/>
  <c r="N20" i="12" s="1"/>
  <c r="O20" i="12" s="1"/>
  <c r="K12" i="12"/>
  <c r="M12" i="12" s="1"/>
  <c r="N12" i="12" s="1"/>
  <c r="O12" i="12" s="1"/>
  <c r="K73" i="12"/>
  <c r="M73" i="12" s="1"/>
  <c r="N73" i="12" s="1"/>
  <c r="O73" i="12" s="1"/>
  <c r="K64" i="12"/>
  <c r="M64" i="12" s="1"/>
  <c r="N64" i="12" s="1"/>
  <c r="O64" i="12" s="1"/>
  <c r="K99" i="12"/>
  <c r="M99" i="12" s="1"/>
  <c r="N99" i="12" s="1"/>
  <c r="O99" i="12" s="1"/>
  <c r="K91" i="12"/>
  <c r="M91" i="12" s="1"/>
  <c r="N91" i="12" s="1"/>
  <c r="O91" i="12" s="1"/>
  <c r="K83" i="12"/>
  <c r="M83" i="12" s="1"/>
  <c r="N83" i="12" s="1"/>
  <c r="O83" i="12" s="1"/>
  <c r="K75" i="12"/>
  <c r="M75" i="12" s="1"/>
  <c r="N75" i="12" s="1"/>
  <c r="O75" i="12" s="1"/>
  <c r="K67" i="12"/>
  <c r="M67" i="12" s="1"/>
  <c r="N67" i="12" s="1"/>
  <c r="O67" i="12" s="1"/>
  <c r="K59" i="12"/>
  <c r="M59" i="12" s="1"/>
  <c r="N59" i="12" s="1"/>
  <c r="O59" i="12" s="1"/>
  <c r="K51" i="12"/>
  <c r="M51" i="12" s="1"/>
  <c r="N51" i="12" s="1"/>
  <c r="O51" i="12" s="1"/>
  <c r="K43" i="12"/>
  <c r="M43" i="12" s="1"/>
  <c r="N43" i="12" s="1"/>
  <c r="O43" i="12" s="1"/>
  <c r="K35" i="12"/>
  <c r="M35" i="12" s="1"/>
  <c r="N35" i="12" s="1"/>
  <c r="O35" i="12" s="1"/>
  <c r="K27" i="12"/>
  <c r="M27" i="12" s="1"/>
  <c r="N27" i="12" s="1"/>
  <c r="O27" i="12" s="1"/>
  <c r="K19" i="12"/>
  <c r="M19" i="12" s="1"/>
  <c r="N19" i="12" s="1"/>
  <c r="O19" i="12" s="1"/>
  <c r="K11" i="12"/>
  <c r="M11" i="12" s="1"/>
  <c r="N11" i="12" s="1"/>
  <c r="O11" i="12" s="1"/>
  <c r="K25" i="12"/>
  <c r="M25" i="12" s="1"/>
  <c r="N25" i="12" s="1"/>
  <c r="O25" i="12" s="1"/>
  <c r="K17" i="12"/>
  <c r="M17" i="12" s="1"/>
  <c r="N17" i="12" s="1"/>
  <c r="O17" i="12" s="1"/>
  <c r="K9" i="12"/>
  <c r="M9" i="12" s="1"/>
  <c r="N9" i="12" s="1"/>
  <c r="O9" i="12" s="1"/>
  <c r="K97" i="12"/>
  <c r="M97" i="12" s="1"/>
  <c r="N97" i="12" s="1"/>
  <c r="O97" i="12" s="1"/>
  <c r="K65" i="12"/>
  <c r="M65" i="12" s="1"/>
  <c r="N65" i="12" s="1"/>
  <c r="O65" i="12" s="1"/>
  <c r="K88" i="12"/>
  <c r="M88" i="12" s="1"/>
  <c r="N88" i="12" s="1"/>
  <c r="O88" i="12" s="1"/>
  <c r="K48" i="12"/>
  <c r="M48" i="12" s="1"/>
  <c r="N48" i="12" s="1"/>
  <c r="O48" i="12" s="1"/>
  <c r="K40" i="12"/>
  <c r="M40" i="12" s="1"/>
  <c r="N40" i="12" s="1"/>
  <c r="O40" i="12" s="1"/>
  <c r="K32" i="12"/>
  <c r="M32" i="12" s="1"/>
  <c r="N32" i="12" s="1"/>
  <c r="O32" i="12" s="1"/>
  <c r="K24" i="12"/>
  <c r="M24" i="12" s="1"/>
  <c r="N24" i="12" s="1"/>
  <c r="O24" i="12" s="1"/>
  <c r="K16" i="12"/>
  <c r="M16" i="12" s="1"/>
  <c r="N16" i="12" s="1"/>
  <c r="O16" i="12" s="1"/>
  <c r="K8" i="12"/>
  <c r="M8" i="12" s="1"/>
  <c r="N8" i="12" s="1"/>
  <c r="O8" i="12" s="1"/>
  <c r="E12" i="14"/>
  <c r="L6" i="14" l="1"/>
  <c r="K5" i="12"/>
  <c r="M5" i="12" s="1"/>
  <c r="N5" i="12" l="1"/>
  <c r="O5" i="12" s="1"/>
  <c r="C25" i="9"/>
  <c r="E31" i="6" l="1"/>
  <c r="E30" i="6"/>
  <c r="E29" i="6"/>
  <c r="E28" i="6"/>
  <c r="E27" i="6"/>
  <c r="E26" i="6"/>
  <c r="E25" i="6"/>
  <c r="E24" i="6"/>
  <c r="E23" i="6"/>
  <c r="E22" i="6"/>
  <c r="E21" i="6"/>
  <c r="E20" i="6"/>
  <c r="E19" i="6"/>
  <c r="E18" i="6"/>
  <c r="E17" i="6"/>
  <c r="E16" i="6"/>
  <c r="E15" i="6"/>
  <c r="E14" i="6"/>
  <c r="E13" i="6"/>
  <c r="E12" i="6"/>
  <c r="E11" i="6"/>
  <c r="E10" i="6"/>
  <c r="E9" i="6"/>
  <c r="E8" i="6"/>
  <c r="E7" i="6"/>
  <c r="E6" i="6"/>
  <c r="E5" i="6"/>
  <c r="E4" i="6"/>
  <c r="E32" i="5"/>
  <c r="E30" i="5"/>
  <c r="E29" i="5"/>
  <c r="E28" i="5"/>
  <c r="E27" i="5"/>
  <c r="E26" i="5"/>
  <c r="E25" i="5"/>
  <c r="E24" i="5"/>
  <c r="E23" i="5"/>
  <c r="E22" i="5"/>
  <c r="E21" i="5"/>
  <c r="E20" i="5"/>
  <c r="E19" i="5"/>
  <c r="E18" i="5"/>
  <c r="E17" i="5"/>
  <c r="E16" i="5"/>
  <c r="E15" i="5"/>
  <c r="E14" i="5"/>
  <c r="E13" i="5"/>
  <c r="E12" i="5"/>
  <c r="E10" i="5"/>
  <c r="E11" i="5"/>
  <c r="E9" i="5"/>
  <c r="E8" i="5"/>
  <c r="E31" i="5"/>
  <c r="E7" i="5"/>
  <c r="E6" i="5"/>
  <c r="E5" i="5"/>
  <c r="F7" i="4" l="1"/>
  <c r="H4" i="6"/>
  <c r="H5" i="5"/>
  <c r="G31" i="2"/>
  <c r="G25" i="2"/>
  <c r="G42" i="2" l="1"/>
  <c r="G26" i="3"/>
  <c r="D31" i="3" s="1"/>
  <c r="G54" i="2"/>
  <c r="G19" i="2"/>
  <c r="H14" i="3"/>
  <c r="H35" i="1"/>
  <c r="H36" i="1" s="1"/>
  <c r="H28" i="1"/>
  <c r="H29" i="1" s="1"/>
  <c r="G27" i="3" l="1"/>
  <c r="D30" i="3"/>
  <c r="D35" i="3" s="1"/>
  <c r="D37" i="3" s="1"/>
  <c r="H15" i="3"/>
  <c r="G56" i="2"/>
  <c r="F14" i="4" s="1"/>
  <c r="H21" i="1"/>
  <c r="F19" i="4" l="1"/>
  <c r="H24" i="4" s="1"/>
  <c r="F25" i="4"/>
  <c r="H22" i="1"/>
  <c r="H38" i="1"/>
  <c r="H39" i="1" s="1"/>
  <c r="C32" i="9" s="1"/>
  <c r="L8" i="14" s="1"/>
  <c r="L10" i="14" s="1"/>
  <c r="J13" i="14" s="1"/>
  <c r="H15"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 Bentley</author>
  </authors>
  <commentList>
    <comment ref="F7" authorId="0" shapeId="0" xr:uid="{F4B00CB9-F265-4D89-AEE3-74F3D0247C40}">
      <text>
        <r>
          <rPr>
            <b/>
            <sz val="9"/>
            <color indexed="81"/>
            <rFont val="Tahoma"/>
            <family val="2"/>
          </rPr>
          <t>151 = 5 months
120 = 4 months
90 = 3 months
60 = 2 months
30 = 1 month
Figures may vary per farm</t>
        </r>
      </text>
    </comment>
    <comment ref="F8" authorId="0" shapeId="0" xr:uid="{982406B0-F9C7-4DEA-AEAD-26A0BBB3AC9A}">
      <text>
        <r>
          <rPr>
            <b/>
            <sz val="9"/>
            <color indexed="81"/>
            <rFont val="Tahoma"/>
            <family val="2"/>
          </rPr>
          <t>151 = 5 months
120 = 4 months
90 = 3 months
60 = 2 months
30 = 1 month
Figures may vary per farm</t>
        </r>
      </text>
    </comment>
    <comment ref="F9" authorId="0" shapeId="0" xr:uid="{03E50DF1-8332-481D-8C7B-AD98410995BE}">
      <text>
        <r>
          <rPr>
            <b/>
            <sz val="9"/>
            <color indexed="81"/>
            <rFont val="Tahoma"/>
            <family val="2"/>
          </rPr>
          <t>151 = 5 months
120 = 4 months
90 = 3 months
60 = 2 months
30 = 1 month
Figures may vary per farm</t>
        </r>
      </text>
    </comment>
    <comment ref="F10" authorId="0" shapeId="0" xr:uid="{AB077991-974C-40C2-A3FC-FFCE3037C2CB}">
      <text>
        <r>
          <rPr>
            <b/>
            <sz val="9"/>
            <color indexed="81"/>
            <rFont val="Tahoma"/>
            <family val="2"/>
          </rPr>
          <t>151 = 5 months
120 = 4 months
90 = 3 months
60 = 2 months
30 = 1 month
Figures may vary per farm</t>
        </r>
      </text>
    </comment>
    <comment ref="F11" authorId="0" shapeId="0" xr:uid="{05045DAD-DFEF-43BD-ADAF-FDEDDE0590E2}">
      <text>
        <r>
          <rPr>
            <b/>
            <sz val="9"/>
            <color indexed="81"/>
            <rFont val="Tahoma"/>
            <family val="2"/>
          </rPr>
          <t>151 = 5 months
120 = 4 months
90 = 3 months
60 = 2 months
30 = 1 month
Figures may vary per farm</t>
        </r>
      </text>
    </comment>
    <comment ref="F12" authorId="0" shapeId="0" xr:uid="{82CB1759-98FB-46E0-9C5F-EE4BDA3B5595}">
      <text>
        <r>
          <rPr>
            <b/>
            <sz val="9"/>
            <color indexed="81"/>
            <rFont val="Tahoma"/>
            <family val="2"/>
          </rPr>
          <t>151 = 5 months
120 = 4 months
90 = 3 months
60 = 2 months
30 = 1 month
Figures may vary per farm</t>
        </r>
      </text>
    </comment>
    <comment ref="F13" authorId="0" shapeId="0" xr:uid="{D21CDACC-56FA-4E63-96CE-55D9392889E7}">
      <text>
        <r>
          <rPr>
            <b/>
            <sz val="9"/>
            <color indexed="81"/>
            <rFont val="Tahoma"/>
            <family val="2"/>
          </rPr>
          <t>151 = 5 months
120 = 4 months
90 = 3 months
60 = 2 months
30 = 1 month
Figures may vary per farm</t>
        </r>
      </text>
    </comment>
    <comment ref="F14" authorId="0" shapeId="0" xr:uid="{48399F22-CBFF-43EB-BD1D-B7B3B83B5D9B}">
      <text>
        <r>
          <rPr>
            <b/>
            <sz val="9"/>
            <color indexed="81"/>
            <rFont val="Tahoma"/>
            <family val="2"/>
          </rPr>
          <t>151 = 5 months
120 = 4 months
90 = 3 months
60 = 2 months
30 = 1 month
Figures may vary per farm</t>
        </r>
      </text>
    </comment>
    <comment ref="F15" authorId="0" shapeId="0" xr:uid="{554E68C7-3EC0-4A25-89DB-4C01EDF8056F}">
      <text>
        <r>
          <rPr>
            <b/>
            <sz val="9"/>
            <color indexed="81"/>
            <rFont val="Tahoma"/>
            <family val="2"/>
          </rPr>
          <t>151 = 5 months
120 = 4 months
90 = 3 months
60 = 2 months
30 = 1 month
Figures may vary per farm</t>
        </r>
      </text>
    </comment>
    <comment ref="F16" authorId="0" shapeId="0" xr:uid="{97ED27B3-B1D4-4E2C-85C1-F817963AE7FB}">
      <text>
        <r>
          <rPr>
            <b/>
            <sz val="9"/>
            <color indexed="81"/>
            <rFont val="Tahoma"/>
            <family val="2"/>
          </rPr>
          <t>151 = 5 months
120 = 4 months
90 = 3 months
60 = 2 months
30 = 1 month
Figures may vary per farm</t>
        </r>
      </text>
    </comment>
    <comment ref="F17" authorId="0" shapeId="0" xr:uid="{84316CBA-941F-4437-8981-0861F2BE7BB8}">
      <text>
        <r>
          <rPr>
            <b/>
            <sz val="9"/>
            <color indexed="81"/>
            <rFont val="Tahoma"/>
            <family val="2"/>
          </rPr>
          <t>151 = 5 months
120 = 4 months
90 = 3 months
60 = 2 months
30 = 1 month
Figures may vary per farm</t>
        </r>
      </text>
    </comment>
    <comment ref="F18" authorId="0" shapeId="0" xr:uid="{97A86F37-40E8-47F5-80CF-D80F5B71B6E8}">
      <text>
        <r>
          <rPr>
            <b/>
            <sz val="9"/>
            <color indexed="81"/>
            <rFont val="Tahoma"/>
            <family val="2"/>
          </rPr>
          <t>151 = 5 months
120 = 4 months
90 = 3 months
60 = 2 months
30 = 1 month
Figures may vary per farm</t>
        </r>
      </text>
    </comment>
    <comment ref="F19" authorId="0" shapeId="0" xr:uid="{75AA0157-B735-47B6-842B-50B491475635}">
      <text>
        <r>
          <rPr>
            <b/>
            <sz val="9"/>
            <color indexed="81"/>
            <rFont val="Tahoma"/>
            <family val="2"/>
          </rPr>
          <t>151 = 5 months
120 = 4 months
90 = 3 months
60 = 2 months
30 = 1 month
Figures may vary per farm</t>
        </r>
      </text>
    </comment>
    <comment ref="F20" authorId="0" shapeId="0" xr:uid="{FFAD0E5F-6910-4491-B5AF-8C5EE3CF15D5}">
      <text>
        <r>
          <rPr>
            <b/>
            <sz val="9"/>
            <color indexed="81"/>
            <rFont val="Tahoma"/>
            <family val="2"/>
          </rPr>
          <t>151 = 5 months
120 = 4 months
90 = 3 months
60 = 2 months
30 = 1 month
Figures may vary per farm</t>
        </r>
      </text>
    </comment>
    <comment ref="F24" authorId="0" shapeId="0" xr:uid="{9D0B38D0-5D42-4465-A56A-85554AFC3FA6}">
      <text>
        <r>
          <rPr>
            <b/>
            <sz val="9"/>
            <color indexed="81"/>
            <rFont val="Tahoma"/>
            <family val="2"/>
          </rPr>
          <t>151 = 5 months
120 = 4 months
90 = 3 months
60 = 2 months
30 = 1 month
Figures may vary per farm</t>
        </r>
      </text>
    </comment>
    <comment ref="F25" authorId="0" shapeId="0" xr:uid="{AD25D67D-70DD-41E5-B291-95EC749C3AC0}">
      <text>
        <r>
          <rPr>
            <b/>
            <sz val="9"/>
            <color indexed="81"/>
            <rFont val="Tahoma"/>
            <family val="2"/>
          </rPr>
          <t>151 = 5 months
120 = 4 months
90 = 3 months
60 = 2 months
30 = 1 month
Figures may vary per farm</t>
        </r>
      </text>
    </comment>
    <comment ref="F26" authorId="0" shapeId="0" xr:uid="{E11512FF-F677-4F8A-B1CE-581B6BD57D3C}">
      <text>
        <r>
          <rPr>
            <b/>
            <sz val="9"/>
            <color indexed="81"/>
            <rFont val="Tahoma"/>
            <family val="2"/>
          </rPr>
          <t>151 = 5 months
120 = 4 months
90 = 3 months
60 = 2 months
30 = 1 month
Figures may vary per farm</t>
        </r>
      </text>
    </comment>
    <comment ref="F27" authorId="0" shapeId="0" xr:uid="{9AA74AF9-FCFA-45CA-A27E-B1A6BA11F355}">
      <text>
        <r>
          <rPr>
            <b/>
            <sz val="9"/>
            <color indexed="81"/>
            <rFont val="Tahoma"/>
            <family val="2"/>
          </rPr>
          <t>151 = 5 months
120 = 4 months
90 = 3 months
60 = 2 months
30 = 1 month
Figures may vary per farm</t>
        </r>
      </text>
    </comment>
    <comment ref="F31" authorId="0" shapeId="0" xr:uid="{7C6F6D06-D023-462C-82FB-3088B60956EC}">
      <text>
        <r>
          <rPr>
            <b/>
            <sz val="9"/>
            <color indexed="81"/>
            <rFont val="Tahoma"/>
            <family val="2"/>
          </rPr>
          <t>151 = 5 months
120 = 4 months
90 = 3 months
60 = 2 months
30 = 1 month
Figures may vary per farm</t>
        </r>
      </text>
    </comment>
    <comment ref="F32" authorId="0" shapeId="0" xr:uid="{B2292450-0944-4A3E-B476-9C5CAB9ECD6A}">
      <text>
        <r>
          <rPr>
            <b/>
            <sz val="9"/>
            <color indexed="81"/>
            <rFont val="Tahoma"/>
            <family val="2"/>
          </rPr>
          <t>151 = 5 months
120 = 4 months
90 = 3 months
60 = 2 months
30 = 1 month
Figures may vary per farm</t>
        </r>
      </text>
    </comment>
    <comment ref="F33" authorId="0" shapeId="0" xr:uid="{9E4D7614-9CD5-4F4C-933F-80A1579A7270}">
      <text>
        <r>
          <rPr>
            <b/>
            <sz val="9"/>
            <color indexed="81"/>
            <rFont val="Tahoma"/>
            <family val="2"/>
          </rPr>
          <t>151 = 5 months
120 = 4 months
90 = 3 months
60 = 2 months
30 = 1 month
Figures may vary per farm</t>
        </r>
      </text>
    </comment>
    <comment ref="F34" authorId="0" shapeId="0" xr:uid="{07424D3E-EE63-42C4-8A6F-EF89C192C8BF}">
      <text>
        <r>
          <rPr>
            <b/>
            <sz val="9"/>
            <color indexed="81"/>
            <rFont val="Tahoma"/>
            <family val="2"/>
          </rPr>
          <t>151 = 5 months
120 = 4 months
90 = 3 months
60 = 2 months
30 = 1 month
Figures may vary per farm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Laura Bentley</author>
  </authors>
  <commentList>
    <comment ref="C24" authorId="0" shapeId="0" xr:uid="{198B85A9-97AF-497A-8048-CE20FA562DAF}">
      <text>
        <r>
          <rPr>
            <b/>
            <sz val="9"/>
            <color indexed="81"/>
            <rFont val="Tahoma"/>
            <charset val="1"/>
          </rPr>
          <t>Storage period can be altered if cattle are dried off in the year.
E.g: 0.90 if 90 days in milk and 60 days dry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Laura Bentley</author>
  </authors>
  <commentList>
    <comment ref="P5" authorId="0" shapeId="0" xr:uid="{BFAC3261-899F-4E81-A9D9-DEAFF94D7DFE}">
      <text>
        <r>
          <rPr>
            <b/>
            <sz val="14"/>
            <color indexed="81"/>
            <rFont val="Tahoma"/>
            <family val="2"/>
          </rPr>
          <t>Ammend figures if actual N applied differs from the plan!</t>
        </r>
      </text>
    </comment>
    <comment ref="F7" authorId="0" shapeId="0" xr:uid="{A5641240-DD84-4DFB-8634-F739A42B14DE}">
      <text>
        <r>
          <rPr>
            <b/>
            <sz val="9"/>
            <color indexed="81"/>
            <rFont val="Tahoma"/>
            <family val="2"/>
          </rPr>
          <t xml:space="preserve">Derived from Organic Manure Plan, can be altered if required. </t>
        </r>
      </text>
    </comment>
    <comment ref="F10" authorId="0" shapeId="0" xr:uid="{924CD375-4167-4B3E-996A-1BD0B6F5B0D6}">
      <text>
        <r>
          <rPr>
            <b/>
            <sz val="9"/>
            <color indexed="81"/>
            <rFont val="Tahoma"/>
            <family val="2"/>
          </rPr>
          <t xml:space="preserve">Derived from Organic Manure Plan, can be altered if required. </t>
        </r>
      </text>
    </comment>
    <comment ref="F13" authorId="0" shapeId="0" xr:uid="{3B3B0CDF-24E6-47F6-81FF-ED0947587100}">
      <text>
        <r>
          <rPr>
            <b/>
            <sz val="9"/>
            <color indexed="81"/>
            <rFont val="Tahoma"/>
            <family val="2"/>
          </rPr>
          <t xml:space="preserve">Derived from Organic Manure Plan, can be altered if required. </t>
        </r>
      </text>
    </comment>
    <comment ref="F16" authorId="0" shapeId="0" xr:uid="{A449C124-5597-4347-9269-73D9554B46C2}">
      <text>
        <r>
          <rPr>
            <b/>
            <sz val="9"/>
            <color indexed="81"/>
            <rFont val="Tahoma"/>
            <family val="2"/>
          </rPr>
          <t xml:space="preserve">Derived from Organic Manure Plan, can be altered if required. </t>
        </r>
      </text>
    </comment>
    <comment ref="F19" authorId="0" shapeId="0" xr:uid="{62E04943-AE98-4462-9363-B2391ECE6E75}">
      <text>
        <r>
          <rPr>
            <b/>
            <sz val="9"/>
            <color indexed="81"/>
            <rFont val="Tahoma"/>
            <family val="2"/>
          </rPr>
          <t xml:space="preserve">Derived from Organic Manure Plan, can be altered if required. </t>
        </r>
      </text>
    </comment>
    <comment ref="F22" authorId="0" shapeId="0" xr:uid="{578C4D8C-261C-47DB-9CAC-213FB7E8B8DF}">
      <text>
        <r>
          <rPr>
            <b/>
            <sz val="9"/>
            <color indexed="81"/>
            <rFont val="Tahoma"/>
            <family val="2"/>
          </rPr>
          <t xml:space="preserve">Derived from Organic Manure Plan, can be altered if required. </t>
        </r>
      </text>
    </comment>
    <comment ref="F25" authorId="0" shapeId="0" xr:uid="{3DB7854C-B76A-4C5F-B41F-D500A3403A5A}">
      <text>
        <r>
          <rPr>
            <b/>
            <sz val="9"/>
            <color indexed="81"/>
            <rFont val="Tahoma"/>
            <family val="2"/>
          </rPr>
          <t xml:space="preserve">Derived from Organic Manure Plan, can be altered if required. </t>
        </r>
      </text>
    </comment>
    <comment ref="F28" authorId="0" shapeId="0" xr:uid="{D3FABB21-11F6-49D7-98A2-C00C5BCA38D3}">
      <text>
        <r>
          <rPr>
            <b/>
            <sz val="9"/>
            <color indexed="81"/>
            <rFont val="Tahoma"/>
            <family val="2"/>
          </rPr>
          <t xml:space="preserve">Derived from Organic Manure Plan, can be altered if required. </t>
        </r>
      </text>
    </comment>
    <comment ref="F31" authorId="0" shapeId="0" xr:uid="{91E86314-F7E4-4597-9C70-5E3ECDB5B6EA}">
      <text>
        <r>
          <rPr>
            <b/>
            <sz val="9"/>
            <color indexed="81"/>
            <rFont val="Tahoma"/>
            <family val="2"/>
          </rPr>
          <t xml:space="preserve">Derived from Organic Manure Plan, can be altered if required. </t>
        </r>
      </text>
    </comment>
    <comment ref="F34" authorId="0" shapeId="0" xr:uid="{887A40B2-CA41-4333-8FC2-D1E0791753A8}">
      <text>
        <r>
          <rPr>
            <b/>
            <sz val="9"/>
            <color indexed="81"/>
            <rFont val="Tahoma"/>
            <family val="2"/>
          </rPr>
          <t xml:space="preserve">Derived from Organic Manure Plan, can be altered if required. </t>
        </r>
      </text>
    </comment>
    <comment ref="F37" authorId="0" shapeId="0" xr:uid="{3EF651CC-A963-4AE4-9929-DE9C1BC35BA1}">
      <text>
        <r>
          <rPr>
            <b/>
            <sz val="9"/>
            <color indexed="81"/>
            <rFont val="Tahoma"/>
            <family val="2"/>
          </rPr>
          <t xml:space="preserve">Derived from Organic Manure Plan, can be altered if required. </t>
        </r>
      </text>
    </comment>
    <comment ref="F40" authorId="0" shapeId="0" xr:uid="{70DE9186-14FC-452C-B655-D2DD9C457B61}">
      <text>
        <r>
          <rPr>
            <b/>
            <sz val="9"/>
            <color indexed="81"/>
            <rFont val="Tahoma"/>
            <family val="2"/>
          </rPr>
          <t xml:space="preserve">Derived from Organic Manure Plan, can be altered if required. </t>
        </r>
      </text>
    </comment>
    <comment ref="F43" authorId="0" shapeId="0" xr:uid="{1C2EC604-84CD-455D-B89C-EC9E5CDBA265}">
      <text>
        <r>
          <rPr>
            <b/>
            <sz val="9"/>
            <color indexed="81"/>
            <rFont val="Tahoma"/>
            <family val="2"/>
          </rPr>
          <t xml:space="preserve">Derived from Organic Manure Plan, can be altered if required. </t>
        </r>
      </text>
    </comment>
    <comment ref="F46" authorId="0" shapeId="0" xr:uid="{A030A53F-4544-47F8-AF8C-E97E1B2A48FB}">
      <text>
        <r>
          <rPr>
            <b/>
            <sz val="9"/>
            <color indexed="81"/>
            <rFont val="Tahoma"/>
            <family val="2"/>
          </rPr>
          <t xml:space="preserve">Derived from Organic Manure Plan, can be altered if required. </t>
        </r>
      </text>
    </comment>
    <comment ref="F49" authorId="0" shapeId="0" xr:uid="{EDD00B3B-A0A1-4C89-97C8-1772ACE9A789}">
      <text>
        <r>
          <rPr>
            <b/>
            <sz val="9"/>
            <color indexed="81"/>
            <rFont val="Tahoma"/>
            <family val="2"/>
          </rPr>
          <t xml:space="preserve">Derived from Organic Manure Plan, can be altered if required. </t>
        </r>
      </text>
    </comment>
    <comment ref="F52" authorId="0" shapeId="0" xr:uid="{357B95B1-01AC-447D-B29B-8504B75DAC0D}">
      <text>
        <r>
          <rPr>
            <b/>
            <sz val="9"/>
            <color indexed="81"/>
            <rFont val="Tahoma"/>
            <family val="2"/>
          </rPr>
          <t xml:space="preserve">Derived from Organic Manure Plan, can be altered if required. </t>
        </r>
      </text>
    </comment>
    <comment ref="F55" authorId="0" shapeId="0" xr:uid="{59A2EE58-8A3C-4BD6-87CC-CBD8DF86064B}">
      <text>
        <r>
          <rPr>
            <b/>
            <sz val="9"/>
            <color indexed="81"/>
            <rFont val="Tahoma"/>
            <family val="2"/>
          </rPr>
          <t xml:space="preserve">Derived from Organic Manure Plan, can be altered if required. </t>
        </r>
      </text>
    </comment>
    <comment ref="F58" authorId="0" shapeId="0" xr:uid="{71608DE4-7872-4C5F-873B-354141DBEF2F}">
      <text>
        <r>
          <rPr>
            <b/>
            <sz val="9"/>
            <color indexed="81"/>
            <rFont val="Tahoma"/>
            <family val="2"/>
          </rPr>
          <t xml:space="preserve">Derived from Organic Manure Plan, can be altered if required. </t>
        </r>
      </text>
    </comment>
    <comment ref="F61" authorId="0" shapeId="0" xr:uid="{FD98761F-C8A6-40D1-9908-72972993491F}">
      <text>
        <r>
          <rPr>
            <b/>
            <sz val="9"/>
            <color indexed="81"/>
            <rFont val="Tahoma"/>
            <family val="2"/>
          </rPr>
          <t xml:space="preserve">Derived from Organic Manure Plan, can be altered if required. </t>
        </r>
      </text>
    </comment>
    <comment ref="F64" authorId="0" shapeId="0" xr:uid="{C7A2845C-3D7A-4888-BAF4-2AFD8CC79720}">
      <text>
        <r>
          <rPr>
            <b/>
            <sz val="9"/>
            <color indexed="81"/>
            <rFont val="Tahoma"/>
            <family val="2"/>
          </rPr>
          <t xml:space="preserve">Derived from Organic Manure Plan, can be altered if required. </t>
        </r>
      </text>
    </comment>
    <comment ref="F67" authorId="0" shapeId="0" xr:uid="{572DD5F8-B9B8-44DB-9224-864579A07F85}">
      <text>
        <r>
          <rPr>
            <b/>
            <sz val="9"/>
            <color indexed="81"/>
            <rFont val="Tahoma"/>
            <family val="2"/>
          </rPr>
          <t xml:space="preserve">Derived from Organic Manure Plan, can be altered if required. </t>
        </r>
      </text>
    </comment>
    <comment ref="F70" authorId="0" shapeId="0" xr:uid="{EFB00B76-6AFB-4526-AB02-E48502786A19}">
      <text>
        <r>
          <rPr>
            <b/>
            <sz val="9"/>
            <color indexed="81"/>
            <rFont val="Tahoma"/>
            <family val="2"/>
          </rPr>
          <t xml:space="preserve">Derived from Organic Manure Plan, can be altered if required. </t>
        </r>
      </text>
    </comment>
    <comment ref="F73" authorId="0" shapeId="0" xr:uid="{F0C2E172-79BF-4E97-8117-E949D240E4B5}">
      <text>
        <r>
          <rPr>
            <b/>
            <sz val="9"/>
            <color indexed="81"/>
            <rFont val="Tahoma"/>
            <family val="2"/>
          </rPr>
          <t xml:space="preserve">Derived from Organic Manure Plan, can be altered if required. </t>
        </r>
      </text>
    </comment>
    <comment ref="F76" authorId="0" shapeId="0" xr:uid="{E0CDC9D6-946C-4AD3-BC71-1EB7ECA065E3}">
      <text>
        <r>
          <rPr>
            <b/>
            <sz val="9"/>
            <color indexed="81"/>
            <rFont val="Tahoma"/>
            <family val="2"/>
          </rPr>
          <t xml:space="preserve">Derived from Organic Manure Plan, can be altered if required. </t>
        </r>
      </text>
    </comment>
    <comment ref="F79" authorId="0" shapeId="0" xr:uid="{9D897D01-782E-4AA5-A485-5D558B22B578}">
      <text>
        <r>
          <rPr>
            <b/>
            <sz val="9"/>
            <color indexed="81"/>
            <rFont val="Tahoma"/>
            <family val="2"/>
          </rPr>
          <t xml:space="preserve">Derived from Organic Manure Plan, can be altered if required. </t>
        </r>
      </text>
    </comment>
    <comment ref="F82" authorId="0" shapeId="0" xr:uid="{E9929A60-6B97-42D7-9DBF-728A1F7B3678}">
      <text>
        <r>
          <rPr>
            <b/>
            <sz val="9"/>
            <color indexed="81"/>
            <rFont val="Tahoma"/>
            <family val="2"/>
          </rPr>
          <t xml:space="preserve">Derived from Organic Manure Plan, can be altered if required. </t>
        </r>
      </text>
    </comment>
    <comment ref="F85" authorId="0" shapeId="0" xr:uid="{9B985448-CC66-415B-9238-DF42C2E5335B}">
      <text>
        <r>
          <rPr>
            <b/>
            <sz val="9"/>
            <color indexed="81"/>
            <rFont val="Tahoma"/>
            <family val="2"/>
          </rPr>
          <t xml:space="preserve">Derived from Organic Manure Plan, can be altered if required. </t>
        </r>
      </text>
    </comment>
    <comment ref="F88" authorId="0" shapeId="0" xr:uid="{0557726A-98CF-4032-BF3B-B1EBF542B5E1}">
      <text>
        <r>
          <rPr>
            <b/>
            <sz val="9"/>
            <color indexed="81"/>
            <rFont val="Tahoma"/>
            <family val="2"/>
          </rPr>
          <t xml:space="preserve">Derived from Organic Manure Plan, can be altered if required. </t>
        </r>
      </text>
    </comment>
    <comment ref="F91" authorId="0" shapeId="0" xr:uid="{358A68BB-95FB-4D82-B819-E89DE4363E4B}">
      <text>
        <r>
          <rPr>
            <b/>
            <sz val="9"/>
            <color indexed="81"/>
            <rFont val="Tahoma"/>
            <family val="2"/>
          </rPr>
          <t xml:space="preserve">Derived from Organic Manure Plan, can be altered if required. </t>
        </r>
      </text>
    </comment>
    <comment ref="F94" authorId="0" shapeId="0" xr:uid="{0BBD1720-A383-4C47-9399-2DDED9671BD1}">
      <text>
        <r>
          <rPr>
            <b/>
            <sz val="9"/>
            <color indexed="81"/>
            <rFont val="Tahoma"/>
            <family val="2"/>
          </rPr>
          <t xml:space="preserve">Derived from Organic Manure Plan, can be altered if required. </t>
        </r>
      </text>
    </comment>
  </commentList>
</comments>
</file>

<file path=xl/sharedStrings.xml><?xml version="1.0" encoding="utf-8"?>
<sst xmlns="http://schemas.openxmlformats.org/spreadsheetml/2006/main" count="1962" uniqueCount="434">
  <si>
    <t xml:space="preserve">Type of Livestock </t>
  </si>
  <si>
    <t>Number of stock</t>
  </si>
  <si>
    <t>Daily excreta volume (litres)</t>
  </si>
  <si>
    <t xml:space="preserve">Volume produced in storage period </t>
  </si>
  <si>
    <t>Calf (all categories including veal) up to 3 months</t>
  </si>
  <si>
    <t>litres</t>
  </si>
  <si>
    <t>Cattle</t>
  </si>
  <si>
    <t xml:space="preserve">Total Cattle Slurry Production </t>
  </si>
  <si>
    <t>Sheep</t>
  </si>
  <si>
    <t xml:space="preserve">Total Sheep Slurry Production </t>
  </si>
  <si>
    <t>From 3 months and less than 13 months</t>
  </si>
  <si>
    <t>From 13 months and up to first calf</t>
  </si>
  <si>
    <t>Dairy cow to first calf</t>
  </si>
  <si>
    <t>Dairy cow
after first
calf reared</t>
  </si>
  <si>
    <t>Annual milk yield over 9,000 litres</t>
  </si>
  <si>
    <t>Annual milk yield 6,000-9,000 litres</t>
  </si>
  <si>
    <t>Annual milk yield less than 6,000 litres</t>
  </si>
  <si>
    <t>From 13 months and less than 25 months</t>
  </si>
  <si>
    <t>Beef cows or steers to 25 months</t>
  </si>
  <si>
    <t>Beef cows or steers from 25 months</t>
  </si>
  <si>
    <t>Females or steers for slaughter</t>
  </si>
  <si>
    <t>Females for breeding weighing 500 kg or less</t>
  </si>
  <si>
    <t>Females for breeding weighing over 500 kg</t>
  </si>
  <si>
    <t>Non-breeding 3 months and over</t>
  </si>
  <si>
    <t>Breeding – from 3 months and less than 25 months</t>
  </si>
  <si>
    <t>Breeding – from 25 months</t>
  </si>
  <si>
    <t>Bulls</t>
  </si>
  <si>
    <t>From 6 months up to 9 months</t>
  </si>
  <si>
    <t>From 9 months to first lambing, first tupping or slaughter</t>
  </si>
  <si>
    <t>After lambing or tupping</t>
  </si>
  <si>
    <t>Weighing less than 60 kg</t>
  </si>
  <si>
    <t>Weighing over 60 kg</t>
  </si>
  <si>
    <t xml:space="preserve">Goats, Deer, Horses </t>
  </si>
  <si>
    <t>Goat</t>
  </si>
  <si>
    <t>Deer</t>
  </si>
  <si>
    <t>Breeding</t>
  </si>
  <si>
    <t xml:space="preserve">Other </t>
  </si>
  <si>
    <t>Horse</t>
  </si>
  <si>
    <t xml:space="preserve">Total volume of slurry from Cattle, Sheep, Goats, Deer, Horses in storage period </t>
  </si>
  <si>
    <t>Total Nitrogen produced by each unit of stock (kg/annum)</t>
  </si>
  <si>
    <t xml:space="preserve">Number of stock </t>
  </si>
  <si>
    <t>Total Cattle Nitrogen</t>
  </si>
  <si>
    <t>Total Sheep Nitrogen</t>
  </si>
  <si>
    <t xml:space="preserve">Total Goats, Deer, Horses Slurry Production </t>
  </si>
  <si>
    <t>Pigs</t>
  </si>
  <si>
    <t>From 7kg and less than 13kg</t>
  </si>
  <si>
    <t xml:space="preserve">From 13kg and less than 31kg </t>
  </si>
  <si>
    <t>From 31kg and less than 66kg</t>
  </si>
  <si>
    <t>From 66kg</t>
  </si>
  <si>
    <t xml:space="preserve">Intended for slaughter </t>
  </si>
  <si>
    <t>Sows intended for breeding that have not yet has their first litter</t>
  </si>
  <si>
    <t xml:space="preserve">Sows (including litters up to 7kg) fed on a diet supplemented with synthetic amino acids </t>
  </si>
  <si>
    <t xml:space="preserve">Sows (including litters up to 7kg) fed on a diet without synthetic amino acids </t>
  </si>
  <si>
    <t>Breeding boars from 66kg up to 150kg</t>
  </si>
  <si>
    <t>Breeding boars from 150kg</t>
  </si>
  <si>
    <t>Less than 17 weeks</t>
  </si>
  <si>
    <t>From 17 weeks (caged)</t>
  </si>
  <si>
    <t>From 17 weeks (not caged)</t>
  </si>
  <si>
    <t xml:space="preserve">Chicken raised for meat </t>
  </si>
  <si>
    <t xml:space="preserve">Chickens raised for breeding </t>
  </si>
  <si>
    <t>Less than 25 weeks</t>
  </si>
  <si>
    <t xml:space="preserve">From 25 weeks </t>
  </si>
  <si>
    <t>Turkey</t>
  </si>
  <si>
    <t>Male</t>
  </si>
  <si>
    <t>Female</t>
  </si>
  <si>
    <t xml:space="preserve">Ducks </t>
  </si>
  <si>
    <t>Total Pig Nitrogen</t>
  </si>
  <si>
    <t xml:space="preserve">Total Poultry Nitrogen </t>
  </si>
  <si>
    <t xml:space="preserve">Total Nitrogen produced </t>
  </si>
  <si>
    <t>kg/annum</t>
  </si>
  <si>
    <t xml:space="preserve">Total Goats, Deer, Horses Nitrogen </t>
  </si>
  <si>
    <t>Pig slurry type (undiluted)</t>
  </si>
  <si>
    <t xml:space="preserve">From 7kg and less than 13kg </t>
  </si>
  <si>
    <t>From 13kg and less than 31kg</t>
  </si>
  <si>
    <t>Dry Fed</t>
  </si>
  <si>
    <t xml:space="preserve">Liquid fed </t>
  </si>
  <si>
    <t>Intended for slaughter - dry fed</t>
  </si>
  <si>
    <t>Intended for slaughter - liquid fed</t>
  </si>
  <si>
    <t>Sows intended for breeding that have not yet had their first litter</t>
  </si>
  <si>
    <t>Sows (including litters up to 7kg)</t>
  </si>
  <si>
    <t>Daily Excreta Volume (litres)</t>
  </si>
  <si>
    <t>Number of Stock</t>
  </si>
  <si>
    <t xml:space="preserve">Number of days of undiluted slurry collected in the storage period </t>
  </si>
  <si>
    <t xml:space="preserve">litres </t>
  </si>
  <si>
    <t>Wash Water</t>
  </si>
  <si>
    <t>Pig Type</t>
  </si>
  <si>
    <t>Sows with litter up to 7kg</t>
  </si>
  <si>
    <t>Litres per pig place per week</t>
  </si>
  <si>
    <t>Maiden gilts and breeding boars</t>
  </si>
  <si>
    <t>Weaners (7 - 12kg)</t>
  </si>
  <si>
    <t>Weaners (13 - 30kg)</t>
  </si>
  <si>
    <t>Growers (31 - 65kg)</t>
  </si>
  <si>
    <t>Finishers (66kg and over)</t>
  </si>
  <si>
    <t xml:space="preserve">Number of days of wash water collected in the storage period </t>
  </si>
  <si>
    <t>Total undiluted slurry</t>
  </si>
  <si>
    <t>Total Wash Water</t>
  </si>
  <si>
    <t>Rainwater</t>
  </si>
  <si>
    <t xml:space="preserve">Undiluted slurry </t>
  </si>
  <si>
    <t>Other Foul run-off</t>
  </si>
  <si>
    <t>Volume (litres)</t>
  </si>
  <si>
    <t>Volume produced during storage period</t>
  </si>
  <si>
    <t xml:space="preserve">Field number or name </t>
  </si>
  <si>
    <t xml:space="preserve">kg </t>
  </si>
  <si>
    <t>ha</t>
  </si>
  <si>
    <t>Total Nitrogen (kg)</t>
  </si>
  <si>
    <t>Slurry - Pigs</t>
  </si>
  <si>
    <t>Manure/Slurry Type</t>
  </si>
  <si>
    <t>(Blank)</t>
  </si>
  <si>
    <t xml:space="preserve">Field name or number </t>
  </si>
  <si>
    <t>Organic manure that will be spread</t>
  </si>
  <si>
    <r>
      <t xml:space="preserve">Area on which </t>
    </r>
    <r>
      <rPr>
        <b/>
        <i/>
        <sz val="12"/>
        <color theme="1"/>
        <rFont val="Arial"/>
        <family val="2"/>
      </rPr>
      <t xml:space="preserve">organic manure </t>
    </r>
    <r>
      <rPr>
        <b/>
        <sz val="12"/>
        <color theme="1"/>
        <rFont val="Arial"/>
        <family val="2"/>
      </rPr>
      <t xml:space="preserve">will be </t>
    </r>
    <r>
      <rPr>
        <b/>
        <i/>
        <sz val="12"/>
        <color theme="1"/>
        <rFont val="Arial"/>
        <family val="2"/>
      </rPr>
      <t>spread</t>
    </r>
    <r>
      <rPr>
        <b/>
        <sz val="12"/>
        <color theme="1"/>
        <rFont val="Arial"/>
        <family val="2"/>
      </rPr>
      <t xml:space="preserve"> (ha)</t>
    </r>
  </si>
  <si>
    <r>
      <t>Date(s) of s</t>
    </r>
    <r>
      <rPr>
        <b/>
        <i/>
        <sz val="12"/>
        <color theme="1"/>
        <rFont val="Arial"/>
        <family val="2"/>
      </rPr>
      <t xml:space="preserve">preading </t>
    </r>
  </si>
  <si>
    <r>
      <t xml:space="preserve">Optimum amount of nitrogen that should be </t>
    </r>
    <r>
      <rPr>
        <b/>
        <i/>
        <sz val="12"/>
        <color theme="1"/>
        <rFont val="Arial"/>
        <family val="2"/>
      </rPr>
      <t>spread</t>
    </r>
    <r>
      <rPr>
        <b/>
        <sz val="12"/>
        <color theme="1"/>
        <rFont val="Arial"/>
        <family val="2"/>
      </rPr>
      <t xml:space="preserve"> (kg)</t>
    </r>
  </si>
  <si>
    <r>
      <t xml:space="preserve">Total amount of crop available nitrogen from </t>
    </r>
    <r>
      <rPr>
        <b/>
        <i/>
        <sz val="12"/>
        <color theme="1"/>
        <rFont val="Arial"/>
        <family val="2"/>
      </rPr>
      <t>organic manure</t>
    </r>
    <r>
      <rPr>
        <b/>
        <sz val="12"/>
        <color theme="1"/>
        <rFont val="Arial"/>
        <family val="2"/>
      </rPr>
      <t xml:space="preserve"> (kg)</t>
    </r>
  </si>
  <si>
    <r>
      <t xml:space="preserve">Optimum amount of </t>
    </r>
    <r>
      <rPr>
        <b/>
        <i/>
        <sz val="12"/>
        <color theme="1"/>
        <rFont val="Arial"/>
        <family val="2"/>
      </rPr>
      <t xml:space="preserve">manufactured nitrogen fertiliser </t>
    </r>
    <r>
      <rPr>
        <b/>
        <sz val="12"/>
        <color theme="1"/>
        <rFont val="Arial"/>
        <family val="2"/>
      </rPr>
      <t>required (kg)</t>
    </r>
  </si>
  <si>
    <t xml:space="preserve">Storage period conversion factor </t>
  </si>
  <si>
    <t xml:space="preserve">Field Name or Number </t>
  </si>
  <si>
    <t>Soil Nitrogen Supply (SNS)</t>
  </si>
  <si>
    <t>Method of determining SNS</t>
  </si>
  <si>
    <t xml:space="preserve">Month in which crop will be planted </t>
  </si>
  <si>
    <t xml:space="preserve">Method of determining optimum nitrogen requirement </t>
  </si>
  <si>
    <t>Yield (if arable) or management (if grass)</t>
  </si>
  <si>
    <t>Date(s) spread</t>
  </si>
  <si>
    <t xml:space="preserve">Method of spreading </t>
  </si>
  <si>
    <t xml:space="preserve">Type </t>
  </si>
  <si>
    <t xml:space="preserve">Total Nitrogen content </t>
  </si>
  <si>
    <t xml:space="preserve">Manufactured Nitrogen fertiliser </t>
  </si>
  <si>
    <t xml:space="preserve">Organic Manure </t>
  </si>
  <si>
    <t>Cropped area (ha)</t>
  </si>
  <si>
    <t xml:space="preserve">Nitrogen availability </t>
  </si>
  <si>
    <t>Total nitrogen content (kg/t)</t>
  </si>
  <si>
    <t xml:space="preserve">Livestock manure nitrogen </t>
  </si>
  <si>
    <t>Crop</t>
  </si>
  <si>
    <t>Asparagus</t>
  </si>
  <si>
    <t xml:space="preserve">Autumn or early winter sown wheat </t>
  </si>
  <si>
    <t>Beetroot</t>
  </si>
  <si>
    <t>Brussel sprouts</t>
  </si>
  <si>
    <t>Cabbage</t>
  </si>
  <si>
    <t xml:space="preserve">Calabrese </t>
  </si>
  <si>
    <t>Cauliflower</t>
  </si>
  <si>
    <t xml:space="preserve">Carrots </t>
  </si>
  <si>
    <t>Celery</t>
  </si>
  <si>
    <t xml:space="preserve">Dwarf Bean </t>
  </si>
  <si>
    <t xml:space="preserve">Field beans </t>
  </si>
  <si>
    <t xml:space="preserve">Forage maize </t>
  </si>
  <si>
    <t>Grass</t>
  </si>
  <si>
    <t>Leeks</t>
  </si>
  <si>
    <t xml:space="preserve">Lettuce </t>
  </si>
  <si>
    <t xml:space="preserve">Onions </t>
  </si>
  <si>
    <t>Parsnips</t>
  </si>
  <si>
    <t>Peas</t>
  </si>
  <si>
    <t xml:space="preserve">Potatoes </t>
  </si>
  <si>
    <t>Radish</t>
  </si>
  <si>
    <t xml:space="preserve">Runner beans </t>
  </si>
  <si>
    <t xml:space="preserve">Spring sown wheat </t>
  </si>
  <si>
    <t>Spring barley</t>
  </si>
  <si>
    <t>Sugar beet</t>
  </si>
  <si>
    <t>Swedes</t>
  </si>
  <si>
    <t>Sweetcorn</t>
  </si>
  <si>
    <t>Turnips</t>
  </si>
  <si>
    <t xml:space="preserve">Winter barley </t>
  </si>
  <si>
    <t>Winter oilseed rape</t>
  </si>
  <si>
    <t xml:space="preserve">Manure type </t>
  </si>
  <si>
    <t xml:space="preserve">% available Nitrogen </t>
  </si>
  <si>
    <t>N in each kg/m3</t>
  </si>
  <si>
    <t xml:space="preserve">Crop available nitrogen </t>
  </si>
  <si>
    <t xml:space="preserve"> Crop data </t>
  </si>
  <si>
    <t>N Max (kg/ha) [4.1]</t>
  </si>
  <si>
    <r>
      <t xml:space="preserve">Part 3 - Planning the </t>
    </r>
    <r>
      <rPr>
        <i/>
        <sz val="12"/>
        <color theme="1"/>
        <rFont val="Arial"/>
        <family val="2"/>
      </rPr>
      <t>spreading of nitrogen fertiliser</t>
    </r>
    <r>
      <rPr>
        <sz val="12"/>
        <color theme="1"/>
        <rFont val="Arial"/>
        <family val="2"/>
      </rPr>
      <t xml:space="preserve"> </t>
    </r>
  </si>
  <si>
    <t xml:space="preserve">Circular above ground store </t>
  </si>
  <si>
    <t>Height (m)</t>
  </si>
  <si>
    <t>Radius (m)</t>
  </si>
  <si>
    <t>Length (m)</t>
  </si>
  <si>
    <t>Width (m)</t>
  </si>
  <si>
    <t xml:space="preserve">[1M]Total Pig slurry produced during storage period </t>
  </si>
  <si>
    <t>[1E] Volume (m3)</t>
  </si>
  <si>
    <t xml:space="preserve">Total slurry produced </t>
  </si>
  <si>
    <t xml:space="preserve">Difference between capacity and slurry produced </t>
  </si>
  <si>
    <t>Storage status</t>
  </si>
  <si>
    <t xml:space="preserve">Total Pig Slurry produced during the storage period </t>
  </si>
  <si>
    <t>[2H]Total exported Nitrogen (kg)</t>
  </si>
  <si>
    <t>kg</t>
  </si>
  <si>
    <t xml:space="preserve">Difference between N capacity and N produced </t>
  </si>
  <si>
    <t>Date spread</t>
  </si>
  <si>
    <t xml:space="preserve">3.3 Plan for manufactured Nitrogen </t>
  </si>
  <si>
    <t xml:space="preserve">3.4 Record of actual Nitrogen fertiliser </t>
  </si>
  <si>
    <r>
      <t xml:space="preserve">Plan for available nitrogen from </t>
    </r>
    <r>
      <rPr>
        <b/>
        <i/>
        <sz val="12"/>
        <color theme="1"/>
        <rFont val="Arial"/>
        <family val="2"/>
      </rPr>
      <t>organic manures</t>
    </r>
  </si>
  <si>
    <r>
      <t xml:space="preserve">Plan for </t>
    </r>
    <r>
      <rPr>
        <b/>
        <i/>
        <sz val="12"/>
        <color theme="1"/>
        <rFont val="Arial"/>
        <family val="2"/>
      </rPr>
      <t xml:space="preserve">manufactured nitrogen fertiliser </t>
    </r>
  </si>
  <si>
    <t xml:space="preserve">Ostriches </t>
  </si>
  <si>
    <t>Poultry</t>
  </si>
  <si>
    <t>Actual Wash Water Figure (if known)</t>
  </si>
  <si>
    <t>Wash Water calculator (Insert known values e.g. metered below)</t>
  </si>
  <si>
    <t xml:space="preserve">Pig Slurry Production </t>
  </si>
  <si>
    <t>Compliance with the 170kg/ha Nitrogen Limit</t>
  </si>
  <si>
    <t xml:space="preserve">The use of this workbook is not compulsory, however you must ensure that the required calculations have been undertaken and that you are able to provide records when requested for the purposes of inspection. </t>
  </si>
  <si>
    <t>Slurry production from Cattle, Sheep, Goats, Deer and Horses (Undiluted)</t>
  </si>
  <si>
    <t>Return to Overview</t>
  </si>
  <si>
    <t xml:space="preserve">Return to Overview </t>
  </si>
  <si>
    <t xml:space="preserve">Slurry Storage Capacity </t>
  </si>
  <si>
    <r>
      <t xml:space="preserve">Imported </t>
    </r>
    <r>
      <rPr>
        <b/>
        <i/>
        <sz val="12"/>
        <color theme="1"/>
        <rFont val="Arial"/>
        <family val="2"/>
      </rPr>
      <t>Livestock</t>
    </r>
    <r>
      <rPr>
        <b/>
        <sz val="12"/>
        <color theme="1"/>
        <rFont val="Arial"/>
        <family val="2"/>
      </rPr>
      <t xml:space="preserve"> Manure </t>
    </r>
  </si>
  <si>
    <t xml:space="preserve">Exported Livestock Manure </t>
  </si>
  <si>
    <t xml:space="preserve">The 'Nmax' Limit </t>
  </si>
  <si>
    <t>Please insert the relevant values into the White boxes on the calculation tables or select the relevant value from the drop down list.</t>
  </si>
  <si>
    <t>Number of animals</t>
  </si>
  <si>
    <t>Daily wash water volume per animal (litres)</t>
  </si>
  <si>
    <t>Farm Workbook - Water Resources (Control of Agricultural Pollution)(Wales) Regulations 2021</t>
  </si>
  <si>
    <t>This workbook uses automatic calculations based on the reference values within the Water Resources (Control of Agricultural Pollution)(Wales) Regulations 2021 guidance document. Please ensure that you have read the guidance document in full to identify the calculations required for your holding.</t>
  </si>
  <si>
    <t>[1A] litres</t>
  </si>
  <si>
    <t>[2G]Total imported Nitrogen (kg N/year)</t>
  </si>
  <si>
    <t xml:space="preserve">https://datamap.gov.wales/maps/974 </t>
  </si>
  <si>
    <t xml:space="preserve">Rainfall data for the 5 month storage period is available via the below link </t>
  </si>
  <si>
    <t>[1D] Typical rainfall during the storage period (mm)</t>
  </si>
  <si>
    <t>mm</t>
  </si>
  <si>
    <t xml:space="preserve">Chickens used for production of eggs for human consumption </t>
  </si>
  <si>
    <t xml:space="preserve">Chickens raised for meat </t>
  </si>
  <si>
    <t>From 17 weeks</t>
  </si>
  <si>
    <t>Chickens raised for breeding</t>
  </si>
  <si>
    <t>From 25 weeks</t>
  </si>
  <si>
    <t xml:space="preserve">Turkeys </t>
  </si>
  <si>
    <t>Ducks</t>
  </si>
  <si>
    <t>Daily manure produced by each animal (kg)</t>
  </si>
  <si>
    <t>Density factor</t>
  </si>
  <si>
    <t>Volume produced (m3)</t>
  </si>
  <si>
    <t>Poultry manure production (all figures include litter)</t>
  </si>
  <si>
    <t>Number of days on holding (between 1 October to 1 April)</t>
  </si>
  <si>
    <r>
      <t xml:space="preserve">[2F] Total Nitrogen produced from </t>
    </r>
    <r>
      <rPr>
        <b/>
        <i/>
        <sz val="12"/>
        <color theme="1"/>
        <rFont val="Arial"/>
        <family val="2"/>
      </rPr>
      <t>livestock</t>
    </r>
    <r>
      <rPr>
        <b/>
        <sz val="12"/>
        <color theme="1"/>
        <rFont val="Arial"/>
        <family val="2"/>
      </rPr>
      <t xml:space="preserve"> on the holding</t>
    </r>
  </si>
  <si>
    <t>[2I]Total Nitrogen produced (including import/export)</t>
  </si>
  <si>
    <t>Other</t>
  </si>
  <si>
    <t>Date of Record*</t>
  </si>
  <si>
    <t xml:space="preserve">* It is advised that you save each record version separately with a dated file name to provide a continuous series of records. </t>
  </si>
  <si>
    <t>Total Nmax (kg) [4A]</t>
  </si>
  <si>
    <t>Difference between Total Nmax (kg) and total available Nitrogen</t>
  </si>
  <si>
    <t>Total planned available nitrogen [4B]</t>
  </si>
  <si>
    <t>Type  [4.2]</t>
  </si>
  <si>
    <t>Compliance with Nmax - *exemptions may apply see guidance</t>
  </si>
  <si>
    <t>Number of Animals</t>
  </si>
  <si>
    <t xml:space="preserve">Plan for the optimum amount of available Nitrogen that should be spread </t>
  </si>
  <si>
    <t>3.2 Plan for available Nitrogen from organic manures</t>
  </si>
  <si>
    <r>
      <t xml:space="preserve">Record of Actual </t>
    </r>
    <r>
      <rPr>
        <b/>
        <i/>
        <sz val="12"/>
        <color theme="1"/>
        <rFont val="Arial"/>
        <family val="2"/>
      </rPr>
      <t xml:space="preserve">Nitrogen Fertiliser </t>
    </r>
    <r>
      <rPr>
        <b/>
        <sz val="12"/>
        <color theme="1"/>
        <rFont val="Arial"/>
        <family val="2"/>
      </rPr>
      <t xml:space="preserve">Applications - Exemptions apply, see guidance </t>
    </r>
  </si>
  <si>
    <t>Nitrogen capacity of holding from livestock manure</t>
  </si>
  <si>
    <r>
      <t xml:space="preserve">Total Nitrogen produced by </t>
    </r>
    <r>
      <rPr>
        <b/>
        <i/>
        <sz val="12"/>
        <color theme="1"/>
        <rFont val="Arial"/>
        <family val="2"/>
      </rPr>
      <t>livestock</t>
    </r>
    <r>
      <rPr>
        <b/>
        <sz val="12"/>
        <color theme="1"/>
        <rFont val="Arial"/>
        <family val="2"/>
      </rPr>
      <t xml:space="preserve"> on the </t>
    </r>
    <r>
      <rPr>
        <b/>
        <i/>
        <sz val="12"/>
        <color theme="1"/>
        <rFont val="Arial"/>
        <family val="2"/>
      </rPr>
      <t>holding</t>
    </r>
  </si>
  <si>
    <t xml:space="preserve">This digital workbook has been designed by the Welsh Government to support farmers and land managers with complying with the record keeping requirements of the Water Resources (Control of Agricultural Pollution)(Wales) Regulations 2021. </t>
  </si>
  <si>
    <t>Total manure produced during period 1 October to 1 April (kg)</t>
  </si>
  <si>
    <t>Slurry - Cattle (Unseparated)</t>
  </si>
  <si>
    <t>Slurry - Cattle (Separated - Strainer box)</t>
  </si>
  <si>
    <t>Slurry - Cattle (Separated - Weeping wall)</t>
  </si>
  <si>
    <t>Slurry - Cattle (Separated - Mechanical separator)</t>
  </si>
  <si>
    <t>Slurry - Cattle (Separated - Solid Fraction)</t>
  </si>
  <si>
    <t>Slurry - Pig (Separated - Liquid Fraction)</t>
  </si>
  <si>
    <t>Slurry - Pig (Separated - Solid Fraction)</t>
  </si>
  <si>
    <t>Area that will receive nitrogen fertiliser (ha)</t>
  </si>
  <si>
    <t xml:space="preserve">If arable, anticipated yield </t>
  </si>
  <si>
    <t>Area on which manufactured fertiliser will be spread (ha)</t>
  </si>
  <si>
    <t>Amount of Nitrogen spread (kg/ha)</t>
  </si>
  <si>
    <t>Permitted amount of nitrogen (kg/ha)</t>
  </si>
  <si>
    <t xml:space="preserve">Courgettes </t>
  </si>
  <si>
    <t xml:space="preserve">Farmers and land managers are required to only complete the sections relevant to their holding. </t>
  </si>
  <si>
    <t>Planned N from manufactered fertiliser (kg)</t>
  </si>
  <si>
    <t>Notes - Including exemptions</t>
  </si>
  <si>
    <t xml:space="preserve">Calculate the volume of available slurry storage on site* </t>
  </si>
  <si>
    <t xml:space="preserve">** You may use the slurry wizard tool for calculating the capacity of a slurry lagoon </t>
  </si>
  <si>
    <t>Volume produced (litre)</t>
  </si>
  <si>
    <t>Total Volume Produced (litre)</t>
  </si>
  <si>
    <t>litre</t>
  </si>
  <si>
    <t>Type*</t>
  </si>
  <si>
    <t>** There is a variety of sources of information to help you assess crop available nitrogen in organic manure. These include FACTS qualified advisers, PLANET software and the Nutrient Management Guide - “RB209”.</t>
  </si>
  <si>
    <t>Type if Other **</t>
  </si>
  <si>
    <t>* Note the type(s) of organic manure that will be spread (this drop down uses the categories listed in Table 4.2 for the calculation of Nmax)</t>
  </si>
  <si>
    <t>Cattle*</t>
  </si>
  <si>
    <t>Sheep*</t>
  </si>
  <si>
    <t>Goats, Deer, Horses*</t>
  </si>
  <si>
    <t>* Only complete if (as defined in the guidance) is produced</t>
  </si>
  <si>
    <t>Additional water entering stores - Including rainfall directly on to uncovered stores, wash water and all run-off, including yard areas, weeping walls, silage clamps and roof water</t>
  </si>
  <si>
    <t>* The available storage capacity does not include the freeboard required by the regulations. You must ensure all slurry storage is suitably constructed. See Annex 6 of the guidance for details</t>
  </si>
  <si>
    <t>[2B]Total Nitrogen capacity of holding from livestock manure (kg)*</t>
  </si>
  <si>
    <t>* This figure is calculated by multiplying the grazed or cropped area and multiplying by 170.</t>
  </si>
  <si>
    <t>[2A]Total Area of holding(ha)</t>
  </si>
  <si>
    <t>Grazed or cropped area (ha) including common land</t>
  </si>
  <si>
    <r>
      <t xml:space="preserve">Optimum amount of nitrogen that should be </t>
    </r>
    <r>
      <rPr>
        <b/>
        <i/>
        <sz val="12"/>
        <color theme="1"/>
        <rFont val="Arial"/>
        <family val="2"/>
      </rPr>
      <t xml:space="preserve">spread </t>
    </r>
    <r>
      <rPr>
        <b/>
        <sz val="12"/>
        <color theme="1"/>
        <rFont val="Arial"/>
        <family val="2"/>
      </rPr>
      <t>(kg/ha)</t>
    </r>
  </si>
  <si>
    <t xml:space="preserve">Words in italics have specific meanings within the regulations. See guidance for details. </t>
  </si>
  <si>
    <t xml:space="preserve">Date Sown </t>
  </si>
  <si>
    <r>
      <t xml:space="preserve">Part 1 - Total nitrogen limit for the whole </t>
    </r>
    <r>
      <rPr>
        <i/>
        <sz val="12"/>
        <color theme="1"/>
        <rFont val="Arial"/>
        <family val="2"/>
      </rPr>
      <t xml:space="preserve">holding </t>
    </r>
  </si>
  <si>
    <t>1.1 Nitrogen capacity of holding from livestock manure</t>
  </si>
  <si>
    <t>1.2 Total Nitrogen produced by livestock on the holding</t>
  </si>
  <si>
    <t xml:space="preserve">1.3 Imported livestock manure </t>
  </si>
  <si>
    <t xml:space="preserve">1.4 Exported livestock manure </t>
  </si>
  <si>
    <t>2.1 Cattle, sheep, goats, deer, horse slurry production (based on undiluted slurry)</t>
  </si>
  <si>
    <t xml:space="preserve">2.2 &amp; 2.3 Additional water requirements </t>
  </si>
  <si>
    <t>2.5 Pig slurry</t>
  </si>
  <si>
    <t>2.6 Slurry storage capacity</t>
  </si>
  <si>
    <t>2.7 Poultry manure</t>
  </si>
  <si>
    <r>
      <t xml:space="preserve">Part 2 - Storage of </t>
    </r>
    <r>
      <rPr>
        <i/>
        <sz val="12"/>
        <color theme="1"/>
        <rFont val="Arial"/>
        <family val="2"/>
      </rPr>
      <t xml:space="preserve">organic manure </t>
    </r>
  </si>
  <si>
    <t>Proportion collected as slurry (%)</t>
  </si>
  <si>
    <t>Number of days slurry collected in storage period (see note)</t>
  </si>
  <si>
    <t xml:space="preserve">*** Earth banked lagoons will have a reduced storage capacity due to the sloping internal banks. Slurry wizard can be used to accurately calculate volume accounting for slope factor. </t>
  </si>
  <si>
    <t xml:space="preserve">Rectangular store *** </t>
  </si>
  <si>
    <t>Proportion collected (%)</t>
  </si>
  <si>
    <t>kg/ha</t>
  </si>
  <si>
    <t xml:space="preserve">Field Area </t>
  </si>
  <si>
    <t>Field Area</t>
  </si>
  <si>
    <t>Area of field</t>
  </si>
  <si>
    <t>N Loading Limit</t>
  </si>
  <si>
    <t>Area spread (ha) (see note)</t>
  </si>
  <si>
    <t xml:space="preserve">Days on farm </t>
  </si>
  <si>
    <t xml:space="preserve">FYM - Cattle </t>
  </si>
  <si>
    <t>FYM - Pigs</t>
  </si>
  <si>
    <t>FYM - Sheep</t>
  </si>
  <si>
    <t>FYM - Ducks</t>
  </si>
  <si>
    <t>FYM - Horses</t>
  </si>
  <si>
    <t>FYM - Laying Hens</t>
  </si>
  <si>
    <t xml:space="preserve">FYM - Turkeys or broiler chickens </t>
  </si>
  <si>
    <t>Lightly Fouled Water</t>
  </si>
  <si>
    <t>Total Nitrogen content (kg/t)</t>
  </si>
  <si>
    <t>FYM - Goats</t>
  </si>
  <si>
    <t>Quantity (t)</t>
  </si>
  <si>
    <t>Farm Sourced Digestate (whole)</t>
  </si>
  <si>
    <t>Note: Ensure that date, quantity and supplier details are recorded for each import</t>
  </si>
  <si>
    <t>Blank</t>
  </si>
  <si>
    <t>Arable</t>
  </si>
  <si>
    <t>L</t>
  </si>
  <si>
    <t>M</t>
  </si>
  <si>
    <t>H</t>
  </si>
  <si>
    <t>crop</t>
  </si>
  <si>
    <t>SNS grass</t>
  </si>
  <si>
    <t>SNS arable</t>
  </si>
  <si>
    <t>If grassland, temporary or permanent</t>
  </si>
  <si>
    <t>Temporary</t>
  </si>
  <si>
    <t xml:space="preserve">Permanent </t>
  </si>
  <si>
    <t>N/A</t>
  </si>
  <si>
    <t>SMN Analysis</t>
  </si>
  <si>
    <t>RB209</t>
  </si>
  <si>
    <t>FACTS advice</t>
  </si>
  <si>
    <t>Nutrient Management Plan</t>
  </si>
  <si>
    <t>Total amount of crop available nitrogen in the growing season (kg/ha)</t>
  </si>
  <si>
    <t xml:space="preserve">Number of applications </t>
  </si>
  <si>
    <r>
      <t xml:space="preserve">Total amount of </t>
    </r>
    <r>
      <rPr>
        <b/>
        <i/>
        <sz val="12"/>
        <color theme="1"/>
        <rFont val="Arial"/>
        <family val="2"/>
      </rPr>
      <t xml:space="preserve">manufactured nitrogen fertiliser </t>
    </r>
    <r>
      <rPr>
        <b/>
        <sz val="12"/>
        <color theme="1"/>
        <rFont val="Arial"/>
        <family val="2"/>
      </rPr>
      <t>that is planned to be</t>
    </r>
    <r>
      <rPr>
        <b/>
        <i/>
        <sz val="12"/>
        <color theme="1"/>
        <rFont val="Arial"/>
        <family val="2"/>
      </rPr>
      <t xml:space="preserve"> spread</t>
    </r>
    <r>
      <rPr>
        <b/>
        <sz val="12"/>
        <color theme="1"/>
        <rFont val="Arial"/>
        <family val="2"/>
      </rPr>
      <t xml:space="preserve"> (kg/ha)</t>
    </r>
  </si>
  <si>
    <r>
      <t xml:space="preserve">Planned date(s) of </t>
    </r>
    <r>
      <rPr>
        <b/>
        <i/>
        <sz val="12"/>
        <color theme="1"/>
        <rFont val="Arial"/>
        <family val="2"/>
      </rPr>
      <t>spreading</t>
    </r>
    <r>
      <rPr>
        <b/>
        <sz val="12"/>
        <color theme="1"/>
        <rFont val="Arial"/>
        <family val="2"/>
      </rPr>
      <t xml:space="preserve"> </t>
    </r>
  </si>
  <si>
    <t>N Max per Crop</t>
  </si>
  <si>
    <t>Total quantity to be applied to field (t/ha)</t>
  </si>
  <si>
    <t>Dairy Wash Water Stored with Slurry</t>
  </si>
  <si>
    <t xml:space="preserve">Field 1 </t>
  </si>
  <si>
    <t xml:space="preserve">(Other) </t>
  </si>
  <si>
    <t>(Other)</t>
  </si>
  <si>
    <t>Crop Type</t>
  </si>
  <si>
    <t>Grass - up to 3 cuts</t>
  </si>
  <si>
    <t>Grass - more than 3 cuts</t>
  </si>
  <si>
    <t>Total if calculated</t>
  </si>
  <si>
    <t>Total if other</t>
  </si>
  <si>
    <t>Field total amount of crop available nitrogen in the growing season (kg/ha)</t>
  </si>
  <si>
    <t>3.1 Optimum crop Nitrogen requirement</t>
  </si>
  <si>
    <r>
      <t>Quantity Spread (t/m</t>
    </r>
    <r>
      <rPr>
        <b/>
        <vertAlign val="superscript"/>
        <sz val="12"/>
        <color theme="1"/>
        <rFont val="Arial"/>
        <family val="2"/>
      </rPr>
      <t>3</t>
    </r>
    <r>
      <rPr>
        <b/>
        <sz val="12"/>
        <color theme="1"/>
        <rFont val="Arial"/>
        <family val="2"/>
      </rPr>
      <t>)</t>
    </r>
  </si>
  <si>
    <t xml:space="preserve">Umbillical </t>
  </si>
  <si>
    <r>
      <t>Quantity (t or m</t>
    </r>
    <r>
      <rPr>
        <b/>
        <vertAlign val="superscript"/>
        <sz val="12"/>
        <color theme="1"/>
        <rFont val="Arial"/>
        <family val="2"/>
      </rPr>
      <t>3</t>
    </r>
    <r>
      <rPr>
        <b/>
        <sz val="12"/>
        <color theme="1"/>
        <rFont val="Arial"/>
        <family val="2"/>
      </rPr>
      <t>)</t>
    </r>
  </si>
  <si>
    <r>
      <t>Total Nitrogen content (kg/t or kg/m</t>
    </r>
    <r>
      <rPr>
        <b/>
        <vertAlign val="superscript"/>
        <sz val="12"/>
        <color theme="1"/>
        <rFont val="Arial"/>
        <family val="2"/>
      </rPr>
      <t>3</t>
    </r>
    <r>
      <rPr>
        <b/>
        <sz val="12"/>
        <color theme="1"/>
        <rFont val="Arial"/>
        <family val="2"/>
      </rPr>
      <t>)</t>
    </r>
  </si>
  <si>
    <r>
      <t>m</t>
    </r>
    <r>
      <rPr>
        <vertAlign val="superscript"/>
        <sz val="12"/>
        <color theme="1"/>
        <rFont val="Arial"/>
        <family val="2"/>
      </rPr>
      <t>2</t>
    </r>
  </si>
  <si>
    <r>
      <t>m</t>
    </r>
    <r>
      <rPr>
        <vertAlign val="superscript"/>
        <sz val="12"/>
        <color theme="1"/>
        <rFont val="Arial"/>
        <family val="2"/>
      </rPr>
      <t>3</t>
    </r>
  </si>
  <si>
    <r>
      <t xml:space="preserve">[1L] Total volume of </t>
    </r>
    <r>
      <rPr>
        <b/>
        <i/>
        <sz val="12"/>
        <color theme="1"/>
        <rFont val="Arial"/>
        <family val="2"/>
      </rPr>
      <t>slurry</t>
    </r>
    <r>
      <rPr>
        <b/>
        <sz val="12"/>
        <color theme="1"/>
        <rFont val="Arial"/>
        <family val="2"/>
      </rPr>
      <t xml:space="preserve"> produced during the </t>
    </r>
    <r>
      <rPr>
        <b/>
        <i/>
        <sz val="12"/>
        <color theme="1"/>
        <rFont val="Arial"/>
        <family val="2"/>
      </rPr>
      <t>storage period (m</t>
    </r>
    <r>
      <rPr>
        <b/>
        <i/>
        <vertAlign val="superscript"/>
        <sz val="12"/>
        <color theme="1"/>
        <rFont val="Arial"/>
        <family val="2"/>
      </rPr>
      <t>3</t>
    </r>
    <r>
      <rPr>
        <b/>
        <i/>
        <sz val="12"/>
        <color theme="1"/>
        <rFont val="Arial"/>
        <family val="2"/>
      </rPr>
      <t>)</t>
    </r>
  </si>
  <si>
    <r>
      <t>[1K] All additional foul runoff entering slurry stores (m</t>
    </r>
    <r>
      <rPr>
        <b/>
        <vertAlign val="superscript"/>
        <sz val="12"/>
        <color theme="1"/>
        <rFont val="Arial"/>
        <family val="2"/>
      </rPr>
      <t>3</t>
    </r>
    <r>
      <rPr>
        <b/>
        <sz val="12"/>
        <color theme="1"/>
        <rFont val="Arial"/>
        <family val="2"/>
      </rPr>
      <t>)</t>
    </r>
  </si>
  <si>
    <r>
      <t>[1J] Total volume of dairy wash water (m</t>
    </r>
    <r>
      <rPr>
        <b/>
        <vertAlign val="superscript"/>
        <sz val="12"/>
        <color theme="1"/>
        <rFont val="Arial"/>
        <family val="2"/>
      </rPr>
      <t>3</t>
    </r>
    <r>
      <rPr>
        <b/>
        <sz val="12"/>
        <color theme="1"/>
        <rFont val="Arial"/>
        <family val="2"/>
      </rPr>
      <t>)</t>
    </r>
  </si>
  <si>
    <r>
      <t>[1C] Uncovered area (m</t>
    </r>
    <r>
      <rPr>
        <b/>
        <vertAlign val="superscript"/>
        <sz val="12"/>
        <color theme="1"/>
        <rFont val="Arial"/>
        <family val="2"/>
      </rPr>
      <t>2</t>
    </r>
    <r>
      <rPr>
        <b/>
        <sz val="12"/>
        <color theme="1"/>
        <rFont val="Arial"/>
        <family val="2"/>
      </rPr>
      <t>)</t>
    </r>
  </si>
  <si>
    <r>
      <t>m</t>
    </r>
    <r>
      <rPr>
        <b/>
        <vertAlign val="superscript"/>
        <sz val="12"/>
        <color theme="1"/>
        <rFont val="Arial"/>
        <family val="2"/>
      </rPr>
      <t>3</t>
    </r>
  </si>
  <si>
    <r>
      <t>m</t>
    </r>
    <r>
      <rPr>
        <b/>
        <vertAlign val="superscript"/>
        <sz val="12"/>
        <rFont val="Arial"/>
        <family val="2"/>
      </rPr>
      <t>3</t>
    </r>
  </si>
  <si>
    <r>
      <t>[1B] m</t>
    </r>
    <r>
      <rPr>
        <b/>
        <vertAlign val="superscript"/>
        <sz val="12"/>
        <rFont val="Arial"/>
        <family val="2"/>
      </rPr>
      <t xml:space="preserve">3 </t>
    </r>
  </si>
  <si>
    <r>
      <t>Known storage capacity** (m</t>
    </r>
    <r>
      <rPr>
        <b/>
        <vertAlign val="superscript"/>
        <sz val="12"/>
        <color theme="1"/>
        <rFont val="Arial"/>
        <family val="2"/>
      </rPr>
      <t>3</t>
    </r>
    <r>
      <rPr>
        <b/>
        <sz val="12"/>
        <color theme="1"/>
        <rFont val="Arial"/>
        <family val="2"/>
      </rPr>
      <t>)</t>
    </r>
  </si>
  <si>
    <r>
      <t>Total volume (m</t>
    </r>
    <r>
      <rPr>
        <b/>
        <vertAlign val="superscript"/>
        <sz val="12"/>
        <color theme="1"/>
        <rFont val="Arial"/>
        <family val="2"/>
      </rPr>
      <t>3</t>
    </r>
    <r>
      <rPr>
        <b/>
        <sz val="12"/>
        <color theme="1"/>
        <rFont val="Arial"/>
        <family val="2"/>
      </rPr>
      <t>)</t>
    </r>
  </si>
  <si>
    <r>
      <t>Total Volume (m</t>
    </r>
    <r>
      <rPr>
        <b/>
        <vertAlign val="superscript"/>
        <sz val="12"/>
        <color theme="1"/>
        <rFont val="Arial"/>
        <family val="2"/>
      </rPr>
      <t>3</t>
    </r>
    <r>
      <rPr>
        <b/>
        <sz val="12"/>
        <color theme="1"/>
        <rFont val="Arial"/>
        <family val="2"/>
      </rPr>
      <t>)</t>
    </r>
  </si>
  <si>
    <r>
      <t>[1N]Total slurry storage capacity (m</t>
    </r>
    <r>
      <rPr>
        <b/>
        <vertAlign val="superscript"/>
        <sz val="12"/>
        <color theme="1"/>
        <rFont val="Arial"/>
        <family val="2"/>
      </rPr>
      <t>3</t>
    </r>
    <r>
      <rPr>
        <b/>
        <sz val="12"/>
        <color theme="1"/>
        <rFont val="Arial"/>
        <family val="2"/>
      </rPr>
      <t>)</t>
    </r>
  </si>
  <si>
    <r>
      <t>Total N content (kg per t/m</t>
    </r>
    <r>
      <rPr>
        <b/>
        <vertAlign val="superscript"/>
        <sz val="12"/>
        <color theme="1"/>
        <rFont val="Arial"/>
        <family val="2"/>
      </rPr>
      <t>3</t>
    </r>
    <r>
      <rPr>
        <b/>
        <sz val="12"/>
        <color theme="1"/>
        <rFont val="Arial"/>
        <family val="2"/>
      </rPr>
      <t>)</t>
    </r>
  </si>
  <si>
    <r>
      <t>If Other, Total N Content (kg per t/m</t>
    </r>
    <r>
      <rPr>
        <b/>
        <vertAlign val="superscript"/>
        <sz val="12"/>
        <color theme="1"/>
        <rFont val="Arial"/>
        <family val="2"/>
      </rPr>
      <t>3</t>
    </r>
    <r>
      <rPr>
        <b/>
        <sz val="12"/>
        <color theme="1"/>
        <rFont val="Arial"/>
        <family val="2"/>
      </rPr>
      <t>)</t>
    </r>
  </si>
  <si>
    <t>Cropped area</t>
  </si>
  <si>
    <t>N per crop</t>
  </si>
  <si>
    <r>
      <t xml:space="preserve">Depth (m) </t>
    </r>
    <r>
      <rPr>
        <b/>
        <sz val="12"/>
        <color theme="1"/>
        <rFont val="Arial"/>
        <family val="2"/>
      </rPr>
      <t>Less Freeboard</t>
    </r>
    <r>
      <rPr>
        <sz val="12"/>
        <color theme="1"/>
        <rFont val="Arial"/>
        <family val="2"/>
      </rPr>
      <t>****</t>
    </r>
  </si>
  <si>
    <t xml:space="preserve">**** Statuatory freeboard for earth banked stores 750mm, concrete and steel 300mm. Reduce depth by freeboard requirement. </t>
  </si>
  <si>
    <t>Grass - grazed or up to 2 cuts</t>
  </si>
  <si>
    <t>Grass - 3 or more cuts</t>
  </si>
  <si>
    <t xml:space="preserve">2 cuts silage </t>
  </si>
  <si>
    <t>% of Nitrogen available for crop uptake (Refer to sheet 5.1)</t>
  </si>
  <si>
    <t>Part 5 - Available N</t>
  </si>
  <si>
    <t>5.1 Percentage Nitrogen available for the next crop</t>
  </si>
  <si>
    <t xml:space="preserve">For further information please consult RB209 </t>
  </si>
  <si>
    <t xml:space="preserve">Farmyard Manure </t>
  </si>
  <si>
    <t>Autumn (Aug-Oct, 450mm rainfall to end of March)</t>
  </si>
  <si>
    <t>Winter (Nov-Jan, 250mm rainfall to end of March</t>
  </si>
  <si>
    <t>Spring (Feb-Apr)</t>
  </si>
  <si>
    <t>Summer (grassland)</t>
  </si>
  <si>
    <t>Application</t>
  </si>
  <si>
    <t>Type</t>
  </si>
  <si>
    <t>Sandy / Shallow</t>
  </si>
  <si>
    <t xml:space="preserve">Medium / Heavy </t>
  </si>
  <si>
    <t>All Soils</t>
  </si>
  <si>
    <t xml:space="preserve">All Soils </t>
  </si>
  <si>
    <t>Surface applied</t>
  </si>
  <si>
    <t>FYM</t>
  </si>
  <si>
    <t>Soil incorporated (24 hours after application)</t>
  </si>
  <si>
    <t>FYM Old</t>
  </si>
  <si>
    <t>FYM Fresh</t>
  </si>
  <si>
    <t xml:space="preserve">N/A </t>
  </si>
  <si>
    <t xml:space="preserve">Poultry Manure </t>
  </si>
  <si>
    <t>Dry Matter</t>
  </si>
  <si>
    <t>15 [20]</t>
  </si>
  <si>
    <t>25 [30]</t>
  </si>
  <si>
    <t>40-80%</t>
  </si>
  <si>
    <t>10 [15]</t>
  </si>
  <si>
    <t>35 [40]</t>
  </si>
  <si>
    <t>30 [35]</t>
  </si>
  <si>
    <t>[ ] = use for grassland and winter oilseed rape cropping</t>
  </si>
  <si>
    <t>Slurry and LFW</t>
  </si>
  <si>
    <t>Cattle Slurry - Liquid - Surface applied</t>
  </si>
  <si>
    <t>5 [10]</t>
  </si>
  <si>
    <t>20 [25]</t>
  </si>
  <si>
    <t>Cattle Slurry - Liquid - Soil incorporated (6 hours after application)</t>
  </si>
  <si>
    <t>35 [50]</t>
  </si>
  <si>
    <t>Cattle Slurry - Liquid - Band spread</t>
  </si>
  <si>
    <t>Cattle Slurry - Liquid - Shallow injected</t>
  </si>
  <si>
    <t>-</t>
  </si>
  <si>
    <t>Separated Cattle Slurry - Solids - Surface applied</t>
  </si>
  <si>
    <t>Separated Cattle Slurry - Solids - Soil incorporated (24 hours after application)</t>
  </si>
  <si>
    <t>Pig Slurry</t>
  </si>
  <si>
    <t>Pig Slurry - Liquid - Surface applied</t>
  </si>
  <si>
    <t>Pig Slurry - Liquid - Soil incorporated (6 hours after application)</t>
  </si>
  <si>
    <t>40 [45]</t>
  </si>
  <si>
    <t>Pig Slurry - Liquid - Band spread</t>
  </si>
  <si>
    <t>Pig Slurry - Liquid - Shallow injected</t>
  </si>
  <si>
    <t>30 [40]</t>
  </si>
  <si>
    <t>Separated Pig Slurry - Solids - Surface applied</t>
  </si>
  <si>
    <t>Separated Pig Slurry - Solids - Soil incorporated (24 hours after application)</t>
  </si>
  <si>
    <t>Total N loading from Organic Manures</t>
  </si>
  <si>
    <t>Total crop N supply</t>
  </si>
  <si>
    <t>Total amount of crop available nitrogen from organic manures in the growing season  (kg/ha)</t>
  </si>
  <si>
    <r>
      <t>t/ha or m</t>
    </r>
    <r>
      <rPr>
        <b/>
        <vertAlign val="superscript"/>
        <sz val="12"/>
        <color theme="1"/>
        <rFont val="Arial"/>
        <family val="2"/>
      </rPr>
      <t>3</t>
    </r>
    <r>
      <rPr>
        <b/>
        <sz val="12"/>
        <color theme="1"/>
        <rFont val="Arial"/>
        <family val="2"/>
      </rPr>
      <t xml:space="preserve"> Spread (per ha)</t>
    </r>
  </si>
  <si>
    <t>Note: If actual area spread or amount of crop available N from manures differs from the plan in 3.2, update actual figures in column F and P</t>
  </si>
  <si>
    <t xml:space="preserve">Total Organic N Applied (kg/ha) </t>
  </si>
  <si>
    <t>Note: If "other" organic manure is spread, input own total nitrogen content figure in Column K - if deleted formula can be copied from another cell</t>
  </si>
  <si>
    <t xml:space="preserve">V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</si>
</sst>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9" x14ac:knownFonts="1">
    <font>
      <sz val="12"/>
      <color theme="1"/>
      <name val="Arial"/>
      <family val="2"/>
    </font>
    <font>
      <b/>
      <sz val="12"/>
      <color theme="1"/>
      <name val="Arial"/>
      <family val="2"/>
    </font>
    <font>
      <b/>
      <sz val="12"/>
      <name val="Arial"/>
      <family val="2"/>
    </font>
    <font>
      <sz val="12"/>
      <name val="Arial"/>
      <family val="2"/>
    </font>
    <font>
      <b/>
      <i/>
      <sz val="12"/>
      <color theme="1"/>
      <name val="Arial"/>
      <family val="2"/>
    </font>
    <font>
      <sz val="9"/>
      <color theme="1"/>
      <name val="Arial"/>
      <family val="2"/>
    </font>
    <font>
      <i/>
      <sz val="12"/>
      <color theme="1"/>
      <name val="Arial"/>
      <family val="2"/>
    </font>
    <font>
      <u/>
      <sz val="12"/>
      <color theme="10"/>
      <name val="Arial"/>
      <family val="2"/>
    </font>
    <font>
      <sz val="12"/>
      <color rgb="FFFF0000"/>
      <name val="Arial"/>
      <family val="2"/>
    </font>
    <font>
      <sz val="11"/>
      <color theme="1"/>
      <name val="Arial"/>
      <family val="2"/>
    </font>
    <font>
      <sz val="12"/>
      <color theme="1"/>
      <name val="Arial"/>
      <family val="2"/>
    </font>
    <font>
      <b/>
      <sz val="9"/>
      <color indexed="81"/>
      <name val="Tahoma"/>
      <family val="2"/>
    </font>
    <font>
      <b/>
      <sz val="9"/>
      <color indexed="81"/>
      <name val="Tahoma"/>
      <charset val="1"/>
    </font>
    <font>
      <b/>
      <vertAlign val="superscript"/>
      <sz val="12"/>
      <color theme="1"/>
      <name val="Arial"/>
      <family val="2"/>
    </font>
    <font>
      <vertAlign val="superscript"/>
      <sz val="12"/>
      <color theme="1"/>
      <name val="Arial"/>
      <family val="2"/>
    </font>
    <font>
      <b/>
      <i/>
      <vertAlign val="superscript"/>
      <sz val="12"/>
      <color theme="1"/>
      <name val="Arial"/>
      <family val="2"/>
    </font>
    <font>
      <b/>
      <vertAlign val="superscript"/>
      <sz val="12"/>
      <name val="Arial"/>
      <family val="2"/>
    </font>
    <font>
      <b/>
      <u/>
      <sz val="12"/>
      <name val="Arial"/>
      <family val="2"/>
    </font>
    <font>
      <b/>
      <sz val="14"/>
      <color indexed="81"/>
      <name val="Tahoma"/>
      <family val="2"/>
    </font>
  </fonts>
  <fills count="16">
    <fill>
      <patternFill patternType="none"/>
    </fill>
    <fill>
      <patternFill patternType="gray125"/>
    </fill>
    <fill>
      <patternFill patternType="solid">
        <fgColor theme="5" tint="0.3999450666829432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
      <patternFill patternType="solid">
        <fgColor rgb="FFFCE4D6"/>
        <bgColor indexed="64"/>
      </patternFill>
    </fill>
    <fill>
      <patternFill patternType="solid">
        <fgColor rgb="FFFFF2CC"/>
        <bgColor indexed="64"/>
      </patternFill>
    </fill>
    <fill>
      <patternFill patternType="solid">
        <fgColor rgb="FFD3E7C7"/>
        <bgColor indexed="64"/>
      </patternFill>
    </fill>
    <fill>
      <patternFill patternType="solid">
        <fgColor rgb="FFFFFCFB"/>
        <bgColor indexed="64"/>
      </patternFill>
    </fill>
    <fill>
      <patternFill patternType="solid">
        <fgColor rgb="FFC6E0B4"/>
        <bgColor indexed="64"/>
      </patternFill>
    </fill>
    <fill>
      <patternFill patternType="solid">
        <fgColor theme="5" tint="0.39997558519241921"/>
        <bgColor indexed="64"/>
      </patternFill>
    </fill>
    <fill>
      <patternFill patternType="solid">
        <fgColor theme="5" tint="0.5999938962981048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indexed="64"/>
      </right>
      <top/>
      <bottom/>
      <diagonal/>
    </border>
  </borders>
  <cellStyleXfs count="3">
    <xf numFmtId="0" fontId="0" fillId="0" borderId="0"/>
    <xf numFmtId="0" fontId="7" fillId="0" borderId="0" applyNumberFormat="0" applyFill="0" applyBorder="0" applyAlignment="0" applyProtection="0"/>
    <xf numFmtId="9" fontId="10" fillId="0" borderId="0" applyFont="0" applyFill="0" applyBorder="0" applyAlignment="0" applyProtection="0"/>
  </cellStyleXfs>
  <cellXfs count="321">
    <xf numFmtId="0" fontId="0" fillId="0" borderId="0" xfId="0"/>
    <xf numFmtId="0" fontId="0" fillId="0" borderId="1" xfId="0" applyFill="1" applyBorder="1" applyProtection="1">
      <protection locked="0"/>
    </xf>
    <xf numFmtId="0" fontId="3" fillId="0" borderId="1" xfId="0" applyFont="1" applyFill="1" applyBorder="1" applyProtection="1">
      <protection locked="0"/>
    </xf>
    <xf numFmtId="165" fontId="0" fillId="6" borderId="1" xfId="0" applyNumberFormat="1" applyFill="1" applyBorder="1" applyProtection="1">
      <protection locked="0"/>
    </xf>
    <xf numFmtId="165" fontId="0" fillId="0" borderId="1" xfId="0" applyNumberFormat="1" applyFill="1" applyBorder="1" applyProtection="1">
      <protection locked="0"/>
    </xf>
    <xf numFmtId="0" fontId="0" fillId="6" borderId="1" xfId="0" applyFill="1" applyBorder="1" applyProtection="1">
      <protection locked="0"/>
    </xf>
    <xf numFmtId="0" fontId="0" fillId="6" borderId="12" xfId="0" applyFill="1" applyBorder="1" applyProtection="1">
      <protection locked="0"/>
    </xf>
    <xf numFmtId="0" fontId="0" fillId="0" borderId="1" xfId="0" applyBorder="1" applyProtection="1">
      <protection locked="0"/>
    </xf>
    <xf numFmtId="9" fontId="0" fillId="0" borderId="1" xfId="0" applyNumberFormat="1" applyBorder="1" applyProtection="1">
      <protection locked="0"/>
    </xf>
    <xf numFmtId="0" fontId="0" fillId="0" borderId="1" xfId="0" applyFont="1" applyFill="1" applyBorder="1" applyProtection="1">
      <protection locked="0"/>
    </xf>
    <xf numFmtId="0" fontId="7" fillId="0" borderId="0" xfId="1" applyProtection="1">
      <protection locked="0"/>
    </xf>
    <xf numFmtId="0" fontId="7" fillId="0" borderId="0" xfId="1" applyFill="1" applyBorder="1" applyProtection="1">
      <protection locked="0"/>
    </xf>
    <xf numFmtId="0" fontId="0" fillId="0" borderId="1" xfId="0" applyBorder="1" applyAlignment="1" applyProtection="1">
      <alignment horizontal="left"/>
      <protection locked="0"/>
    </xf>
    <xf numFmtId="0" fontId="0" fillId="8" borderId="1" xfId="0" applyFill="1" applyBorder="1" applyProtection="1"/>
    <xf numFmtId="0" fontId="0" fillId="8" borderId="1" xfId="0" applyNumberFormat="1" applyFill="1" applyBorder="1" applyProtection="1"/>
    <xf numFmtId="9" fontId="0" fillId="8" borderId="1" xfId="0" applyNumberFormat="1" applyFill="1" applyBorder="1" applyProtection="1"/>
    <xf numFmtId="0" fontId="0" fillId="8" borderId="1" xfId="0" applyFill="1" applyBorder="1" applyAlignment="1" applyProtection="1">
      <alignment horizontal="center"/>
    </xf>
    <xf numFmtId="0" fontId="1" fillId="7" borderId="1" xfId="0" applyFont="1" applyFill="1" applyBorder="1" applyAlignment="1" applyProtection="1">
      <alignment horizontal="center" wrapText="1"/>
    </xf>
    <xf numFmtId="0" fontId="0" fillId="3" borderId="0" xfId="0" applyFill="1" applyProtection="1">
      <protection locked="0"/>
    </xf>
    <xf numFmtId="0" fontId="0" fillId="0" borderId="0" xfId="0" applyProtection="1">
      <protection locked="0"/>
    </xf>
    <xf numFmtId="0" fontId="0" fillId="3" borderId="0" xfId="0" applyFill="1" applyProtection="1"/>
    <xf numFmtId="0" fontId="1" fillId="3" borderId="0" xfId="0" applyFont="1" applyFill="1" applyProtection="1"/>
    <xf numFmtId="0" fontId="5" fillId="3" borderId="0" xfId="0" applyFont="1" applyFill="1" applyProtection="1"/>
    <xf numFmtId="0" fontId="9" fillId="3" borderId="0" xfId="0" applyFont="1" applyFill="1" applyProtection="1"/>
    <xf numFmtId="0" fontId="0" fillId="3" borderId="0" xfId="0" applyFill="1" applyAlignment="1" applyProtection="1">
      <alignment wrapText="1"/>
    </xf>
    <xf numFmtId="0" fontId="0" fillId="3" borderId="0" xfId="0" applyFill="1" applyAlignment="1" applyProtection="1">
      <alignment horizontal="left" wrapText="1"/>
    </xf>
    <xf numFmtId="0" fontId="0" fillId="3" borderId="0" xfId="0" applyFill="1" applyAlignment="1" applyProtection="1">
      <alignment vertical="top" wrapText="1"/>
    </xf>
    <xf numFmtId="0" fontId="0" fillId="3" borderId="0" xfId="0" applyFill="1" applyAlignment="1" applyProtection="1">
      <alignment horizontal="left" vertical="top" wrapText="1"/>
    </xf>
    <xf numFmtId="0" fontId="0" fillId="0" borderId="0" xfId="0" applyProtection="1"/>
    <xf numFmtId="0" fontId="7" fillId="0" borderId="0" xfId="1" applyProtection="1"/>
    <xf numFmtId="0" fontId="1" fillId="0" borderId="0" xfId="0" applyFont="1" applyAlignment="1" applyProtection="1">
      <alignment horizontal="left"/>
    </xf>
    <xf numFmtId="0" fontId="1" fillId="2" borderId="1" xfId="0" applyFont="1" applyFill="1" applyBorder="1" applyAlignment="1" applyProtection="1">
      <alignment horizontal="center" wrapText="1"/>
    </xf>
    <xf numFmtId="0" fontId="1" fillId="2" borderId="1" xfId="0" applyFont="1" applyFill="1" applyBorder="1" applyAlignment="1" applyProtection="1">
      <alignment wrapText="1"/>
    </xf>
    <xf numFmtId="0" fontId="0" fillId="3" borderId="1" xfId="0" applyFill="1" applyBorder="1" applyAlignment="1" applyProtection="1">
      <alignment horizontal="left"/>
    </xf>
    <xf numFmtId="0" fontId="0" fillId="3" borderId="1" xfId="0" applyFill="1" applyBorder="1" applyProtection="1"/>
    <xf numFmtId="0" fontId="1" fillId="3" borderId="1" xfId="0" applyFont="1" applyFill="1" applyBorder="1" applyAlignment="1" applyProtection="1">
      <alignment horizontal="left" vertical="center"/>
    </xf>
    <xf numFmtId="0" fontId="1" fillId="3" borderId="1" xfId="0" applyFont="1" applyFill="1" applyBorder="1" applyProtection="1"/>
    <xf numFmtId="164" fontId="1" fillId="3" borderId="1" xfId="0" applyNumberFormat="1" applyFont="1" applyFill="1" applyBorder="1" applyProtection="1"/>
    <xf numFmtId="0" fontId="3" fillId="3" borderId="1" xfId="0" applyFont="1" applyFill="1" applyBorder="1" applyProtection="1"/>
    <xf numFmtId="0" fontId="2" fillId="3" borderId="1" xfId="0" applyFont="1" applyFill="1" applyBorder="1" applyProtection="1"/>
    <xf numFmtId="164" fontId="2" fillId="3" borderId="1" xfId="0" applyNumberFormat="1" applyFont="1" applyFill="1" applyBorder="1" applyProtection="1"/>
    <xf numFmtId="0" fontId="1" fillId="0" borderId="0" xfId="0" applyFont="1" applyProtection="1"/>
    <xf numFmtId="0" fontId="1" fillId="3" borderId="1" xfId="0" applyFont="1" applyFill="1" applyBorder="1" applyAlignment="1" applyProtection="1">
      <alignment wrapText="1"/>
    </xf>
    <xf numFmtId="0" fontId="1" fillId="3" borderId="0" xfId="0" applyFont="1" applyFill="1" applyBorder="1" applyAlignment="1" applyProtection="1">
      <alignment wrapText="1"/>
    </xf>
    <xf numFmtId="0" fontId="0" fillId="3" borderId="1" xfId="0" applyFill="1" applyBorder="1" applyAlignment="1" applyProtection="1">
      <alignment wrapText="1"/>
    </xf>
    <xf numFmtId="0" fontId="1" fillId="3" borderId="1" xfId="0" applyFont="1" applyFill="1" applyBorder="1" applyAlignment="1" applyProtection="1">
      <alignment horizontal="left" wrapText="1"/>
    </xf>
    <xf numFmtId="0" fontId="7" fillId="3" borderId="0" xfId="1" applyFill="1" applyBorder="1" applyAlignment="1" applyProtection="1">
      <alignment wrapText="1"/>
      <protection locked="0"/>
    </xf>
    <xf numFmtId="0" fontId="0" fillId="0" borderId="0" xfId="0" applyFill="1" applyBorder="1" applyProtection="1">
      <protection locked="0"/>
    </xf>
    <xf numFmtId="0" fontId="0" fillId="0" borderId="0" xfId="0" applyFill="1" applyProtection="1">
      <protection locked="0"/>
    </xf>
    <xf numFmtId="0" fontId="0" fillId="0" borderId="0" xfId="0" applyFill="1" applyBorder="1" applyProtection="1"/>
    <xf numFmtId="0" fontId="1" fillId="0" borderId="0" xfId="0" applyFont="1" applyFill="1" applyBorder="1" applyProtection="1"/>
    <xf numFmtId="0" fontId="0" fillId="0" borderId="0" xfId="0" applyFill="1" applyProtection="1"/>
    <xf numFmtId="0" fontId="1" fillId="3" borderId="1" xfId="0" applyFont="1" applyFill="1" applyBorder="1" applyAlignment="1" applyProtection="1">
      <alignment horizontal="center" vertical="center" wrapText="1"/>
    </xf>
    <xf numFmtId="0" fontId="0" fillId="3" borderId="12" xfId="0" applyFill="1" applyBorder="1" applyProtection="1"/>
    <xf numFmtId="165" fontId="0" fillId="3" borderId="1" xfId="0" applyNumberFormat="1" applyFill="1" applyBorder="1" applyProtection="1"/>
    <xf numFmtId="165" fontId="1" fillId="3" borderId="1" xfId="0" applyNumberFormat="1" applyFont="1" applyFill="1" applyBorder="1" applyProtection="1"/>
    <xf numFmtId="0" fontId="1" fillId="0" borderId="0" xfId="0" applyFont="1" applyFill="1" applyProtection="1"/>
    <xf numFmtId="164" fontId="0" fillId="0" borderId="0" xfId="0" applyNumberFormat="1" applyFill="1" applyBorder="1" applyProtection="1"/>
    <xf numFmtId="0" fontId="0" fillId="3" borderId="1" xfId="0" applyFont="1" applyFill="1" applyBorder="1" applyProtection="1"/>
    <xf numFmtId="0" fontId="0" fillId="3" borderId="2" xfId="0" applyFill="1" applyBorder="1" applyAlignment="1" applyProtection="1">
      <alignment horizontal="center"/>
    </xf>
    <xf numFmtId="0" fontId="0" fillId="3" borderId="0" xfId="0" applyFill="1" applyBorder="1" applyProtection="1"/>
    <xf numFmtId="0" fontId="0" fillId="3" borderId="0" xfId="0" applyFill="1" applyBorder="1" applyAlignment="1" applyProtection="1">
      <alignment horizontal="center"/>
    </xf>
    <xf numFmtId="0" fontId="0" fillId="3" borderId="0" xfId="0" applyFont="1" applyFill="1" applyBorder="1" applyProtection="1"/>
    <xf numFmtId="0" fontId="1" fillId="3" borderId="1" xfId="0" applyFont="1" applyFill="1" applyBorder="1" applyAlignment="1" applyProtection="1">
      <alignment horizontal="left" vertical="center" wrapText="1"/>
    </xf>
    <xf numFmtId="0" fontId="1" fillId="3" borderId="1" xfId="0" applyFont="1" applyFill="1" applyBorder="1" applyAlignment="1" applyProtection="1">
      <alignment vertical="center" wrapText="1"/>
    </xf>
    <xf numFmtId="0" fontId="1" fillId="3" borderId="1" xfId="0" applyFont="1" applyFill="1" applyBorder="1" applyAlignment="1" applyProtection="1">
      <alignment vertical="center"/>
    </xf>
    <xf numFmtId="0" fontId="0" fillId="0" borderId="0" xfId="0" applyAlignment="1" applyProtection="1">
      <alignment wrapText="1"/>
      <protection locked="0"/>
    </xf>
    <xf numFmtId="0" fontId="0" fillId="4" borderId="1" xfId="0" applyFill="1" applyBorder="1" applyProtection="1">
      <protection locked="0"/>
    </xf>
    <xf numFmtId="164" fontId="0" fillId="0" borderId="0" xfId="0" applyNumberFormat="1" applyProtection="1">
      <protection locked="0"/>
    </xf>
    <xf numFmtId="0" fontId="1" fillId="5" borderId="1" xfId="0" applyFont="1" applyFill="1" applyBorder="1" applyAlignment="1" applyProtection="1">
      <alignment horizontal="center" wrapText="1"/>
    </xf>
    <xf numFmtId="0" fontId="0" fillId="4" borderId="1" xfId="0" applyFill="1" applyBorder="1" applyProtection="1"/>
    <xf numFmtId="0" fontId="1" fillId="4" borderId="1" xfId="0" applyFont="1" applyFill="1" applyBorder="1" applyProtection="1"/>
    <xf numFmtId="0" fontId="3" fillId="4" borderId="1" xfId="0" applyFont="1" applyFill="1" applyBorder="1" applyProtection="1"/>
    <xf numFmtId="0" fontId="0" fillId="4" borderId="1" xfId="0" applyFill="1" applyBorder="1" applyAlignment="1" applyProtection="1">
      <alignment wrapText="1"/>
    </xf>
    <xf numFmtId="0" fontId="1" fillId="4" borderId="1" xfId="0" applyFont="1" applyFill="1" applyBorder="1" applyAlignment="1" applyProtection="1">
      <alignment wrapText="1"/>
    </xf>
    <xf numFmtId="0" fontId="1" fillId="7" borderId="1" xfId="0" applyFont="1" applyFill="1" applyBorder="1" applyAlignment="1" applyProtection="1">
      <alignment horizontal="center" vertical="center" wrapText="1"/>
    </xf>
    <xf numFmtId="0" fontId="1" fillId="7" borderId="1" xfId="0" applyFont="1" applyFill="1" applyBorder="1" applyAlignment="1" applyProtection="1">
      <alignment horizontal="center" vertical="center"/>
    </xf>
    <xf numFmtId="0" fontId="0" fillId="0" borderId="0" xfId="0" applyFont="1" applyProtection="1"/>
    <xf numFmtId="0" fontId="4" fillId="7" borderId="3" xfId="0" applyFont="1" applyFill="1" applyBorder="1" applyAlignment="1" applyProtection="1">
      <alignment horizontal="center"/>
    </xf>
    <xf numFmtId="0" fontId="1" fillId="7" borderId="1" xfId="0" applyFont="1" applyFill="1" applyBorder="1" applyAlignment="1" applyProtection="1">
      <alignment horizontal="center"/>
    </xf>
    <xf numFmtId="0" fontId="1" fillId="7" borderId="2" xfId="0" applyFont="1" applyFill="1" applyBorder="1" applyAlignment="1" applyProtection="1">
      <alignment horizontal="center" wrapText="1"/>
    </xf>
    <xf numFmtId="0" fontId="1" fillId="8" borderId="1" xfId="0" applyFont="1" applyFill="1" applyBorder="1" applyAlignment="1" applyProtection="1">
      <alignment wrapText="1"/>
    </xf>
    <xf numFmtId="0" fontId="0" fillId="0" borderId="0" xfId="0" applyAlignment="1" applyProtection="1">
      <alignment wrapText="1"/>
    </xf>
    <xf numFmtId="0" fontId="8" fillId="0" borderId="0" xfId="0" applyFont="1" applyProtection="1"/>
    <xf numFmtId="0" fontId="1" fillId="0" borderId="0" xfId="0" applyFont="1" applyAlignment="1" applyProtection="1">
      <alignment wrapText="1"/>
    </xf>
    <xf numFmtId="0" fontId="0" fillId="3" borderId="0" xfId="0" applyFill="1" applyAlignment="1" applyProtection="1">
      <alignment horizontal="left" vertical="top"/>
    </xf>
    <xf numFmtId="0" fontId="1" fillId="4" borderId="1" xfId="0" applyFont="1" applyFill="1" applyBorder="1" applyAlignment="1" applyProtection="1">
      <alignment horizontal="right"/>
    </xf>
    <xf numFmtId="0" fontId="1" fillId="4" borderId="1" xfId="0" applyFont="1" applyFill="1" applyBorder="1" applyAlignment="1" applyProtection="1">
      <alignment horizontal="left"/>
    </xf>
    <xf numFmtId="0" fontId="1" fillId="4" borderId="4" xfId="0" applyFont="1" applyFill="1" applyBorder="1" applyAlignment="1" applyProtection="1">
      <alignment horizontal="left" vertical="center"/>
    </xf>
    <xf numFmtId="0" fontId="2" fillId="4" borderId="1" xfId="0" applyFont="1" applyFill="1" applyBorder="1" applyAlignment="1" applyProtection="1">
      <alignment horizontal="left" vertical="center" wrapText="1"/>
    </xf>
    <xf numFmtId="0" fontId="1" fillId="7" borderId="1" xfId="0" applyFont="1" applyFill="1" applyBorder="1" applyAlignment="1" applyProtection="1">
      <alignment horizontal="center" wrapText="1"/>
    </xf>
    <xf numFmtId="0" fontId="1" fillId="7" borderId="1" xfId="0" applyFont="1" applyFill="1" applyBorder="1" applyAlignment="1" applyProtection="1">
      <alignment horizontal="center" wrapText="1"/>
    </xf>
    <xf numFmtId="0" fontId="1" fillId="7" borderId="1" xfId="0" applyFont="1" applyFill="1" applyBorder="1" applyAlignment="1" applyProtection="1">
      <alignment horizontal="center"/>
    </xf>
    <xf numFmtId="0" fontId="0" fillId="9" borderId="0" xfId="0" applyFill="1" applyProtection="1">
      <protection locked="0"/>
    </xf>
    <xf numFmtId="9" fontId="0" fillId="0" borderId="1" xfId="2" applyFont="1" applyBorder="1" applyProtection="1">
      <protection locked="0"/>
    </xf>
    <xf numFmtId="9" fontId="0" fillId="0" borderId="1" xfId="2" applyFont="1" applyBorder="1" applyAlignment="1" applyProtection="1">
      <alignment horizontal="left"/>
      <protection locked="0"/>
    </xf>
    <xf numFmtId="0" fontId="1" fillId="0" borderId="0" xfId="0" applyFont="1" applyProtection="1">
      <protection locked="0"/>
    </xf>
    <xf numFmtId="0" fontId="1" fillId="10" borderId="1" xfId="0" applyFont="1" applyFill="1" applyBorder="1" applyAlignment="1" applyProtection="1">
      <alignment horizontal="center" vertical="center" wrapText="1"/>
    </xf>
    <xf numFmtId="0" fontId="1" fillId="7" borderId="2" xfId="0" applyFont="1" applyFill="1" applyBorder="1" applyAlignment="1" applyProtection="1">
      <alignment horizontal="center" wrapText="1"/>
    </xf>
    <xf numFmtId="0" fontId="1" fillId="5" borderId="1" xfId="0" applyFont="1" applyFill="1" applyBorder="1" applyProtection="1"/>
    <xf numFmtId="0" fontId="3" fillId="11" borderId="1" xfId="0" applyFont="1" applyFill="1" applyBorder="1" applyProtection="1"/>
    <xf numFmtId="0" fontId="0" fillId="0" borderId="0" xfId="0" applyFont="1" applyProtection="1">
      <protection locked="0"/>
    </xf>
    <xf numFmtId="1" fontId="0" fillId="8" borderId="1" xfId="0" applyNumberFormat="1" applyFill="1" applyBorder="1" applyProtection="1"/>
    <xf numFmtId="0" fontId="0" fillId="10" borderId="1" xfId="0" applyFill="1" applyBorder="1" applyProtection="1"/>
    <xf numFmtId="9" fontId="0" fillId="6" borderId="12" xfId="2" applyFont="1" applyFill="1" applyBorder="1" applyProtection="1">
      <protection locked="0"/>
    </xf>
    <xf numFmtId="9" fontId="0" fillId="6" borderId="1" xfId="2" applyFont="1" applyFill="1" applyBorder="1" applyProtection="1">
      <protection locked="0"/>
    </xf>
    <xf numFmtId="9" fontId="3" fillId="6" borderId="1" xfId="2" applyFont="1" applyFill="1" applyBorder="1" applyProtection="1">
      <protection locked="0"/>
    </xf>
    <xf numFmtId="9" fontId="0" fillId="3" borderId="1" xfId="2" applyFont="1" applyFill="1" applyBorder="1" applyProtection="1">
      <protection locked="0"/>
    </xf>
    <xf numFmtId="0" fontId="0" fillId="12" borderId="1" xfId="0" applyFill="1" applyBorder="1" applyProtection="1">
      <protection locked="0"/>
    </xf>
    <xf numFmtId="0" fontId="3" fillId="12" borderId="1" xfId="0" applyFont="1" applyFill="1" applyBorder="1" applyProtection="1">
      <protection locked="0"/>
    </xf>
    <xf numFmtId="0" fontId="1" fillId="5" borderId="10" xfId="0" applyFont="1" applyFill="1" applyBorder="1" applyProtection="1"/>
    <xf numFmtId="1" fontId="0" fillId="6" borderId="8" xfId="0" applyNumberFormat="1" applyFill="1" applyBorder="1" applyProtection="1"/>
    <xf numFmtId="1" fontId="0" fillId="4" borderId="1" xfId="0" applyNumberFormat="1" applyFill="1" applyBorder="1" applyProtection="1"/>
    <xf numFmtId="1" fontId="1" fillId="4" borderId="1" xfId="0" applyNumberFormat="1" applyFont="1" applyFill="1" applyBorder="1" applyProtection="1"/>
    <xf numFmtId="2" fontId="0" fillId="11" borderId="1" xfId="0" applyNumberFormat="1" applyFill="1" applyBorder="1" applyProtection="1"/>
    <xf numFmtId="1" fontId="2" fillId="4" borderId="1" xfId="0" applyNumberFormat="1" applyFont="1" applyFill="1" applyBorder="1" applyProtection="1"/>
    <xf numFmtId="2" fontId="0" fillId="4" borderId="1" xfId="0" applyNumberFormat="1" applyFill="1" applyBorder="1" applyProtection="1"/>
    <xf numFmtId="1" fontId="1" fillId="3" borderId="1" xfId="0" applyNumberFormat="1" applyFont="1" applyFill="1" applyBorder="1" applyAlignment="1" applyProtection="1"/>
    <xf numFmtId="1" fontId="1" fillId="3" borderId="1" xfId="0" applyNumberFormat="1" applyFont="1" applyFill="1" applyBorder="1" applyProtection="1"/>
    <xf numFmtId="164" fontId="0" fillId="3" borderId="1" xfId="0" applyNumberFormat="1" applyFill="1" applyBorder="1" applyProtection="1"/>
    <xf numFmtId="0" fontId="1" fillId="10" borderId="1" xfId="0" applyFont="1" applyFill="1" applyBorder="1" applyProtection="1"/>
    <xf numFmtId="0" fontId="4" fillId="10" borderId="1" xfId="0" applyFont="1" applyFill="1" applyBorder="1" applyProtection="1"/>
    <xf numFmtId="9" fontId="4" fillId="10" borderId="1" xfId="0" applyNumberFormat="1" applyFont="1" applyFill="1" applyBorder="1" applyProtection="1"/>
    <xf numFmtId="0" fontId="4" fillId="10" borderId="2" xfId="0" applyFont="1" applyFill="1" applyBorder="1" applyProtection="1"/>
    <xf numFmtId="0" fontId="0" fillId="10" borderId="2" xfId="0" applyFill="1" applyBorder="1" applyProtection="1"/>
    <xf numFmtId="0" fontId="4" fillId="8" borderId="1" xfId="0" applyFont="1" applyFill="1" applyBorder="1" applyProtection="1"/>
    <xf numFmtId="0" fontId="4" fillId="8" borderId="1" xfId="0" applyNumberFormat="1" applyFont="1" applyFill="1" applyBorder="1" applyProtection="1"/>
    <xf numFmtId="0" fontId="4" fillId="8" borderId="1" xfId="0" applyFont="1" applyFill="1" applyBorder="1" applyProtection="1">
      <protection locked="0"/>
    </xf>
    <xf numFmtId="9" fontId="4" fillId="8" borderId="1" xfId="0" applyNumberFormat="1" applyFont="1" applyFill="1" applyBorder="1" applyProtection="1"/>
    <xf numFmtId="0" fontId="4" fillId="8" borderId="1" xfId="0" applyFont="1" applyFill="1" applyBorder="1" applyAlignment="1" applyProtection="1">
      <alignment horizontal="center"/>
    </xf>
    <xf numFmtId="16" fontId="4" fillId="10" borderId="1" xfId="0" applyNumberFormat="1" applyFont="1" applyFill="1" applyBorder="1" applyProtection="1"/>
    <xf numFmtId="0" fontId="4" fillId="10" borderId="11" xfId="0" applyFont="1" applyFill="1" applyBorder="1" applyAlignment="1" applyProtection="1">
      <alignment horizontal="center" vertical="center"/>
    </xf>
    <xf numFmtId="0" fontId="4" fillId="10" borderId="13" xfId="0" applyFont="1" applyFill="1" applyBorder="1" applyAlignment="1" applyProtection="1"/>
    <xf numFmtId="0" fontId="1" fillId="8" borderId="0" xfId="0" applyFont="1" applyFill="1" applyBorder="1" applyAlignment="1" applyProtection="1">
      <alignment horizontal="center"/>
    </xf>
    <xf numFmtId="0" fontId="0" fillId="8" borderId="1" xfId="0" applyFont="1" applyFill="1" applyBorder="1" applyProtection="1"/>
    <xf numFmtId="0" fontId="0" fillId="8" borderId="1" xfId="0" applyFill="1" applyBorder="1" applyProtection="1">
      <protection locked="0"/>
    </xf>
    <xf numFmtId="0" fontId="0" fillId="13" borderId="1" xfId="0" applyFill="1" applyBorder="1" applyProtection="1"/>
    <xf numFmtId="164" fontId="0" fillId="3" borderId="1" xfId="0" applyNumberFormat="1" applyFont="1" applyFill="1" applyBorder="1" applyProtection="1"/>
    <xf numFmtId="0" fontId="0" fillId="0" borderId="0" xfId="0" applyBorder="1" applyProtection="1">
      <protection locked="0"/>
    </xf>
    <xf numFmtId="0" fontId="1" fillId="0" borderId="0" xfId="0" applyFont="1" applyFill="1" applyBorder="1" applyAlignment="1" applyProtection="1">
      <alignment horizontal="center" wrapText="1"/>
    </xf>
    <xf numFmtId="0" fontId="4" fillId="0" borderId="0" xfId="0" applyFont="1" applyFill="1" applyBorder="1" applyProtection="1"/>
    <xf numFmtId="0" fontId="0" fillId="14" borderId="0" xfId="0" applyFill="1"/>
    <xf numFmtId="0" fontId="0" fillId="14" borderId="0" xfId="0" applyFill="1" applyAlignment="1">
      <alignment horizontal="left"/>
    </xf>
    <xf numFmtId="0" fontId="1" fillId="14" borderId="1" xfId="0" applyFont="1" applyFill="1" applyBorder="1" applyAlignment="1">
      <alignment wrapText="1"/>
    </xf>
    <xf numFmtId="0" fontId="1" fillId="14" borderId="1" xfId="0" applyFont="1" applyFill="1" applyBorder="1" applyAlignment="1">
      <alignment horizontal="left"/>
    </xf>
    <xf numFmtId="0" fontId="1" fillId="14" borderId="4" xfId="0" applyFont="1" applyFill="1" applyBorder="1"/>
    <xf numFmtId="0" fontId="6" fillId="14" borderId="1" xfId="0" applyFont="1" applyFill="1" applyBorder="1"/>
    <xf numFmtId="0" fontId="6" fillId="14" borderId="1" xfId="0" applyFont="1" applyFill="1" applyBorder="1" applyAlignment="1">
      <alignment horizontal="left"/>
    </xf>
    <xf numFmtId="0" fontId="0" fillId="15" borderId="1" xfId="0" applyFill="1" applyBorder="1" applyAlignment="1">
      <alignment horizontal="left"/>
    </xf>
    <xf numFmtId="0" fontId="0" fillId="15" borderId="1" xfId="0" applyFill="1" applyBorder="1" applyAlignment="1">
      <alignment horizontal="right"/>
    </xf>
    <xf numFmtId="0" fontId="0" fillId="15" borderId="12" xfId="0" applyFill="1" applyBorder="1" applyAlignment="1">
      <alignment horizontal="left"/>
    </xf>
    <xf numFmtId="9" fontId="0" fillId="15" borderId="4" xfId="0" applyNumberFormat="1" applyFill="1" applyBorder="1" applyAlignment="1">
      <alignment horizontal="left" vertical="top"/>
    </xf>
    <xf numFmtId="0" fontId="0" fillId="15" borderId="1" xfId="0" applyFill="1" applyBorder="1" applyAlignment="1">
      <alignment horizontal="left" vertical="top"/>
    </xf>
    <xf numFmtId="9" fontId="0" fillId="15" borderId="1" xfId="0" applyNumberFormat="1" applyFill="1" applyBorder="1" applyAlignment="1">
      <alignment horizontal="left" vertical="top"/>
    </xf>
    <xf numFmtId="0" fontId="0" fillId="15" borderId="12" xfId="0" applyFill="1" applyBorder="1" applyAlignment="1">
      <alignment horizontal="left" vertical="top"/>
    </xf>
    <xf numFmtId="9" fontId="0" fillId="15" borderId="12" xfId="0" applyNumberFormat="1" applyFill="1" applyBorder="1" applyAlignment="1">
      <alignment horizontal="left" vertical="top"/>
    </xf>
    <xf numFmtId="0" fontId="6" fillId="14" borderId="1" xfId="0" applyFont="1" applyFill="1" applyBorder="1" applyAlignment="1">
      <alignment vertical="top" wrapText="1"/>
    </xf>
    <xf numFmtId="0" fontId="17" fillId="7" borderId="2" xfId="1" applyFont="1" applyFill="1" applyBorder="1" applyAlignment="1" applyProtection="1">
      <alignment horizontal="center" wrapText="1"/>
    </xf>
    <xf numFmtId="0" fontId="4" fillId="10" borderId="11" xfId="0" applyFont="1" applyFill="1" applyBorder="1" applyAlignment="1" applyProtection="1">
      <alignment horizontal="center"/>
    </xf>
    <xf numFmtId="0" fontId="4" fillId="10" borderId="13" xfId="0" applyFont="1" applyFill="1" applyBorder="1" applyAlignment="1" applyProtection="1">
      <alignment horizontal="center"/>
    </xf>
    <xf numFmtId="0" fontId="4" fillId="10" borderId="12" xfId="0" applyFont="1" applyFill="1" applyBorder="1" applyAlignment="1" applyProtection="1">
      <alignment horizontal="center"/>
    </xf>
    <xf numFmtId="0" fontId="1" fillId="7" borderId="1" xfId="0" applyFont="1" applyFill="1" applyBorder="1" applyAlignment="1">
      <alignment horizontal="center" wrapText="1"/>
    </xf>
    <xf numFmtId="0" fontId="4" fillId="10" borderId="7" xfId="0" applyFont="1" applyFill="1" applyBorder="1" applyAlignment="1" applyProtection="1">
      <alignment horizontal="center"/>
    </xf>
    <xf numFmtId="0" fontId="4" fillId="10" borderId="14" xfId="0" applyFont="1" applyFill="1" applyBorder="1" applyAlignment="1" applyProtection="1">
      <alignment horizontal="center"/>
    </xf>
    <xf numFmtId="0" fontId="4" fillId="10" borderId="10" xfId="0" applyFont="1" applyFill="1" applyBorder="1" applyAlignment="1" applyProtection="1">
      <alignment horizontal="center"/>
    </xf>
    <xf numFmtId="2" fontId="4" fillId="10" borderId="1" xfId="0" applyNumberFormat="1" applyFont="1" applyFill="1" applyBorder="1" applyProtection="1"/>
    <xf numFmtId="2" fontId="0" fillId="0" borderId="1" xfId="0" applyNumberFormat="1" applyBorder="1" applyProtection="1">
      <protection locked="0"/>
    </xf>
    <xf numFmtId="0" fontId="1" fillId="7" borderId="1" xfId="0" applyFont="1" applyFill="1" applyBorder="1" applyAlignment="1" applyProtection="1">
      <alignment horizontal="center" wrapText="1"/>
    </xf>
    <xf numFmtId="0" fontId="1" fillId="15" borderId="1" xfId="0" applyFont="1" applyFill="1" applyBorder="1" applyAlignment="1" applyProtection="1">
      <alignment horizontal="center" wrapText="1"/>
    </xf>
    <xf numFmtId="0" fontId="4" fillId="15" borderId="11" xfId="0" applyFont="1" applyFill="1" applyBorder="1" applyAlignment="1" applyProtection="1">
      <alignment horizontal="center"/>
    </xf>
    <xf numFmtId="0" fontId="4" fillId="15" borderId="13" xfId="0" applyFont="1" applyFill="1" applyBorder="1" applyAlignment="1" applyProtection="1">
      <alignment horizontal="center"/>
    </xf>
    <xf numFmtId="0" fontId="4" fillId="15" borderId="12" xfId="0" applyFont="1" applyFill="1" applyBorder="1" applyAlignment="1" applyProtection="1">
      <alignment horizontal="center"/>
    </xf>
    <xf numFmtId="0" fontId="4" fillId="15" borderId="11" xfId="0" applyFont="1" applyFill="1" applyBorder="1" applyAlignment="1" applyProtection="1">
      <alignment horizontal="center"/>
      <protection locked="0"/>
    </xf>
    <xf numFmtId="0" fontId="4" fillId="15" borderId="13" xfId="0" applyFont="1" applyFill="1" applyBorder="1" applyAlignment="1" applyProtection="1">
      <alignment horizontal="center"/>
      <protection locked="0"/>
    </xf>
    <xf numFmtId="0" fontId="4" fillId="15" borderId="12" xfId="0" applyFont="1" applyFill="1" applyBorder="1" applyAlignment="1" applyProtection="1">
      <alignment horizontal="center"/>
      <protection locked="0"/>
    </xf>
    <xf numFmtId="0" fontId="4" fillId="15" borderId="1" xfId="0" applyFont="1" applyFill="1" applyBorder="1" applyProtection="1"/>
    <xf numFmtId="0" fontId="0" fillId="15" borderId="1" xfId="0" applyFont="1" applyFill="1" applyBorder="1" applyProtection="1">
      <protection locked="0"/>
    </xf>
    <xf numFmtId="0" fontId="4" fillId="10" borderId="11" xfId="0" applyFont="1" applyFill="1" applyBorder="1" applyAlignment="1" applyProtection="1">
      <alignment horizontal="center"/>
    </xf>
    <xf numFmtId="0" fontId="4" fillId="10" borderId="13" xfId="0" applyFont="1" applyFill="1" applyBorder="1" applyAlignment="1" applyProtection="1">
      <alignment horizontal="center"/>
    </xf>
    <xf numFmtId="0" fontId="4" fillId="10" borderId="12" xfId="0" applyFont="1" applyFill="1" applyBorder="1" applyAlignment="1" applyProtection="1">
      <alignment horizontal="center"/>
    </xf>
    <xf numFmtId="0" fontId="0" fillId="0" borderId="0" xfId="0" applyFont="1" applyFill="1" applyBorder="1" applyProtection="1">
      <protection locked="0"/>
    </xf>
    <xf numFmtId="9" fontId="0" fillId="0" borderId="0" xfId="0" applyNumberFormat="1" applyFill="1" applyBorder="1" applyProtection="1">
      <protection locked="0"/>
    </xf>
    <xf numFmtId="0" fontId="4" fillId="0" borderId="0" xfId="0" applyFont="1" applyFill="1" applyBorder="1" applyAlignment="1" applyProtection="1">
      <alignment horizontal="center" vertical="center"/>
    </xf>
    <xf numFmtId="0" fontId="4" fillId="0" borderId="0" xfId="0" applyFont="1" applyFill="1" applyBorder="1" applyAlignment="1" applyProtection="1"/>
    <xf numFmtId="0" fontId="0" fillId="0" borderId="0" xfId="0" applyFill="1" applyBorder="1" applyAlignment="1" applyProtection="1">
      <alignment vertical="center" wrapText="1"/>
    </xf>
    <xf numFmtId="0" fontId="0" fillId="0" borderId="0" xfId="0" applyFill="1" applyBorder="1" applyAlignment="1" applyProtection="1"/>
    <xf numFmtId="0" fontId="0" fillId="0" borderId="0" xfId="0" applyFill="1" applyBorder="1" applyAlignment="1" applyProtection="1">
      <protection locked="0"/>
    </xf>
    <xf numFmtId="0" fontId="4" fillId="10" borderId="12" xfId="0" applyFont="1" applyFill="1" applyBorder="1" applyAlignment="1" applyProtection="1"/>
    <xf numFmtId="0" fontId="0" fillId="3" borderId="0" xfId="0" applyFill="1" applyAlignment="1" applyProtection="1">
      <alignment horizontal="left" vertical="top"/>
    </xf>
    <xf numFmtId="0" fontId="0" fillId="3" borderId="0" xfId="0" applyFill="1" applyAlignment="1" applyProtection="1">
      <alignment horizontal="left" vertical="top" wrapText="1"/>
    </xf>
    <xf numFmtId="0" fontId="7" fillId="3" borderId="0" xfId="1" applyFill="1" applyAlignment="1" applyProtection="1">
      <alignment horizontal="left"/>
      <protection locked="0"/>
    </xf>
    <xf numFmtId="0" fontId="1" fillId="5" borderId="11" xfId="0" applyFont="1" applyFill="1" applyBorder="1" applyAlignment="1" applyProtection="1">
      <alignment horizontal="left" vertical="top" wrapText="1"/>
    </xf>
    <xf numFmtId="0" fontId="1" fillId="5" borderId="12" xfId="0" applyFont="1" applyFill="1" applyBorder="1" applyAlignment="1" applyProtection="1">
      <alignment horizontal="left" vertical="top" wrapText="1"/>
    </xf>
    <xf numFmtId="0" fontId="1" fillId="5" borderId="11" xfId="0" applyFont="1" applyFill="1" applyBorder="1" applyAlignment="1" applyProtection="1">
      <alignment horizontal="center" vertical="top"/>
    </xf>
    <xf numFmtId="0" fontId="1" fillId="5" borderId="12" xfId="0" applyFont="1" applyFill="1" applyBorder="1" applyAlignment="1" applyProtection="1">
      <alignment horizontal="center" vertical="top"/>
    </xf>
    <xf numFmtId="0" fontId="1" fillId="5" borderId="1" xfId="0" applyFont="1" applyFill="1" applyBorder="1" applyAlignment="1" applyProtection="1">
      <alignment horizontal="left" wrapText="1"/>
    </xf>
    <xf numFmtId="0" fontId="1" fillId="5" borderId="1" xfId="0" applyFont="1" applyFill="1" applyBorder="1" applyAlignment="1" applyProtection="1">
      <alignment horizontal="center"/>
    </xf>
    <xf numFmtId="0" fontId="1" fillId="5" borderId="1" xfId="0" applyFont="1" applyFill="1" applyBorder="1" applyAlignment="1" applyProtection="1">
      <alignment horizontal="left" vertical="center" wrapText="1"/>
    </xf>
    <xf numFmtId="0" fontId="1" fillId="5" borderId="1" xfId="0" applyFont="1" applyFill="1" applyBorder="1" applyAlignment="1" applyProtection="1">
      <alignment horizontal="right"/>
    </xf>
    <xf numFmtId="1" fontId="1" fillId="5" borderId="1" xfId="0" applyNumberFormat="1" applyFont="1" applyFill="1" applyBorder="1" applyAlignment="1" applyProtection="1">
      <alignment horizontal="right"/>
    </xf>
    <xf numFmtId="0" fontId="1" fillId="5" borderId="6" xfId="0" applyFont="1" applyFill="1" applyBorder="1" applyAlignment="1" applyProtection="1">
      <alignment horizontal="left" vertical="top"/>
    </xf>
    <xf numFmtId="0" fontId="1" fillId="5" borderId="7" xfId="0" applyFont="1" applyFill="1" applyBorder="1" applyAlignment="1" applyProtection="1">
      <alignment horizontal="left" vertical="top"/>
    </xf>
    <xf numFmtId="0" fontId="0" fillId="4" borderId="1" xfId="0" applyFill="1" applyBorder="1" applyAlignment="1" applyProtection="1">
      <alignment horizontal="left" vertical="center" wrapText="1"/>
    </xf>
    <xf numFmtId="0" fontId="1" fillId="4" borderId="2" xfId="0" applyFont="1" applyFill="1" applyBorder="1" applyAlignment="1" applyProtection="1">
      <alignment horizontal="left"/>
    </xf>
    <xf numFmtId="0" fontId="1" fillId="4" borderId="3" xfId="0" applyFont="1" applyFill="1" applyBorder="1" applyAlignment="1" applyProtection="1">
      <alignment horizontal="left"/>
    </xf>
    <xf numFmtId="0" fontId="1" fillId="4" borderId="4" xfId="0" applyFont="1" applyFill="1" applyBorder="1" applyAlignment="1" applyProtection="1">
      <alignment horizontal="left"/>
    </xf>
    <xf numFmtId="0" fontId="0" fillId="4" borderId="1" xfId="0" applyFill="1" applyBorder="1" applyAlignment="1" applyProtection="1">
      <alignment horizontal="left"/>
    </xf>
    <xf numFmtId="0" fontId="0" fillId="4" borderId="1" xfId="0" applyFill="1" applyBorder="1" applyAlignment="1" applyProtection="1">
      <alignment horizontal="left" wrapText="1"/>
    </xf>
    <xf numFmtId="0" fontId="1" fillId="4" borderId="1" xfId="0" applyFont="1" applyFill="1" applyBorder="1" applyAlignment="1" applyProtection="1">
      <alignment horizontal="left"/>
    </xf>
    <xf numFmtId="0" fontId="1" fillId="4" borderId="1" xfId="0" applyFont="1" applyFill="1" applyBorder="1" applyAlignment="1" applyProtection="1">
      <alignment horizontal="left" vertical="top"/>
    </xf>
    <xf numFmtId="0" fontId="0" fillId="4" borderId="1" xfId="0" applyFill="1" applyBorder="1" applyAlignment="1" applyProtection="1">
      <alignment horizontal="left" vertical="center"/>
    </xf>
    <xf numFmtId="0" fontId="2" fillId="4" borderId="2" xfId="0" applyFont="1" applyFill="1" applyBorder="1" applyAlignment="1" applyProtection="1">
      <alignment horizontal="left"/>
    </xf>
    <xf numFmtId="0" fontId="2" fillId="4" borderId="3" xfId="0" applyFont="1" applyFill="1" applyBorder="1" applyAlignment="1" applyProtection="1">
      <alignment horizontal="left"/>
    </xf>
    <xf numFmtId="0" fontId="2" fillId="4" borderId="4" xfId="0" applyFont="1" applyFill="1" applyBorder="1" applyAlignment="1" applyProtection="1">
      <alignment horizontal="left"/>
    </xf>
    <xf numFmtId="0" fontId="3" fillId="4" borderId="1" xfId="0" applyFont="1" applyFill="1" applyBorder="1" applyAlignment="1" applyProtection="1">
      <alignment horizontal="left"/>
    </xf>
    <xf numFmtId="0" fontId="3" fillId="4" borderId="1" xfId="0" applyFont="1" applyFill="1" applyBorder="1" applyAlignment="1" applyProtection="1">
      <alignment horizontal="left" vertical="center" wrapText="1"/>
    </xf>
    <xf numFmtId="0" fontId="1" fillId="4" borderId="2" xfId="0" applyFont="1" applyFill="1" applyBorder="1" applyAlignment="1" applyProtection="1">
      <alignment horizontal="left" vertical="center"/>
    </xf>
    <xf numFmtId="0" fontId="1" fillId="4" borderId="3" xfId="0" applyFont="1" applyFill="1" applyBorder="1" applyAlignment="1" applyProtection="1">
      <alignment horizontal="left" vertical="center"/>
    </xf>
    <xf numFmtId="0" fontId="1" fillId="4" borderId="4" xfId="0" applyFont="1" applyFill="1" applyBorder="1" applyAlignment="1" applyProtection="1">
      <alignment horizontal="left" vertical="center"/>
    </xf>
    <xf numFmtId="0" fontId="2" fillId="4" borderId="1" xfId="0" applyFont="1" applyFill="1" applyBorder="1" applyAlignment="1" applyProtection="1">
      <alignment horizontal="left" vertical="center" wrapText="1"/>
    </xf>
    <xf numFmtId="0" fontId="0" fillId="4" borderId="11" xfId="0" applyFill="1" applyBorder="1" applyAlignment="1" applyProtection="1">
      <alignment horizontal="left" vertical="center"/>
    </xf>
    <xf numFmtId="0" fontId="0" fillId="4" borderId="12" xfId="0" applyFill="1" applyBorder="1" applyAlignment="1" applyProtection="1">
      <alignment horizontal="left" vertical="center"/>
    </xf>
    <xf numFmtId="0" fontId="0" fillId="4" borderId="11" xfId="0" applyFill="1" applyBorder="1" applyAlignment="1" applyProtection="1">
      <alignment horizontal="left" vertical="center" wrapText="1"/>
    </xf>
    <xf numFmtId="0" fontId="0" fillId="4" borderId="12" xfId="0" applyFill="1" applyBorder="1" applyAlignment="1" applyProtection="1">
      <alignment horizontal="left" vertical="center" wrapText="1"/>
    </xf>
    <xf numFmtId="0" fontId="0" fillId="4" borderId="13" xfId="0" applyFill="1" applyBorder="1" applyAlignment="1" applyProtection="1">
      <alignment horizontal="left" vertical="center" wrapText="1"/>
    </xf>
    <xf numFmtId="0" fontId="0" fillId="0" borderId="0" xfId="0" applyFont="1" applyAlignment="1" applyProtection="1">
      <alignment horizontal="left"/>
    </xf>
    <xf numFmtId="0" fontId="1" fillId="3" borderId="6" xfId="0" applyFont="1" applyFill="1" applyBorder="1" applyAlignment="1" applyProtection="1">
      <alignment horizontal="left" vertical="center"/>
    </xf>
    <xf numFmtId="0" fontId="1" fillId="3" borderId="5" xfId="0" applyFont="1" applyFill="1" applyBorder="1" applyAlignment="1" applyProtection="1">
      <alignment horizontal="left" vertical="center"/>
    </xf>
    <xf numFmtId="0" fontId="1" fillId="3" borderId="8" xfId="0" applyFont="1" applyFill="1" applyBorder="1" applyAlignment="1" applyProtection="1">
      <alignment horizontal="left" vertical="center"/>
    </xf>
    <xf numFmtId="0" fontId="1" fillId="3" borderId="9" xfId="0" applyFont="1" applyFill="1" applyBorder="1" applyAlignment="1" applyProtection="1">
      <alignment horizontal="left" vertical="center"/>
    </xf>
    <xf numFmtId="0" fontId="1" fillId="3" borderId="2" xfId="0" applyFont="1" applyFill="1" applyBorder="1" applyAlignment="1" applyProtection="1">
      <alignment horizontal="left"/>
    </xf>
    <xf numFmtId="0" fontId="1" fillId="3" borderId="3" xfId="0" applyFont="1" applyFill="1" applyBorder="1" applyAlignment="1" applyProtection="1">
      <alignment horizontal="left"/>
    </xf>
    <xf numFmtId="0" fontId="1" fillId="3" borderId="4" xfId="0" applyFont="1" applyFill="1" applyBorder="1" applyAlignment="1" applyProtection="1">
      <alignment horizontal="left"/>
    </xf>
    <xf numFmtId="0" fontId="3" fillId="3" borderId="1" xfId="0" applyFont="1" applyFill="1" applyBorder="1" applyAlignment="1" applyProtection="1">
      <alignment horizontal="left"/>
    </xf>
    <xf numFmtId="0" fontId="3" fillId="3" borderId="1" xfId="0" applyFont="1" applyFill="1" applyBorder="1" applyAlignment="1" applyProtection="1">
      <alignment horizontal="left" wrapText="1"/>
    </xf>
    <xf numFmtId="0" fontId="0" fillId="3" borderId="1" xfId="0" applyFill="1" applyBorder="1" applyAlignment="1" applyProtection="1">
      <alignment horizontal="left"/>
    </xf>
    <xf numFmtId="0" fontId="1" fillId="3" borderId="1" xfId="0" applyFont="1" applyFill="1" applyBorder="1" applyAlignment="1" applyProtection="1">
      <alignment horizontal="left"/>
    </xf>
    <xf numFmtId="0" fontId="2" fillId="3" borderId="1" xfId="0" applyFont="1" applyFill="1" applyBorder="1" applyAlignment="1" applyProtection="1">
      <alignment horizontal="left" vertical="center"/>
    </xf>
    <xf numFmtId="0" fontId="0" fillId="3" borderId="1" xfId="0" applyFill="1" applyBorder="1" applyAlignment="1" applyProtection="1">
      <alignment horizontal="left" wrapText="1"/>
    </xf>
    <xf numFmtId="0" fontId="0" fillId="3" borderId="1" xfId="0" applyFill="1" applyBorder="1" applyAlignment="1" applyProtection="1">
      <alignment horizontal="left" vertical="center" wrapText="1"/>
    </xf>
    <xf numFmtId="0" fontId="0" fillId="3" borderId="1" xfId="0" applyFill="1" applyBorder="1" applyAlignment="1" applyProtection="1">
      <alignment horizontal="left" vertical="center"/>
    </xf>
    <xf numFmtId="0" fontId="1" fillId="0" borderId="0" xfId="0" applyFont="1" applyAlignment="1" applyProtection="1">
      <alignment horizontal="left"/>
    </xf>
    <xf numFmtId="0" fontId="1" fillId="2" borderId="1" xfId="0" applyFont="1" applyFill="1" applyBorder="1" applyAlignment="1" applyProtection="1">
      <alignment horizontal="center"/>
    </xf>
    <xf numFmtId="0" fontId="1" fillId="3" borderId="1" xfId="0" applyFont="1" applyFill="1" applyBorder="1" applyAlignment="1" applyProtection="1">
      <alignment horizontal="left" vertical="center"/>
    </xf>
    <xf numFmtId="0" fontId="2" fillId="3" borderId="1" xfId="0" applyFont="1" applyFill="1" applyBorder="1" applyAlignment="1" applyProtection="1">
      <alignment horizontal="left"/>
    </xf>
    <xf numFmtId="0" fontId="1" fillId="0" borderId="0" xfId="0" applyFont="1" applyAlignment="1" applyProtection="1">
      <alignment horizontal="left" wrapText="1"/>
    </xf>
    <xf numFmtId="0" fontId="1" fillId="3" borderId="2" xfId="0" applyFont="1" applyFill="1" applyBorder="1" applyAlignment="1" applyProtection="1">
      <alignment horizontal="left" vertical="center"/>
    </xf>
    <xf numFmtId="0" fontId="1" fillId="3" borderId="3" xfId="0" applyFont="1" applyFill="1" applyBorder="1" applyAlignment="1" applyProtection="1">
      <alignment horizontal="left" vertical="center"/>
    </xf>
    <xf numFmtId="0" fontId="1" fillId="3" borderId="0" xfId="0" applyFont="1" applyFill="1" applyAlignment="1" applyProtection="1">
      <alignment horizontal="left" vertical="top"/>
    </xf>
    <xf numFmtId="0" fontId="1" fillId="3" borderId="0" xfId="0" applyFont="1" applyFill="1" applyAlignment="1" applyProtection="1">
      <alignment horizontal="left" wrapText="1"/>
    </xf>
    <xf numFmtId="0" fontId="7" fillId="3" borderId="0" xfId="1" applyFill="1" applyAlignment="1" applyProtection="1">
      <alignment horizontal="left"/>
    </xf>
    <xf numFmtId="0" fontId="0" fillId="9" borderId="0" xfId="0" applyFill="1" applyAlignment="1" applyProtection="1">
      <alignment horizontal="left" wrapText="1"/>
      <protection locked="0"/>
    </xf>
    <xf numFmtId="0" fontId="0" fillId="3" borderId="2" xfId="0" applyFill="1" applyBorder="1" applyAlignment="1" applyProtection="1">
      <alignment horizontal="left"/>
    </xf>
    <xf numFmtId="0" fontId="0" fillId="3" borderId="4" xfId="0" applyFill="1" applyBorder="1" applyAlignment="1" applyProtection="1">
      <alignment horizontal="left"/>
    </xf>
    <xf numFmtId="0" fontId="0" fillId="3" borderId="11" xfId="0" applyFill="1" applyBorder="1" applyAlignment="1" applyProtection="1">
      <alignment horizontal="left" vertical="center"/>
    </xf>
    <xf numFmtId="0" fontId="0" fillId="3" borderId="12" xfId="0" applyFill="1" applyBorder="1" applyAlignment="1" applyProtection="1">
      <alignment horizontal="left" vertical="center"/>
    </xf>
    <xf numFmtId="0" fontId="0" fillId="10" borderId="11" xfId="0" applyFill="1" applyBorder="1" applyAlignment="1" applyProtection="1">
      <alignment horizontal="center"/>
    </xf>
    <xf numFmtId="0" fontId="0" fillId="10" borderId="13" xfId="0" applyFill="1" applyBorder="1" applyAlignment="1" applyProtection="1">
      <alignment horizontal="center"/>
    </xf>
    <xf numFmtId="0" fontId="0" fillId="10" borderId="12" xfId="0" applyFill="1" applyBorder="1" applyAlignment="1" applyProtection="1">
      <alignment horizontal="center"/>
    </xf>
    <xf numFmtId="0" fontId="0" fillId="0" borderId="11"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2" xfId="0" applyBorder="1" applyAlignment="1" applyProtection="1">
      <alignment horizontal="center"/>
      <protection locked="0"/>
    </xf>
    <xf numFmtId="0" fontId="4" fillId="10" borderId="11" xfId="0" applyFont="1" applyFill="1" applyBorder="1" applyAlignment="1" applyProtection="1">
      <alignment horizontal="center"/>
    </xf>
    <xf numFmtId="0" fontId="4" fillId="10" borderId="13" xfId="0" applyFont="1" applyFill="1" applyBorder="1" applyAlignment="1" applyProtection="1">
      <alignment horizontal="center"/>
    </xf>
    <xf numFmtId="0" fontId="4" fillId="10" borderId="12" xfId="0" applyFont="1" applyFill="1" applyBorder="1" applyAlignment="1" applyProtection="1">
      <alignment horizontal="center"/>
    </xf>
    <xf numFmtId="0" fontId="4" fillId="10" borderId="11" xfId="0" applyFont="1" applyFill="1" applyBorder="1" applyAlignment="1" applyProtection="1">
      <alignment horizontal="center" wrapText="1"/>
    </xf>
    <xf numFmtId="0" fontId="4" fillId="10" borderId="13" xfId="0" applyFont="1" applyFill="1" applyBorder="1" applyAlignment="1" applyProtection="1">
      <alignment horizontal="center" wrapText="1"/>
    </xf>
    <xf numFmtId="0" fontId="4" fillId="10" borderId="12" xfId="0" applyFont="1" applyFill="1" applyBorder="1" applyAlignment="1" applyProtection="1">
      <alignment horizontal="center" wrapText="1"/>
    </xf>
    <xf numFmtId="0" fontId="1" fillId="7" borderId="1" xfId="0" applyFont="1" applyFill="1" applyBorder="1" applyAlignment="1" applyProtection="1">
      <alignment horizontal="center" wrapText="1"/>
    </xf>
    <xf numFmtId="0" fontId="1" fillId="7" borderId="11" xfId="0" applyFont="1" applyFill="1" applyBorder="1" applyAlignment="1" applyProtection="1">
      <alignment horizontal="center" wrapText="1"/>
    </xf>
    <xf numFmtId="0" fontId="1" fillId="7" borderId="2" xfId="0" applyFont="1" applyFill="1" applyBorder="1" applyAlignment="1" applyProtection="1">
      <alignment horizontal="center" wrapText="1"/>
    </xf>
    <xf numFmtId="0" fontId="4" fillId="7" borderId="2" xfId="0" applyFont="1" applyFill="1" applyBorder="1" applyAlignment="1" applyProtection="1">
      <alignment horizontal="center"/>
    </xf>
    <xf numFmtId="0" fontId="4" fillId="7" borderId="3" xfId="0" applyFont="1" applyFill="1" applyBorder="1" applyAlignment="1" applyProtection="1">
      <alignment horizontal="center"/>
    </xf>
    <xf numFmtId="0" fontId="1" fillId="7" borderId="5" xfId="0" applyFont="1" applyFill="1" applyBorder="1" applyAlignment="1" applyProtection="1">
      <alignment horizontal="center" wrapText="1"/>
    </xf>
    <xf numFmtId="0" fontId="1" fillId="7" borderId="9" xfId="0" applyFont="1" applyFill="1" applyBorder="1" applyAlignment="1" applyProtection="1">
      <alignment horizontal="center" wrapText="1"/>
    </xf>
    <xf numFmtId="0" fontId="0" fillId="10" borderId="11" xfId="0" applyFill="1" applyBorder="1" applyAlignment="1" applyProtection="1">
      <alignment horizontal="center" vertical="center" wrapText="1"/>
    </xf>
    <xf numFmtId="0" fontId="0" fillId="10" borderId="13" xfId="0" applyFill="1" applyBorder="1" applyAlignment="1" applyProtection="1">
      <alignment horizontal="center" vertical="center" wrapText="1"/>
    </xf>
    <xf numFmtId="0" fontId="0" fillId="10" borderId="12" xfId="0" applyFill="1" applyBorder="1" applyAlignment="1" applyProtection="1">
      <alignment horizontal="center" vertical="center" wrapText="1"/>
    </xf>
    <xf numFmtId="0" fontId="4" fillId="10" borderId="11" xfId="0" applyFont="1" applyFill="1" applyBorder="1" applyAlignment="1" applyProtection="1">
      <alignment horizontal="center" vertical="center" wrapText="1"/>
    </xf>
    <xf numFmtId="0" fontId="4" fillId="10" borderId="13" xfId="0" applyFont="1" applyFill="1" applyBorder="1" applyAlignment="1" applyProtection="1">
      <alignment horizontal="center" vertical="center" wrapText="1"/>
    </xf>
    <xf numFmtId="0" fontId="4" fillId="10" borderId="12" xfId="0" applyFont="1"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0" xfId="0" applyFill="1" applyBorder="1" applyAlignment="1" applyProtection="1">
      <alignment horizontal="center"/>
    </xf>
    <xf numFmtId="0" fontId="0" fillId="0" borderId="0" xfId="0" applyFill="1" applyBorder="1" applyAlignment="1" applyProtection="1">
      <alignment horizontal="center"/>
      <protection locked="0"/>
    </xf>
    <xf numFmtId="0" fontId="1" fillId="15" borderId="0" xfId="0" applyFont="1" applyFill="1" applyAlignment="1" applyProtection="1">
      <alignment horizontal="center"/>
    </xf>
    <xf numFmtId="0" fontId="1" fillId="10" borderId="1" xfId="0" applyFont="1" applyFill="1" applyBorder="1" applyAlignment="1" applyProtection="1">
      <alignment horizontal="center" wrapText="1"/>
    </xf>
    <xf numFmtId="0" fontId="1" fillId="7" borderId="1" xfId="0" applyFont="1" applyFill="1" applyBorder="1" applyAlignment="1" applyProtection="1">
      <alignment horizontal="center"/>
    </xf>
    <xf numFmtId="0" fontId="0" fillId="10" borderId="11" xfId="0" applyFill="1" applyBorder="1" applyAlignment="1" applyProtection="1">
      <alignment horizontal="center" wrapText="1"/>
    </xf>
    <xf numFmtId="0" fontId="0" fillId="10" borderId="13" xfId="0" applyFill="1" applyBorder="1" applyAlignment="1" applyProtection="1">
      <alignment horizontal="center" wrapText="1"/>
    </xf>
    <xf numFmtId="0" fontId="0" fillId="10" borderId="12" xfId="0" applyFill="1" applyBorder="1" applyAlignment="1" applyProtection="1">
      <alignment horizontal="center" wrapText="1"/>
    </xf>
    <xf numFmtId="0" fontId="4" fillId="10" borderId="11" xfId="0" applyFont="1" applyFill="1" applyBorder="1" applyAlignment="1">
      <alignment horizontal="center" vertical="center"/>
    </xf>
    <xf numFmtId="0" fontId="4" fillId="10" borderId="13" xfId="0" applyFont="1" applyFill="1" applyBorder="1" applyAlignment="1">
      <alignment horizontal="center" vertical="center"/>
    </xf>
    <xf numFmtId="0" fontId="4" fillId="10" borderId="12" xfId="0" applyFont="1" applyFill="1" applyBorder="1" applyAlignment="1">
      <alignment horizontal="center" vertical="center"/>
    </xf>
    <xf numFmtId="0" fontId="1" fillId="7" borderId="2" xfId="0" applyFont="1" applyFill="1" applyBorder="1" applyAlignment="1" applyProtection="1">
      <alignment horizontal="center"/>
    </xf>
    <xf numFmtId="0" fontId="1" fillId="7" borderId="3" xfId="0" applyFont="1" applyFill="1" applyBorder="1" applyAlignment="1" applyProtection="1">
      <alignment horizontal="center"/>
    </xf>
    <xf numFmtId="0" fontId="1" fillId="7" borderId="4" xfId="0" applyFont="1" applyFill="1" applyBorder="1" applyAlignment="1" applyProtection="1">
      <alignment horizontal="center"/>
    </xf>
    <xf numFmtId="0" fontId="4" fillId="15" borderId="11" xfId="0" applyFont="1" applyFill="1" applyBorder="1" applyAlignment="1" applyProtection="1">
      <alignment horizontal="center"/>
    </xf>
    <xf numFmtId="0" fontId="4" fillId="15" borderId="13" xfId="0" applyFont="1" applyFill="1" applyBorder="1" applyAlignment="1" applyProtection="1">
      <alignment horizontal="center"/>
    </xf>
    <xf numFmtId="0" fontId="4" fillId="15" borderId="12" xfId="0" applyFont="1" applyFill="1" applyBorder="1" applyAlignment="1" applyProtection="1">
      <alignment horizontal="center"/>
    </xf>
    <xf numFmtId="0" fontId="0" fillId="15" borderId="11" xfId="0" applyFill="1" applyBorder="1" applyAlignment="1" applyProtection="1">
      <alignment horizontal="center"/>
      <protection locked="0"/>
    </xf>
    <xf numFmtId="0" fontId="0" fillId="15" borderId="13" xfId="0" applyFill="1" applyBorder="1" applyAlignment="1" applyProtection="1">
      <alignment horizontal="center"/>
      <protection locked="0"/>
    </xf>
    <xf numFmtId="0" fontId="0" fillId="15" borderId="12" xfId="0" applyFill="1" applyBorder="1" applyAlignment="1" applyProtection="1">
      <alignment horizontal="center"/>
      <protection locked="0"/>
    </xf>
    <xf numFmtId="0" fontId="1" fillId="15" borderId="1" xfId="0" applyFont="1" applyFill="1" applyBorder="1" applyAlignment="1" applyProtection="1">
      <alignment horizontal="center" wrapText="1"/>
    </xf>
    <xf numFmtId="0" fontId="1" fillId="15" borderId="11" xfId="0" applyFont="1" applyFill="1" applyBorder="1" applyAlignment="1" applyProtection="1">
      <alignment horizontal="center" wrapText="1"/>
    </xf>
    <xf numFmtId="0" fontId="1" fillId="14" borderId="1" xfId="0" applyFont="1" applyFill="1" applyBorder="1" applyAlignment="1">
      <alignment horizontal="center" wrapText="1"/>
    </xf>
    <xf numFmtId="0" fontId="1" fillId="14" borderId="0" xfId="0" applyFont="1" applyFill="1" applyAlignment="1">
      <alignment horizontal="center"/>
    </xf>
    <xf numFmtId="0" fontId="6" fillId="14" borderId="1" xfId="0" applyFont="1" applyFill="1" applyBorder="1" applyAlignment="1">
      <alignment horizontal="left" wrapText="1"/>
    </xf>
    <xf numFmtId="0" fontId="6" fillId="14" borderId="11" xfId="0" applyFont="1" applyFill="1" applyBorder="1" applyAlignment="1">
      <alignment horizontal="left" vertical="top" wrapText="1"/>
    </xf>
    <xf numFmtId="0" fontId="6" fillId="14" borderId="12" xfId="0" applyFont="1" applyFill="1" applyBorder="1" applyAlignment="1">
      <alignment horizontal="left" vertical="top" wrapText="1"/>
    </xf>
    <xf numFmtId="0" fontId="0" fillId="0" borderId="5" xfId="0" applyBorder="1" applyAlignment="1">
      <alignment horizontal="left"/>
    </xf>
    <xf numFmtId="0" fontId="6" fillId="14" borderId="13" xfId="0" applyFont="1" applyFill="1" applyBorder="1" applyAlignment="1">
      <alignment horizontal="left" vertical="top" wrapText="1"/>
    </xf>
    <xf numFmtId="0" fontId="6" fillId="14" borderId="1" xfId="0" applyFont="1" applyFill="1" applyBorder="1" applyAlignment="1">
      <alignment horizontal="left" vertical="top" wrapText="1"/>
    </xf>
    <xf numFmtId="0" fontId="1" fillId="8" borderId="6" xfId="0" applyFont="1" applyFill="1" applyBorder="1" applyAlignment="1" applyProtection="1">
      <alignment horizontal="center"/>
    </xf>
    <xf numFmtId="0" fontId="1" fillId="8" borderId="7" xfId="0" applyFont="1" applyFill="1" applyBorder="1" applyAlignment="1" applyProtection="1">
      <alignment horizontal="center"/>
    </xf>
    <xf numFmtId="0" fontId="1" fillId="8" borderId="8" xfId="0" applyFont="1" applyFill="1" applyBorder="1" applyAlignment="1" applyProtection="1">
      <alignment horizontal="center"/>
    </xf>
    <xf numFmtId="0" fontId="1" fillId="8" borderId="10" xfId="0" applyFont="1" applyFill="1" applyBorder="1" applyAlignment="1" applyProtection="1">
      <alignment horizontal="center"/>
    </xf>
    <xf numFmtId="0" fontId="1" fillId="8" borderId="1" xfId="0" applyFont="1" applyFill="1" applyBorder="1" applyAlignment="1" applyProtection="1">
      <alignment horizontal="center"/>
    </xf>
    <xf numFmtId="0" fontId="1" fillId="8" borderId="1" xfId="0" applyFont="1" applyFill="1" applyBorder="1" applyAlignment="1" applyProtection="1">
      <alignment horizontal="center" wrapText="1"/>
    </xf>
    <xf numFmtId="0" fontId="1" fillId="8" borderId="11" xfId="0" applyFont="1" applyFill="1" applyBorder="1" applyAlignment="1" applyProtection="1">
      <alignment horizontal="center" wrapText="1"/>
    </xf>
    <xf numFmtId="0" fontId="1" fillId="8" borderId="12" xfId="0" applyFont="1" applyFill="1" applyBorder="1" applyAlignment="1" applyProtection="1">
      <alignment horizontal="center" wrapText="1"/>
    </xf>
    <xf numFmtId="0" fontId="1" fillId="8" borderId="1" xfId="0" applyFont="1" applyFill="1" applyBorder="1" applyAlignment="1" applyProtection="1">
      <alignment horizontal="center" vertical="center" wrapText="1"/>
    </xf>
  </cellXfs>
  <cellStyles count="3">
    <cellStyle name="Hyperlink" xfId="1" builtinId="8"/>
    <cellStyle name="Normal" xfId="0" builtinId="0"/>
    <cellStyle name="Percent" xfId="2" builtinId="5"/>
  </cellStyles>
  <dxfs count="11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0000"/>
        </patternFill>
      </fill>
    </dxf>
    <dxf>
      <font>
        <b/>
        <i val="0"/>
      </font>
      <fill>
        <patternFill>
          <bgColor rgb="FFFF0000"/>
        </patternFill>
      </fill>
    </dxf>
    <dxf>
      <font>
        <b/>
        <i val="0"/>
      </font>
      <fill>
        <patternFill>
          <bgColor rgb="FFFF0000"/>
        </patternFill>
      </fill>
    </dxf>
    <dxf>
      <fill>
        <patternFill>
          <bgColor rgb="FFFF5B5B"/>
        </patternFill>
      </fill>
    </dxf>
    <dxf>
      <fill>
        <patternFill>
          <bgColor theme="9" tint="0.39994506668294322"/>
        </patternFill>
      </fill>
    </dxf>
    <dxf>
      <fill>
        <patternFill>
          <bgColor rgb="FFFF7575"/>
        </patternFill>
      </fill>
    </dxf>
  </dxfs>
  <tableStyles count="0" defaultTableStyle="TableStyleMedium2" defaultPivotStyle="PivotStyleLight16"/>
  <colors>
    <mruColors>
      <color rgb="FFFFF2CC"/>
      <color rgb="FFC6E0B4"/>
      <color rgb="FFD3E7C7"/>
      <color rgb="FFFFFCFB"/>
      <color rgb="FFFF5B5B"/>
      <color rgb="FFFF7575"/>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361950</xdr:colOff>
      <xdr:row>4</xdr:row>
      <xdr:rowOff>6350</xdr:rowOff>
    </xdr:from>
    <xdr:to>
      <xdr:col>14</xdr:col>
      <xdr:colOff>563066</xdr:colOff>
      <xdr:row>31</xdr:row>
      <xdr:rowOff>342114</xdr:rowOff>
    </xdr:to>
    <xdr:pic>
      <xdr:nvPicPr>
        <xdr:cNvPr id="3" name="Picture 2" descr="Example of a farm drainage plan" title="Example of a farm drainage plan">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5835650" y="203200"/>
          <a:ext cx="7821116" cy="64112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file:///D:\Users\MorganO1\AppData\Local\Microsoft\AppData\Local\Microsoft\Windows\INetCache\Farming%20Connect\Workbook\Farm%20Workbook%20-%20Water%20Resources%20(Control%20of%20Agricultural%20Pollution)(Wales)%20Regulations%202021%20V1.1eLB.xlsx" TargetMode="External"/><Relationship Id="rId1" Type="http://schemas.openxmlformats.org/officeDocument/2006/relationships/hyperlink" Target="file:///D:\Users\MorganO1\AppData\Local\Microsoft\AppData\Local\Microsoft\Windows\INetCache\Farming%20Connect\Workbook\Farm%20Workbook%20-%20Water%20Resources%20(Control%20of%20Agricultural%20Pollution)(Wales)%20Regulations%202021%20V1.1eLB.xls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file:///D:\Users\MorganO1\AppData\Local\Microsoft\AppData\Local\Microsoft\Windows\INetCache\Farming%20Connect\Workbook\Farm%20Workbook%20-%20Water%20Resources%20(Control%20of%20Agricultural%20Pollution)(Wales)%20Regulations%202021%20V1.1eLB.xlsx"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7.bin"/><Relationship Id="rId1" Type="http://schemas.openxmlformats.org/officeDocument/2006/relationships/hyperlink" Target="https://datamap.gov.wales/maps/974"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ahdb.org.uk/knowledge-library/slurry-wizar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2"/>
  <sheetViews>
    <sheetView tabSelected="1" zoomScale="90" zoomScaleNormal="90" workbookViewId="0">
      <selection activeCell="C33" sqref="C33:D33"/>
    </sheetView>
  </sheetViews>
  <sheetFormatPr defaultRowHeight="15.5" x14ac:dyDescent="0.35"/>
  <cols>
    <col min="1" max="1" width="6.53515625" style="19" customWidth="1"/>
    <col min="2" max="2" width="12.69140625" style="19" customWidth="1"/>
    <col min="3" max="3" width="55.765625" style="19" customWidth="1"/>
    <col min="4" max="4" width="36.53515625" style="19" customWidth="1"/>
    <col min="5" max="16384" width="9.23046875" style="19"/>
  </cols>
  <sheetData>
    <row r="1" spans="1:7" x14ac:dyDescent="0.35">
      <c r="A1" s="20"/>
      <c r="B1" s="20"/>
      <c r="C1" s="20"/>
      <c r="D1" s="20"/>
      <c r="E1" s="20"/>
      <c r="F1" s="20"/>
      <c r="G1" s="20"/>
    </row>
    <row r="2" spans="1:7" x14ac:dyDescent="0.35">
      <c r="A2" s="20"/>
      <c r="B2" s="21" t="s">
        <v>205</v>
      </c>
      <c r="C2" s="20"/>
      <c r="D2" s="20"/>
      <c r="E2" s="20"/>
      <c r="F2" s="20"/>
      <c r="G2" s="20"/>
    </row>
    <row r="3" spans="1:7" x14ac:dyDescent="0.35">
      <c r="A3" s="20"/>
      <c r="B3" s="22" t="s">
        <v>433</v>
      </c>
      <c r="C3" s="20"/>
      <c r="D3" s="20"/>
      <c r="E3" s="20"/>
      <c r="F3" s="20"/>
      <c r="G3" s="20"/>
    </row>
    <row r="4" spans="1:7" x14ac:dyDescent="0.35">
      <c r="A4" s="20"/>
      <c r="B4" s="22"/>
      <c r="C4" s="20"/>
      <c r="D4" s="20"/>
      <c r="E4" s="20"/>
      <c r="F4" s="20"/>
      <c r="G4" s="20"/>
    </row>
    <row r="5" spans="1:7" x14ac:dyDescent="0.35">
      <c r="A5" s="20"/>
      <c r="B5" s="23" t="s">
        <v>228</v>
      </c>
      <c r="C5" s="1"/>
      <c r="D5" s="20"/>
      <c r="E5" s="20"/>
      <c r="F5" s="20"/>
      <c r="G5" s="20"/>
    </row>
    <row r="6" spans="1:7" x14ac:dyDescent="0.35">
      <c r="A6" s="20"/>
      <c r="B6" s="22"/>
      <c r="C6" s="20"/>
      <c r="D6" s="20"/>
      <c r="E6" s="20"/>
      <c r="F6" s="20"/>
      <c r="G6" s="20"/>
    </row>
    <row r="7" spans="1:7" ht="37" customHeight="1" x14ac:dyDescent="0.35">
      <c r="A7" s="20"/>
      <c r="B7" s="189" t="s">
        <v>241</v>
      </c>
      <c r="C7" s="189"/>
      <c r="D7" s="189"/>
      <c r="E7" s="24"/>
      <c r="F7" s="24"/>
      <c r="G7" s="24"/>
    </row>
    <row r="8" spans="1:7" x14ac:dyDescent="0.35">
      <c r="A8" s="20"/>
      <c r="B8" s="25"/>
      <c r="C8" s="25"/>
      <c r="D8" s="25"/>
      <c r="E8" s="25"/>
      <c r="F8" s="25"/>
      <c r="G8" s="25"/>
    </row>
    <row r="9" spans="1:7" ht="34" customHeight="1" x14ac:dyDescent="0.35">
      <c r="A9" s="20"/>
      <c r="B9" s="189" t="s">
        <v>194</v>
      </c>
      <c r="C9" s="189"/>
      <c r="D9" s="189"/>
      <c r="E9" s="24"/>
      <c r="F9" s="24"/>
      <c r="G9" s="24"/>
    </row>
    <row r="10" spans="1:7" ht="12.5" customHeight="1" x14ac:dyDescent="0.35">
      <c r="A10" s="20"/>
      <c r="B10" s="25"/>
      <c r="C10" s="25"/>
      <c r="D10" s="25"/>
      <c r="E10" s="25"/>
      <c r="F10" s="25"/>
      <c r="G10" s="25"/>
    </row>
    <row r="11" spans="1:7" ht="45" customHeight="1" x14ac:dyDescent="0.35">
      <c r="A11" s="20"/>
      <c r="B11" s="189" t="s">
        <v>206</v>
      </c>
      <c r="C11" s="189"/>
      <c r="D11" s="189"/>
      <c r="E11" s="26"/>
      <c r="F11" s="26"/>
      <c r="G11" s="26"/>
    </row>
    <row r="12" spans="1:7" ht="16" customHeight="1" x14ac:dyDescent="0.35">
      <c r="A12" s="20"/>
      <c r="B12" s="27"/>
      <c r="C12" s="27"/>
      <c r="D12" s="26"/>
      <c r="E12" s="26"/>
      <c r="F12" s="26"/>
      <c r="G12" s="26"/>
    </row>
    <row r="13" spans="1:7" ht="33" customHeight="1" x14ac:dyDescent="0.35">
      <c r="A13" s="20"/>
      <c r="B13" s="189" t="s">
        <v>202</v>
      </c>
      <c r="C13" s="189"/>
      <c r="D13" s="189"/>
      <c r="E13" s="26"/>
      <c r="F13" s="26"/>
      <c r="G13" s="26"/>
    </row>
    <row r="14" spans="1:7" x14ac:dyDescent="0.35">
      <c r="A14" s="20"/>
      <c r="B14" s="27"/>
      <c r="C14" s="27"/>
      <c r="D14" s="27"/>
      <c r="E14" s="26"/>
      <c r="F14" s="26"/>
      <c r="G14" s="26"/>
    </row>
    <row r="15" spans="1:7" x14ac:dyDescent="0.35">
      <c r="A15" s="20"/>
      <c r="B15" s="189" t="s">
        <v>279</v>
      </c>
      <c r="C15" s="189"/>
      <c r="D15" s="189"/>
      <c r="E15" s="26"/>
      <c r="F15" s="26"/>
      <c r="G15" s="26"/>
    </row>
    <row r="16" spans="1:7" x14ac:dyDescent="0.35">
      <c r="A16" s="20"/>
      <c r="B16" s="25"/>
      <c r="C16" s="25"/>
      <c r="D16" s="25"/>
      <c r="E16" s="25"/>
      <c r="F16" s="25"/>
      <c r="G16" s="25"/>
    </row>
    <row r="17" spans="1:7" ht="31" customHeight="1" x14ac:dyDescent="0.35">
      <c r="A17" s="20"/>
      <c r="B17" s="188" t="s">
        <v>256</v>
      </c>
      <c r="C17" s="188"/>
      <c r="D17" s="188"/>
      <c r="E17" s="188"/>
      <c r="F17" s="188"/>
      <c r="G17" s="188"/>
    </row>
    <row r="18" spans="1:7" x14ac:dyDescent="0.35">
      <c r="A18" s="20"/>
      <c r="B18" s="20" t="s">
        <v>281</v>
      </c>
      <c r="C18" s="20"/>
      <c r="D18" s="20"/>
      <c r="E18" s="85"/>
      <c r="F18" s="85"/>
      <c r="G18" s="85"/>
    </row>
    <row r="19" spans="1:7" x14ac:dyDescent="0.35">
      <c r="A19" s="20"/>
      <c r="B19" s="20"/>
      <c r="C19" s="190" t="s">
        <v>282</v>
      </c>
      <c r="D19" s="190"/>
      <c r="E19" s="85"/>
      <c r="F19" s="85"/>
      <c r="G19" s="85"/>
    </row>
    <row r="20" spans="1:7" x14ac:dyDescent="0.35">
      <c r="A20" s="20"/>
      <c r="B20" s="20"/>
      <c r="C20" s="190" t="s">
        <v>283</v>
      </c>
      <c r="D20" s="190"/>
      <c r="E20" s="85"/>
      <c r="F20" s="85"/>
      <c r="G20" s="85"/>
    </row>
    <row r="21" spans="1:7" x14ac:dyDescent="0.35">
      <c r="A21" s="20"/>
      <c r="B21" s="20"/>
      <c r="C21" s="190" t="s">
        <v>284</v>
      </c>
      <c r="D21" s="190"/>
      <c r="E21" s="85"/>
      <c r="F21" s="85"/>
      <c r="G21" s="85"/>
    </row>
    <row r="22" spans="1:7" x14ac:dyDescent="0.35">
      <c r="A22" s="20"/>
      <c r="B22" s="20"/>
      <c r="C22" s="190" t="s">
        <v>285</v>
      </c>
      <c r="D22" s="190"/>
      <c r="E22" s="85"/>
      <c r="F22" s="85"/>
      <c r="G22" s="85"/>
    </row>
    <row r="23" spans="1:7" x14ac:dyDescent="0.35">
      <c r="A23" s="20"/>
      <c r="B23" s="85"/>
      <c r="C23" s="85"/>
      <c r="D23" s="85"/>
      <c r="E23" s="85"/>
      <c r="F23" s="85"/>
      <c r="G23" s="85"/>
    </row>
    <row r="24" spans="1:7" x14ac:dyDescent="0.35">
      <c r="A24" s="20"/>
      <c r="B24" s="20" t="s">
        <v>291</v>
      </c>
      <c r="C24" s="20"/>
      <c r="D24" s="20"/>
      <c r="E24" s="20"/>
      <c r="F24" s="20"/>
      <c r="G24" s="20"/>
    </row>
    <row r="25" spans="1:7" x14ac:dyDescent="0.35">
      <c r="A25" s="20"/>
      <c r="B25" s="20"/>
      <c r="C25" s="190" t="s">
        <v>286</v>
      </c>
      <c r="D25" s="190"/>
      <c r="E25" s="20"/>
      <c r="F25" s="20"/>
      <c r="G25" s="20"/>
    </row>
    <row r="26" spans="1:7" x14ac:dyDescent="0.35">
      <c r="A26" s="20"/>
      <c r="B26" s="20"/>
      <c r="C26" s="190" t="s">
        <v>287</v>
      </c>
      <c r="D26" s="190"/>
      <c r="E26" s="20"/>
      <c r="F26" s="20"/>
      <c r="G26" s="20"/>
    </row>
    <row r="27" spans="1:7" x14ac:dyDescent="0.35">
      <c r="A27" s="20"/>
      <c r="B27" s="20"/>
      <c r="C27" s="190" t="s">
        <v>288</v>
      </c>
      <c r="D27" s="190"/>
      <c r="E27" s="20"/>
      <c r="F27" s="20"/>
      <c r="G27" s="20"/>
    </row>
    <row r="28" spans="1:7" x14ac:dyDescent="0.35">
      <c r="A28" s="20"/>
      <c r="B28" s="20"/>
      <c r="C28" s="190" t="s">
        <v>289</v>
      </c>
      <c r="D28" s="190"/>
      <c r="E28" s="20"/>
      <c r="F28" s="20"/>
      <c r="G28" s="20"/>
    </row>
    <row r="29" spans="1:7" x14ac:dyDescent="0.35">
      <c r="A29" s="20"/>
      <c r="B29" s="20"/>
      <c r="C29" s="190" t="s">
        <v>290</v>
      </c>
      <c r="D29" s="190"/>
      <c r="E29" s="20"/>
      <c r="F29" s="20"/>
      <c r="G29" s="20"/>
    </row>
    <row r="30" spans="1:7" x14ac:dyDescent="0.35">
      <c r="A30" s="20"/>
      <c r="B30" s="20"/>
      <c r="C30" s="20"/>
      <c r="D30" s="20"/>
      <c r="E30" s="20"/>
      <c r="F30" s="20"/>
      <c r="G30" s="20"/>
    </row>
    <row r="31" spans="1:7" x14ac:dyDescent="0.35">
      <c r="A31" s="20"/>
      <c r="B31" s="20" t="s">
        <v>168</v>
      </c>
      <c r="C31" s="20"/>
      <c r="D31" s="20"/>
      <c r="E31" s="20"/>
      <c r="F31" s="20"/>
      <c r="G31" s="20"/>
    </row>
    <row r="32" spans="1:7" x14ac:dyDescent="0.35">
      <c r="A32" s="20"/>
      <c r="B32" s="20"/>
      <c r="C32" s="190" t="s">
        <v>349</v>
      </c>
      <c r="D32" s="190"/>
      <c r="E32" s="20"/>
      <c r="F32" s="20"/>
      <c r="G32" s="20"/>
    </row>
    <row r="33" spans="1:7" x14ac:dyDescent="0.35">
      <c r="A33" s="20"/>
      <c r="B33" s="20"/>
      <c r="C33" s="190" t="s">
        <v>237</v>
      </c>
      <c r="D33" s="190"/>
      <c r="E33" s="20"/>
      <c r="F33" s="20"/>
      <c r="G33" s="20"/>
    </row>
    <row r="34" spans="1:7" x14ac:dyDescent="0.35">
      <c r="A34" s="20"/>
      <c r="B34" s="20"/>
      <c r="C34" s="190" t="s">
        <v>184</v>
      </c>
      <c r="D34" s="190"/>
      <c r="E34" s="20"/>
      <c r="F34" s="20"/>
      <c r="G34" s="20"/>
    </row>
    <row r="35" spans="1:7" x14ac:dyDescent="0.35">
      <c r="A35" s="20"/>
      <c r="B35" s="20"/>
      <c r="C35" s="190" t="s">
        <v>185</v>
      </c>
      <c r="D35" s="190"/>
      <c r="E35" s="20"/>
      <c r="F35" s="20"/>
      <c r="G35" s="20"/>
    </row>
    <row r="36" spans="1:7" x14ac:dyDescent="0.35">
      <c r="A36" s="20"/>
      <c r="B36" s="20"/>
      <c r="C36" s="20"/>
      <c r="D36" s="20"/>
      <c r="E36" s="20"/>
      <c r="F36" s="20"/>
      <c r="G36" s="20"/>
    </row>
    <row r="37" spans="1:7" x14ac:dyDescent="0.35">
      <c r="A37" s="20"/>
      <c r="B37" s="20" t="s">
        <v>377</v>
      </c>
      <c r="C37" s="20"/>
      <c r="D37" s="20"/>
      <c r="E37" s="20"/>
      <c r="F37" s="20"/>
      <c r="G37" s="20"/>
    </row>
    <row r="38" spans="1:7" x14ac:dyDescent="0.35">
      <c r="A38" s="20"/>
      <c r="B38" s="20"/>
      <c r="C38" s="190" t="s">
        <v>378</v>
      </c>
      <c r="D38" s="190"/>
      <c r="E38" s="20"/>
      <c r="F38" s="20"/>
      <c r="G38" s="20"/>
    </row>
    <row r="39" spans="1:7" x14ac:dyDescent="0.35">
      <c r="A39" s="20"/>
      <c r="B39" s="20"/>
      <c r="C39" s="20"/>
      <c r="D39" s="20"/>
      <c r="E39" s="20"/>
      <c r="F39" s="20"/>
      <c r="G39" s="20"/>
    </row>
    <row r="40" spans="1:7" x14ac:dyDescent="0.35">
      <c r="A40" s="20"/>
      <c r="B40" s="20"/>
      <c r="C40" s="20"/>
      <c r="D40" s="20"/>
      <c r="E40" s="20"/>
      <c r="F40" s="20"/>
      <c r="G40" s="20"/>
    </row>
    <row r="41" spans="1:7" x14ac:dyDescent="0.35">
      <c r="A41" s="20"/>
      <c r="B41" s="20" t="s">
        <v>229</v>
      </c>
      <c r="C41" s="20"/>
      <c r="D41" s="20"/>
      <c r="E41" s="20"/>
      <c r="F41" s="20"/>
      <c r="G41" s="20"/>
    </row>
    <row r="42" spans="1:7" ht="4" customHeight="1" x14ac:dyDescent="0.35">
      <c r="A42" s="18"/>
      <c r="B42" s="18"/>
      <c r="C42" s="18"/>
      <c r="D42" s="18"/>
      <c r="E42" s="18"/>
      <c r="F42" s="18"/>
      <c r="G42" s="18"/>
    </row>
    <row r="43" spans="1:7" hidden="1" x14ac:dyDescent="0.35">
      <c r="A43" s="18"/>
      <c r="B43" s="18"/>
      <c r="C43" s="18"/>
      <c r="D43" s="18"/>
      <c r="E43" s="18"/>
      <c r="F43" s="18"/>
      <c r="G43" s="18"/>
    </row>
    <row r="44" spans="1:7" hidden="1" x14ac:dyDescent="0.35">
      <c r="A44" s="18"/>
      <c r="B44" s="18"/>
      <c r="C44" s="18"/>
      <c r="D44" s="18"/>
      <c r="E44" s="18"/>
      <c r="F44" s="18"/>
      <c r="G44" s="18"/>
    </row>
    <row r="45" spans="1:7" hidden="1" x14ac:dyDescent="0.35">
      <c r="A45" s="18"/>
      <c r="B45" s="18"/>
      <c r="C45" s="18"/>
      <c r="D45" s="18"/>
      <c r="E45" s="18"/>
      <c r="F45" s="18"/>
      <c r="G45" s="18"/>
    </row>
    <row r="46" spans="1:7" hidden="1" x14ac:dyDescent="0.35">
      <c r="A46" s="18"/>
      <c r="B46" s="18"/>
      <c r="C46" s="18"/>
      <c r="D46" s="18"/>
      <c r="E46" s="18"/>
      <c r="F46" s="18"/>
      <c r="G46" s="18"/>
    </row>
    <row r="47" spans="1:7" hidden="1" x14ac:dyDescent="0.35">
      <c r="A47" s="18"/>
      <c r="B47" s="18"/>
      <c r="C47" s="18"/>
      <c r="D47" s="18"/>
      <c r="E47" s="18"/>
      <c r="F47" s="18"/>
      <c r="G47" s="18"/>
    </row>
    <row r="48" spans="1:7" hidden="1" x14ac:dyDescent="0.35">
      <c r="A48" s="18"/>
      <c r="B48" s="18"/>
      <c r="C48" s="18"/>
      <c r="D48" s="18"/>
      <c r="E48" s="18"/>
      <c r="F48" s="18"/>
      <c r="G48" s="18"/>
    </row>
    <row r="49" spans="1:7" hidden="1" x14ac:dyDescent="0.35">
      <c r="A49" s="18"/>
      <c r="B49" s="18"/>
      <c r="C49" s="18"/>
      <c r="D49" s="18"/>
      <c r="E49" s="18"/>
      <c r="F49" s="18"/>
      <c r="G49" s="18"/>
    </row>
    <row r="50" spans="1:7" hidden="1" x14ac:dyDescent="0.35">
      <c r="A50" s="18"/>
      <c r="B50" s="18"/>
      <c r="C50" s="18"/>
      <c r="D50" s="18"/>
      <c r="E50" s="18"/>
      <c r="F50" s="18"/>
      <c r="G50" s="18"/>
    </row>
    <row r="51" spans="1:7" hidden="1" x14ac:dyDescent="0.35"/>
    <row r="52" spans="1:7" hidden="1" x14ac:dyDescent="0.35"/>
  </sheetData>
  <sheetProtection algorithmName="SHA-512" hashValue="AbmGE3oo+0TJDhjs78F5JCagQM3fU4L8H4YfB38Y7+q1rQPuvRFOjqulUs2CEZYAc3ZYTj4KNcbuB24ufCKwnw==" saltValue="jwMBo24jbJx6fzxcv/+ZJA==" spinCount="100000" sheet="1" selectLockedCells="1"/>
  <mergeCells count="20">
    <mergeCell ref="C34:D34"/>
    <mergeCell ref="C35:D35"/>
    <mergeCell ref="C38:D38"/>
    <mergeCell ref="C32:D32"/>
    <mergeCell ref="C19:D19"/>
    <mergeCell ref="C21:D21"/>
    <mergeCell ref="C20:D20"/>
    <mergeCell ref="C22:D22"/>
    <mergeCell ref="C33:D33"/>
    <mergeCell ref="C25:D25"/>
    <mergeCell ref="C27:D27"/>
    <mergeCell ref="C26:D26"/>
    <mergeCell ref="C28:D28"/>
    <mergeCell ref="C29:D29"/>
    <mergeCell ref="B17:G17"/>
    <mergeCell ref="B7:D7"/>
    <mergeCell ref="B9:D9"/>
    <mergeCell ref="B11:D11"/>
    <mergeCell ref="B13:D13"/>
    <mergeCell ref="B15:D15"/>
  </mergeCells>
  <hyperlinks>
    <hyperlink ref="C25" location="'1.1 Slurry (Excluding Pig)'!A1" display="1.1 Cattle, sheep, goats, deer, horse slurry production (based on undiluted slurry)" xr:uid="{00000000-0004-0000-0000-000000000000}"/>
    <hyperlink ref="C26" location="'1.2 and 1.3 Additional water'!A1" display="1.2,1.3,1.4, 1.5 Additional Water requirements " xr:uid="{00000000-0004-0000-0000-000001000000}"/>
    <hyperlink ref="C27" location="'1.5 Pig Slurry '!A1" display="1.5 Pig Slurry" xr:uid="{00000000-0004-0000-0000-000002000000}"/>
    <hyperlink ref="C28" location="'1.6 Slurry Storage capacity'!A1" display="1.6 Slurry Storage Capacity" xr:uid="{00000000-0004-0000-0000-000003000000}"/>
    <hyperlink ref="C19" location="'2.1 Total land area'!A1" display="2.1 Total land area " xr:uid="{00000000-0004-0000-0000-000004000000}"/>
    <hyperlink ref="C21" location="'2.2 Imported Livestock Manure'!A1" display="2.2 Imported Livestock manure " xr:uid="{00000000-0004-0000-0000-000005000000}"/>
    <hyperlink ref="C22" location="'2.4 Exported Livestock Manure'!A1" display="2.4 Exported Livestock Manure " xr:uid="{00000000-0004-0000-0000-000006000000}"/>
    <hyperlink ref="C33" location="'3.2 Plan for available nitrogen'!A1" display="3.2 Plan for available Nitrogen from organic manures" xr:uid="{00000000-0004-0000-0000-000008000000}"/>
    <hyperlink ref="C34" location="'3.3 Plan for manufactured nitro'!A1" display="3.3 Plan for manufactured Nitrogen " xr:uid="{00000000-0004-0000-0000-000009000000}"/>
    <hyperlink ref="C35" location="'3.4 Record of acutal N fertilis'!A1" display="3.4 Record of actual Nitrogen fertiliser " xr:uid="{00000000-0004-0000-0000-00000A000000}"/>
    <hyperlink ref="C38" location="'4.1 Nmax clac for a crop'!A1" display="4.1 Nmax calculations for a crop" xr:uid="{00000000-0004-0000-0000-00000B000000}"/>
    <hyperlink ref="C29" location="'Poultry Manure'!A1" display="Poultry Manure" xr:uid="{00000000-0004-0000-0000-00000C000000}"/>
    <hyperlink ref="C19:D19" location="'1.1 N capacity of holding'!A2" display="'1.1 N capacity of holding'!A2" xr:uid="{00000000-0004-0000-0000-00000D000000}"/>
    <hyperlink ref="C21:D21" location="'1.3 Imported Livestock Manure'!A2" display="'1.3 Imported Livestock Manure'!A2" xr:uid="{00000000-0004-0000-0000-00000E000000}"/>
    <hyperlink ref="C22:D22" location="'1.4 Exported Livestock Manure'!A2" display="'1.4 Exported Livestock Manure'!A2" xr:uid="{00000000-0004-0000-0000-00000F000000}"/>
    <hyperlink ref="C29:D29" location="'2.7 Poultry Manure'!A2" display="'2.7 Poultry Manure'!A2" xr:uid="{00000000-0004-0000-0000-000010000000}"/>
    <hyperlink ref="C20:D20" location="'1.2 Total N Produced '!A2" display="'1.2 Total N Produced '!A2" xr:uid="{00000000-0004-0000-0000-000011000000}"/>
    <hyperlink ref="C26:D26" location="'2.2 &amp; 2.3 Additional water'!A1" display="'2.2 &amp; 2.3 Additional water'!A1" xr:uid="{00000000-0004-0000-0000-000012000000}"/>
    <hyperlink ref="C27:D27" location="'2.5 Pig Slurry '!A2" display="'2.5 Pig Slurry '!A2" xr:uid="{00000000-0004-0000-0000-000013000000}"/>
    <hyperlink ref="C34:D34" location="'3.3 Plan for manufactured N'!A1" display="3.3 Plan for manufactured Nitrogen " xr:uid="{00000000-0004-0000-0000-000014000000}"/>
    <hyperlink ref="C28:D28" location="'2.6 Slurry Storage capacity'!A2" display="'2.6 Slurry Storage capacity'!A2" xr:uid="{22AB4FEB-D83E-442C-AB9D-2C43B24012A9}"/>
    <hyperlink ref="C25:D25" location="'2.1 Slurry (Excluding Pig)'!A2" display="'2.1 Slurry (Excluding Pig)'!A2" xr:uid="{D67C7027-9652-493A-BB2C-B0B23F6AEF67}"/>
    <hyperlink ref="C32:D32" r:id="rId1" location="'3.1 Optimum crop N requirement'!A3" display="../../Farming Connect/Workbook/Farm Workbook - Water Resources (Control of Agricultural Pollution)(Wales) Regulations 2021 V1.1eLB.xlsx - '3.1 Optimum crop N requirement'!A3" xr:uid="{DF49C709-5E66-4ACA-921B-5B5C4DE27AC4}"/>
    <hyperlink ref="C38:D38" r:id="rId2" location="'5.1 % Nitrogen Available'!A2" display="../../Farming Connect/Workbook/Farm Workbook - Water Resources (Control of Agricultural Pollution)(Wales) Regulations 2021 V1.1eLB.xlsx - '5.1 % Nitrogen Available'!A2" xr:uid="{C9A99D06-FC40-46D9-81CD-73505ACDD408}"/>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5"/>
  <sheetViews>
    <sheetView zoomScale="90" zoomScaleNormal="90" workbookViewId="0">
      <selection activeCell="I1" sqref="I1"/>
    </sheetView>
  </sheetViews>
  <sheetFormatPr defaultRowHeight="15.5" x14ac:dyDescent="0.35"/>
  <cols>
    <col min="1" max="1" width="4.765625" style="19" customWidth="1"/>
    <col min="2" max="2" width="29.23046875" style="19" customWidth="1"/>
    <col min="3" max="6" width="17.84375" style="19" customWidth="1"/>
    <col min="7" max="7" width="16.765625" style="19" bestFit="1" customWidth="1"/>
    <col min="8" max="8" width="16.3046875" style="19" customWidth="1"/>
    <col min="9" max="9" width="12.15234375" style="19" bestFit="1" customWidth="1"/>
    <col min="10" max="10" width="16.07421875" style="19" bestFit="1" customWidth="1"/>
    <col min="11" max="11" width="14.23046875" style="19" customWidth="1"/>
    <col min="12" max="16384" width="9.23046875" style="19"/>
  </cols>
  <sheetData>
    <row r="1" spans="1:11" x14ac:dyDescent="0.35">
      <c r="A1" s="28"/>
      <c r="B1" s="41" t="s">
        <v>223</v>
      </c>
      <c r="C1" s="28"/>
      <c r="D1" s="28"/>
      <c r="E1" s="28"/>
      <c r="F1" s="28"/>
      <c r="G1" s="28"/>
      <c r="H1" s="28"/>
      <c r="I1" s="10" t="s">
        <v>196</v>
      </c>
      <c r="J1" s="28"/>
      <c r="K1" s="28"/>
    </row>
    <row r="2" spans="1:11" x14ac:dyDescent="0.35">
      <c r="A2" s="28"/>
      <c r="B2" s="41"/>
      <c r="C2" s="28"/>
      <c r="D2" s="28"/>
      <c r="E2" s="28"/>
      <c r="F2" s="28"/>
      <c r="G2" s="28"/>
      <c r="H2" s="28"/>
      <c r="I2" s="28"/>
      <c r="J2" s="28"/>
      <c r="K2" s="28"/>
    </row>
    <row r="3" spans="1:11" ht="62" x14ac:dyDescent="0.35">
      <c r="A3" s="28"/>
      <c r="B3" s="243" t="s">
        <v>0</v>
      </c>
      <c r="C3" s="243"/>
      <c r="D3" s="35" t="s">
        <v>235</v>
      </c>
      <c r="E3" s="63" t="s">
        <v>224</v>
      </c>
      <c r="F3" s="63" t="s">
        <v>296</v>
      </c>
      <c r="G3" s="64" t="s">
        <v>220</v>
      </c>
      <c r="H3" s="42" t="s">
        <v>242</v>
      </c>
      <c r="I3" s="42" t="s">
        <v>221</v>
      </c>
      <c r="J3" s="42" t="s">
        <v>261</v>
      </c>
      <c r="K3" s="42" t="s">
        <v>222</v>
      </c>
    </row>
    <row r="4" spans="1:11" x14ac:dyDescent="0.35">
      <c r="A4" s="28"/>
      <c r="B4" s="238" t="s">
        <v>213</v>
      </c>
      <c r="C4" s="34" t="s">
        <v>55</v>
      </c>
      <c r="D4" s="7"/>
      <c r="E4" s="7"/>
      <c r="F4" s="94"/>
      <c r="G4" s="34">
        <v>0.04</v>
      </c>
      <c r="H4" s="34">
        <f>(D4*E4*G4) *F4</f>
        <v>0</v>
      </c>
      <c r="I4" s="34">
        <v>0.9</v>
      </c>
      <c r="J4" s="119">
        <f>H4*I4</f>
        <v>0</v>
      </c>
      <c r="K4" s="119">
        <f>J4/1000</f>
        <v>0</v>
      </c>
    </row>
    <row r="5" spans="1:11" x14ac:dyDescent="0.35">
      <c r="A5" s="28"/>
      <c r="B5" s="238"/>
      <c r="C5" s="34" t="s">
        <v>215</v>
      </c>
      <c r="D5" s="7"/>
      <c r="E5" s="7"/>
      <c r="F5" s="94"/>
      <c r="G5" s="34">
        <v>0.12</v>
      </c>
      <c r="H5" s="34">
        <f t="shared" ref="H5:H12" si="0">(D5*E5*G5) *F5</f>
        <v>0</v>
      </c>
      <c r="I5" s="34">
        <v>0.9</v>
      </c>
      <c r="J5" s="119">
        <f t="shared" ref="J5:J12" si="1">H5*I5</f>
        <v>0</v>
      </c>
      <c r="K5" s="119">
        <f t="shared" ref="K5:K12" si="2">J5/1000</f>
        <v>0</v>
      </c>
    </row>
    <row r="6" spans="1:11" x14ac:dyDescent="0.35">
      <c r="A6" s="28"/>
      <c r="B6" s="252" t="s">
        <v>214</v>
      </c>
      <c r="C6" s="253"/>
      <c r="D6" s="7"/>
      <c r="E6" s="7"/>
      <c r="F6" s="94"/>
      <c r="G6" s="34">
        <v>0.06</v>
      </c>
      <c r="H6" s="34">
        <f t="shared" si="0"/>
        <v>0</v>
      </c>
      <c r="I6" s="34">
        <v>0.5</v>
      </c>
      <c r="J6" s="119">
        <f t="shared" si="1"/>
        <v>0</v>
      </c>
      <c r="K6" s="119">
        <f t="shared" si="2"/>
        <v>0</v>
      </c>
    </row>
    <row r="7" spans="1:11" x14ac:dyDescent="0.35">
      <c r="A7" s="28"/>
      <c r="B7" s="254" t="s">
        <v>216</v>
      </c>
      <c r="C7" s="34" t="s">
        <v>60</v>
      </c>
      <c r="D7" s="7"/>
      <c r="E7" s="7"/>
      <c r="F7" s="94"/>
      <c r="G7" s="34">
        <v>0.04</v>
      </c>
      <c r="H7" s="34">
        <f t="shared" si="0"/>
        <v>0</v>
      </c>
      <c r="I7" s="34">
        <v>0.5</v>
      </c>
      <c r="J7" s="119">
        <f t="shared" si="1"/>
        <v>0</v>
      </c>
      <c r="K7" s="119">
        <f t="shared" si="2"/>
        <v>0</v>
      </c>
    </row>
    <row r="8" spans="1:11" x14ac:dyDescent="0.35">
      <c r="A8" s="28"/>
      <c r="B8" s="255"/>
      <c r="C8" s="34" t="s">
        <v>217</v>
      </c>
      <c r="D8" s="7"/>
      <c r="E8" s="7"/>
      <c r="F8" s="94"/>
      <c r="G8" s="34">
        <v>0.12</v>
      </c>
      <c r="H8" s="34">
        <f t="shared" si="0"/>
        <v>0</v>
      </c>
      <c r="I8" s="34">
        <v>0.5</v>
      </c>
      <c r="J8" s="119">
        <f t="shared" si="1"/>
        <v>0</v>
      </c>
      <c r="K8" s="119">
        <f t="shared" si="2"/>
        <v>0</v>
      </c>
    </row>
    <row r="9" spans="1:11" x14ac:dyDescent="0.35">
      <c r="A9" s="28"/>
      <c r="B9" s="240" t="s">
        <v>218</v>
      </c>
      <c r="C9" s="34" t="s">
        <v>63</v>
      </c>
      <c r="D9" s="7"/>
      <c r="E9" s="7"/>
      <c r="F9" s="94"/>
      <c r="G9" s="34">
        <v>0.16</v>
      </c>
      <c r="H9" s="34">
        <f t="shared" si="0"/>
        <v>0</v>
      </c>
      <c r="I9" s="34">
        <v>0.5</v>
      </c>
      <c r="J9" s="119">
        <f t="shared" si="1"/>
        <v>0</v>
      </c>
      <c r="K9" s="119">
        <f t="shared" si="2"/>
        <v>0</v>
      </c>
    </row>
    <row r="10" spans="1:11" x14ac:dyDescent="0.35">
      <c r="A10" s="28"/>
      <c r="B10" s="240"/>
      <c r="C10" s="34" t="s">
        <v>64</v>
      </c>
      <c r="D10" s="7"/>
      <c r="E10" s="7"/>
      <c r="F10" s="94"/>
      <c r="G10" s="34">
        <v>0.12</v>
      </c>
      <c r="H10" s="34">
        <f t="shared" si="0"/>
        <v>0</v>
      </c>
      <c r="I10" s="34">
        <v>0.5</v>
      </c>
      <c r="J10" s="119">
        <f t="shared" si="1"/>
        <v>0</v>
      </c>
      <c r="K10" s="119">
        <f t="shared" si="2"/>
        <v>0</v>
      </c>
    </row>
    <row r="11" spans="1:11" x14ac:dyDescent="0.35">
      <c r="A11" s="28"/>
      <c r="B11" s="235" t="s">
        <v>219</v>
      </c>
      <c r="C11" s="235"/>
      <c r="D11" s="12"/>
      <c r="E11" s="12"/>
      <c r="F11" s="95"/>
      <c r="G11" s="34">
        <v>0.1</v>
      </c>
      <c r="H11" s="34">
        <f t="shared" si="0"/>
        <v>0</v>
      </c>
      <c r="I11" s="34">
        <v>0.5</v>
      </c>
      <c r="J11" s="119">
        <f t="shared" si="1"/>
        <v>0</v>
      </c>
      <c r="K11" s="119">
        <f t="shared" si="2"/>
        <v>0</v>
      </c>
    </row>
    <row r="12" spans="1:11" x14ac:dyDescent="0.35">
      <c r="A12" s="28"/>
      <c r="B12" s="235" t="s">
        <v>188</v>
      </c>
      <c r="C12" s="235"/>
      <c r="D12" s="12"/>
      <c r="E12" s="12"/>
      <c r="F12" s="95"/>
      <c r="G12" s="34">
        <v>1.6</v>
      </c>
      <c r="H12" s="34">
        <f t="shared" si="0"/>
        <v>0</v>
      </c>
      <c r="I12" s="34">
        <v>0.5</v>
      </c>
      <c r="J12" s="119">
        <f t="shared" si="1"/>
        <v>0</v>
      </c>
      <c r="K12" s="119">
        <f t="shared" si="2"/>
        <v>0</v>
      </c>
    </row>
    <row r="13" spans="1:11" x14ac:dyDescent="0.35">
      <c r="A13" s="28"/>
      <c r="B13" s="28"/>
      <c r="C13" s="28"/>
      <c r="D13" s="28"/>
      <c r="E13" s="28"/>
      <c r="F13" s="28"/>
      <c r="G13" s="28"/>
      <c r="H13" s="28"/>
      <c r="I13" s="28"/>
      <c r="J13" s="28"/>
      <c r="K13" s="28"/>
    </row>
    <row r="14" spans="1:11" x14ac:dyDescent="0.35">
      <c r="A14" s="28"/>
      <c r="B14" s="28"/>
      <c r="C14" s="28"/>
      <c r="D14" s="28"/>
      <c r="E14" s="243" t="s">
        <v>262</v>
      </c>
      <c r="F14" s="243"/>
      <c r="G14" s="243"/>
      <c r="H14" s="243"/>
      <c r="I14" s="243"/>
      <c r="J14" s="65" t="s">
        <v>263</v>
      </c>
      <c r="K14" s="118">
        <f>SUM(J4:J12)</f>
        <v>0</v>
      </c>
    </row>
    <row r="15" spans="1:11" ht="17.5" x14ac:dyDescent="0.35">
      <c r="A15" s="28"/>
      <c r="B15" s="28"/>
      <c r="C15" s="28"/>
      <c r="D15" s="28"/>
      <c r="E15" s="243"/>
      <c r="F15" s="243"/>
      <c r="G15" s="243"/>
      <c r="H15" s="243"/>
      <c r="I15" s="243"/>
      <c r="J15" s="65" t="s">
        <v>360</v>
      </c>
      <c r="K15" s="118">
        <f>SUM(K4:K12)</f>
        <v>0</v>
      </c>
    </row>
  </sheetData>
  <sheetProtection algorithmName="SHA-512" hashValue="y2Wr9vNC+zB9+Yu+PLqmdMfxBEvn+wC+o0ujffih+X5Iws5LJu/onDW+XjJVta0DXWVFESZwq0RcKT0tjJYajw==" saltValue="CukAcF5C7o6hX/lFWXYVfA==" spinCount="100000" sheet="1" selectLockedCells="1"/>
  <mergeCells count="8">
    <mergeCell ref="E14:I15"/>
    <mergeCell ref="B3:C3"/>
    <mergeCell ref="B6:C6"/>
    <mergeCell ref="B7:B8"/>
    <mergeCell ref="B4:B5"/>
    <mergeCell ref="B9:B10"/>
    <mergeCell ref="B11:C11"/>
    <mergeCell ref="B12:C12"/>
  </mergeCells>
  <hyperlinks>
    <hyperlink ref="I1" location="Overview!A1" display="Return to Overview" xr:uid="{00000000-0004-0000-0500-000000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138"/>
  <sheetViews>
    <sheetView topLeftCell="C1" zoomScale="90" zoomScaleNormal="90" workbookViewId="0">
      <selection activeCell="I1" sqref="I1"/>
    </sheetView>
  </sheetViews>
  <sheetFormatPr defaultRowHeight="15.5" x14ac:dyDescent="0.35"/>
  <cols>
    <col min="1" max="1" width="5.3828125" style="19" customWidth="1"/>
    <col min="2" max="3" width="21.84375" style="19" customWidth="1"/>
    <col min="4" max="4" width="17.07421875" style="19" customWidth="1"/>
    <col min="5" max="5" width="14.3046875" style="19" customWidth="1"/>
    <col min="6" max="6" width="35.3046875" style="19" customWidth="1"/>
    <col min="7" max="7" width="16.3828125" style="19" customWidth="1"/>
    <col min="8" max="8" width="17.84375" style="19" customWidth="1"/>
    <col min="9" max="9" width="21.15234375" style="19" customWidth="1"/>
    <col min="10" max="10" width="19.3046875" style="19" customWidth="1"/>
    <col min="11" max="11" width="18.53515625" style="19" customWidth="1"/>
    <col min="12" max="12" width="20.765625" style="19" customWidth="1"/>
    <col min="13" max="13" width="26.07421875" style="19" bestFit="1" customWidth="1"/>
    <col min="14" max="15" width="9.23046875" style="19"/>
    <col min="16" max="16" width="5.07421875" style="19" hidden="1" customWidth="1"/>
    <col min="17" max="17" width="7.15234375" style="19" hidden="1" customWidth="1"/>
    <col min="18" max="18" width="6.69140625" style="19" hidden="1" customWidth="1"/>
    <col min="19" max="19" width="4.07421875" style="19" hidden="1" customWidth="1"/>
    <col min="20" max="20" width="3" style="19" hidden="1" customWidth="1"/>
    <col min="21" max="16384" width="9.23046875" style="19"/>
  </cols>
  <sheetData>
    <row r="1" spans="1:19" x14ac:dyDescent="0.35">
      <c r="A1" s="28"/>
      <c r="B1" s="41" t="s">
        <v>236</v>
      </c>
      <c r="C1" s="41"/>
      <c r="D1" s="28"/>
      <c r="E1" s="28"/>
      <c r="F1" s="28"/>
      <c r="G1" s="28"/>
      <c r="H1" s="28"/>
      <c r="I1" s="28"/>
      <c r="J1" s="28"/>
      <c r="K1" s="28"/>
      <c r="L1" s="10" t="s">
        <v>197</v>
      </c>
      <c r="M1" s="28"/>
    </row>
    <row r="2" spans="1:19" x14ac:dyDescent="0.35">
      <c r="A2" s="28"/>
      <c r="B2" s="28"/>
      <c r="C2" s="28"/>
      <c r="D2" s="28"/>
      <c r="E2" s="28"/>
      <c r="F2" s="28"/>
      <c r="G2" s="28"/>
      <c r="H2" s="28"/>
      <c r="I2" s="28"/>
      <c r="J2" s="28"/>
      <c r="K2" s="28"/>
      <c r="L2" s="28"/>
      <c r="M2" s="28"/>
    </row>
    <row r="3" spans="1:19" ht="91.5" customHeight="1" x14ac:dyDescent="0.35">
      <c r="A3" s="28"/>
      <c r="B3" s="97" t="s">
        <v>116</v>
      </c>
      <c r="C3" s="75" t="s">
        <v>298</v>
      </c>
      <c r="D3" s="75" t="s">
        <v>250</v>
      </c>
      <c r="E3" s="76" t="s">
        <v>343</v>
      </c>
      <c r="F3" s="76" t="s">
        <v>132</v>
      </c>
      <c r="G3" s="75" t="s">
        <v>325</v>
      </c>
      <c r="H3" s="75" t="s">
        <v>117</v>
      </c>
      <c r="I3" s="75" t="s">
        <v>118</v>
      </c>
      <c r="J3" s="75" t="s">
        <v>119</v>
      </c>
      <c r="K3" s="75" t="s">
        <v>251</v>
      </c>
      <c r="L3" s="75" t="s">
        <v>278</v>
      </c>
      <c r="M3" s="75" t="s">
        <v>120</v>
      </c>
    </row>
    <row r="4" spans="1:19" x14ac:dyDescent="0.35">
      <c r="B4" s="121" t="str">
        <f>'1.1 N capacity of holding'!B5</f>
        <v xml:space="preserve">Field 1 </v>
      </c>
      <c r="C4" s="121">
        <f>'1.1 N capacity of holding'!C5</f>
        <v>4</v>
      </c>
      <c r="D4" s="121">
        <v>3.7</v>
      </c>
      <c r="E4" s="121" t="s">
        <v>145</v>
      </c>
      <c r="F4" s="121" t="s">
        <v>373</v>
      </c>
      <c r="G4" s="121" t="s">
        <v>326</v>
      </c>
      <c r="H4" s="121" t="s">
        <v>320</v>
      </c>
      <c r="I4" s="121" t="s">
        <v>330</v>
      </c>
      <c r="J4" s="130"/>
      <c r="K4" s="121"/>
      <c r="L4" s="121">
        <v>190</v>
      </c>
      <c r="M4" s="121" t="s">
        <v>330</v>
      </c>
    </row>
    <row r="5" spans="1:19" x14ac:dyDescent="0.35">
      <c r="B5" s="120">
        <f>'1.1 N capacity of holding'!B6</f>
        <v>0</v>
      </c>
      <c r="C5" s="120">
        <f>'1.1 N capacity of holding'!C6</f>
        <v>0</v>
      </c>
      <c r="D5" s="1"/>
      <c r="E5" s="1" t="s">
        <v>317</v>
      </c>
      <c r="F5" s="9" t="s">
        <v>107</v>
      </c>
      <c r="G5" s="1"/>
      <c r="H5" s="1"/>
      <c r="I5" s="1"/>
      <c r="J5" s="1"/>
      <c r="K5" s="1"/>
      <c r="L5" s="1"/>
      <c r="M5" s="1"/>
    </row>
    <row r="6" spans="1:19" x14ac:dyDescent="0.35">
      <c r="B6" s="120">
        <f>'1.1 N capacity of holding'!B7</f>
        <v>0</v>
      </c>
      <c r="C6" s="120">
        <f>'1.1 N capacity of holding'!C7</f>
        <v>0</v>
      </c>
      <c r="D6" s="1"/>
      <c r="E6" s="1" t="s">
        <v>317</v>
      </c>
      <c r="F6" s="9" t="s">
        <v>107</v>
      </c>
      <c r="G6" s="1"/>
      <c r="H6" s="1"/>
      <c r="I6" s="1"/>
      <c r="J6" s="1"/>
      <c r="K6" s="1"/>
      <c r="L6" s="1"/>
      <c r="M6" s="1"/>
    </row>
    <row r="7" spans="1:19" x14ac:dyDescent="0.35">
      <c r="B7" s="120">
        <f>'1.1 N capacity of holding'!B8</f>
        <v>0</v>
      </c>
      <c r="C7" s="120">
        <f>'1.1 N capacity of holding'!C8</f>
        <v>0</v>
      </c>
      <c r="D7" s="7"/>
      <c r="E7" s="7" t="s">
        <v>317</v>
      </c>
      <c r="F7" s="9" t="s">
        <v>107</v>
      </c>
      <c r="G7" s="7"/>
      <c r="H7" s="1"/>
      <c r="I7" s="7"/>
      <c r="J7" s="7"/>
      <c r="K7" s="7"/>
      <c r="L7" s="7"/>
      <c r="M7" s="7"/>
    </row>
    <row r="8" spans="1:19" x14ac:dyDescent="0.35">
      <c r="B8" s="120">
        <f>'1.1 N capacity of holding'!B9</f>
        <v>0</v>
      </c>
      <c r="C8" s="120">
        <f>'1.1 N capacity of holding'!C9</f>
        <v>0</v>
      </c>
      <c r="D8" s="7"/>
      <c r="E8" s="7" t="s">
        <v>317</v>
      </c>
      <c r="F8" s="9" t="s">
        <v>107</v>
      </c>
      <c r="G8" s="7"/>
      <c r="H8" s="1"/>
      <c r="I8" s="7"/>
      <c r="J8" s="7"/>
      <c r="K8" s="7"/>
      <c r="L8" s="7"/>
      <c r="M8" s="7"/>
    </row>
    <row r="9" spans="1:19" x14ac:dyDescent="0.35">
      <c r="B9" s="120">
        <f>'1.1 N capacity of holding'!B10</f>
        <v>0</v>
      </c>
      <c r="C9" s="120">
        <f>'1.1 N capacity of holding'!C10</f>
        <v>0</v>
      </c>
      <c r="D9" s="7"/>
      <c r="E9" s="7" t="s">
        <v>317</v>
      </c>
      <c r="F9" s="9" t="s">
        <v>107</v>
      </c>
      <c r="G9" s="7"/>
      <c r="H9" s="1"/>
      <c r="I9" s="7"/>
      <c r="J9" s="7"/>
      <c r="K9" s="7"/>
      <c r="L9" s="7"/>
      <c r="M9" s="7"/>
    </row>
    <row r="10" spans="1:19" x14ac:dyDescent="0.35">
      <c r="B10" s="120">
        <f>'1.1 N capacity of holding'!B11</f>
        <v>0</v>
      </c>
      <c r="C10" s="120">
        <f>'1.1 N capacity of holding'!C11</f>
        <v>0</v>
      </c>
      <c r="D10" s="7"/>
      <c r="E10" s="7" t="s">
        <v>317</v>
      </c>
      <c r="F10" s="9" t="s">
        <v>107</v>
      </c>
      <c r="G10" s="7"/>
      <c r="H10" s="1"/>
      <c r="I10" s="7"/>
      <c r="J10" s="7"/>
      <c r="K10" s="7"/>
      <c r="L10" s="7"/>
      <c r="M10" s="7"/>
    </row>
    <row r="11" spans="1:19" x14ac:dyDescent="0.35">
      <c r="B11" s="120">
        <f>'1.1 N capacity of holding'!B12</f>
        <v>0</v>
      </c>
      <c r="C11" s="120">
        <f>'1.1 N capacity of holding'!C12</f>
        <v>0</v>
      </c>
      <c r="D11" s="7"/>
      <c r="E11" s="7" t="s">
        <v>317</v>
      </c>
      <c r="F11" s="9" t="s">
        <v>107</v>
      </c>
      <c r="G11" s="7"/>
      <c r="H11" s="1"/>
      <c r="I11" s="7"/>
      <c r="J11" s="7"/>
      <c r="K11" s="7"/>
      <c r="L11" s="7"/>
      <c r="M11" s="7"/>
    </row>
    <row r="12" spans="1:19" x14ac:dyDescent="0.35">
      <c r="B12" s="120">
        <f>'1.1 N capacity of holding'!B13</f>
        <v>0</v>
      </c>
      <c r="C12" s="120">
        <f>'1.1 N capacity of holding'!C13</f>
        <v>0</v>
      </c>
      <c r="D12" s="7"/>
      <c r="E12" s="7" t="s">
        <v>317</v>
      </c>
      <c r="F12" s="9" t="s">
        <v>107</v>
      </c>
      <c r="G12" s="7"/>
      <c r="H12" s="1"/>
      <c r="I12" s="7"/>
      <c r="J12" s="7"/>
      <c r="K12" s="7"/>
      <c r="L12" s="7"/>
      <c r="M12" s="7"/>
    </row>
    <row r="13" spans="1:19" x14ac:dyDescent="0.35">
      <c r="B13" s="120">
        <f>'1.1 N capacity of holding'!B14</f>
        <v>0</v>
      </c>
      <c r="C13" s="120">
        <f>'1.1 N capacity of holding'!C14</f>
        <v>0</v>
      </c>
      <c r="D13" s="7"/>
      <c r="E13" s="7" t="s">
        <v>317</v>
      </c>
      <c r="F13" s="9" t="s">
        <v>107</v>
      </c>
      <c r="G13" s="7"/>
      <c r="H13" s="1"/>
      <c r="I13" s="7"/>
      <c r="J13" s="7"/>
      <c r="K13" s="7"/>
      <c r="L13" s="7"/>
      <c r="M13" s="7"/>
    </row>
    <row r="14" spans="1:19" x14ac:dyDescent="0.35">
      <c r="B14" s="120">
        <f>'1.1 N capacity of holding'!B15</f>
        <v>0</v>
      </c>
      <c r="C14" s="120">
        <f>'1.1 N capacity of holding'!C15</f>
        <v>0</v>
      </c>
      <c r="D14" s="7"/>
      <c r="E14" s="7" t="s">
        <v>317</v>
      </c>
      <c r="F14" s="9" t="s">
        <v>107</v>
      </c>
      <c r="G14" s="7"/>
      <c r="H14" s="1"/>
      <c r="I14" s="7"/>
      <c r="J14" s="7"/>
      <c r="K14" s="7"/>
      <c r="L14" s="7"/>
      <c r="M14" s="7"/>
      <c r="Q14" s="96" t="s">
        <v>322</v>
      </c>
      <c r="R14" s="96" t="s">
        <v>323</v>
      </c>
      <c r="S14" s="96" t="s">
        <v>324</v>
      </c>
    </row>
    <row r="15" spans="1:19" x14ac:dyDescent="0.35">
      <c r="B15" s="120">
        <f>'1.1 N capacity of holding'!B16</f>
        <v>0</v>
      </c>
      <c r="C15" s="120">
        <f>'1.1 N capacity of holding'!C16</f>
        <v>0</v>
      </c>
      <c r="D15" s="7"/>
      <c r="E15" s="7" t="s">
        <v>317</v>
      </c>
      <c r="F15" s="9" t="s">
        <v>107</v>
      </c>
      <c r="G15" s="7"/>
      <c r="H15" s="1"/>
      <c r="I15" s="7"/>
      <c r="J15" s="7"/>
      <c r="K15" s="7"/>
      <c r="L15" s="7"/>
      <c r="M15" s="7"/>
      <c r="Q15" s="19" t="s">
        <v>318</v>
      </c>
      <c r="R15" s="19" t="s">
        <v>319</v>
      </c>
      <c r="S15" s="19">
        <v>1</v>
      </c>
    </row>
    <row r="16" spans="1:19" x14ac:dyDescent="0.35">
      <c r="B16" s="120">
        <f>'1.1 N capacity of holding'!B17</f>
        <v>0</v>
      </c>
      <c r="C16" s="120">
        <f>'1.1 N capacity of holding'!C17</f>
        <v>0</v>
      </c>
      <c r="D16" s="7"/>
      <c r="E16" s="7" t="s">
        <v>317</v>
      </c>
      <c r="F16" s="9" t="s">
        <v>107</v>
      </c>
      <c r="G16" s="7"/>
      <c r="H16" s="1"/>
      <c r="I16" s="7"/>
      <c r="J16" s="7"/>
      <c r="K16" s="7"/>
      <c r="L16" s="7"/>
      <c r="M16" s="7"/>
      <c r="Q16" s="19" t="s">
        <v>145</v>
      </c>
      <c r="R16" s="19" t="s">
        <v>320</v>
      </c>
      <c r="S16" s="19">
        <v>2</v>
      </c>
    </row>
    <row r="17" spans="2:19" x14ac:dyDescent="0.35">
      <c r="B17" s="120">
        <f>'1.1 N capacity of holding'!B18</f>
        <v>0</v>
      </c>
      <c r="C17" s="120">
        <f>'1.1 N capacity of holding'!C18</f>
        <v>0</v>
      </c>
      <c r="D17" s="7"/>
      <c r="E17" s="7" t="s">
        <v>317</v>
      </c>
      <c r="F17" s="9" t="s">
        <v>107</v>
      </c>
      <c r="G17" s="7"/>
      <c r="H17" s="1"/>
      <c r="I17" s="7"/>
      <c r="J17" s="7"/>
      <c r="K17" s="7"/>
      <c r="L17" s="7"/>
      <c r="M17" s="7"/>
      <c r="Q17" s="19" t="s">
        <v>317</v>
      </c>
      <c r="R17" s="19" t="s">
        <v>321</v>
      </c>
      <c r="S17" s="19">
        <v>3</v>
      </c>
    </row>
    <row r="18" spans="2:19" x14ac:dyDescent="0.35">
      <c r="B18" s="120">
        <f>'1.1 N capacity of holding'!B19</f>
        <v>0</v>
      </c>
      <c r="C18" s="120">
        <f>'1.1 N capacity of holding'!C19</f>
        <v>0</v>
      </c>
      <c r="D18" s="7"/>
      <c r="E18" s="7" t="s">
        <v>317</v>
      </c>
      <c r="F18" s="9" t="s">
        <v>107</v>
      </c>
      <c r="G18" s="7"/>
      <c r="H18" s="1"/>
      <c r="I18" s="7"/>
      <c r="J18" s="7"/>
      <c r="K18" s="7"/>
      <c r="L18" s="7"/>
      <c r="M18" s="7"/>
      <c r="S18" s="19">
        <v>4</v>
      </c>
    </row>
    <row r="19" spans="2:19" x14ac:dyDescent="0.35">
      <c r="B19" s="120">
        <f>'1.1 N capacity of holding'!B20</f>
        <v>0</v>
      </c>
      <c r="C19" s="120">
        <f>'1.1 N capacity of holding'!C20</f>
        <v>0</v>
      </c>
      <c r="D19" s="7"/>
      <c r="E19" s="7" t="s">
        <v>317</v>
      </c>
      <c r="F19" s="9" t="s">
        <v>107</v>
      </c>
      <c r="G19" s="7"/>
      <c r="H19" s="1"/>
      <c r="I19" s="7"/>
      <c r="J19" s="7"/>
      <c r="K19" s="7"/>
      <c r="L19" s="7"/>
      <c r="M19" s="7"/>
      <c r="Q19" s="96" t="s">
        <v>145</v>
      </c>
      <c r="S19" s="19">
        <v>5</v>
      </c>
    </row>
    <row r="20" spans="2:19" x14ac:dyDescent="0.35">
      <c r="B20" s="120">
        <f>'1.1 N capacity of holding'!B21</f>
        <v>0</v>
      </c>
      <c r="C20" s="120">
        <f>'1.1 N capacity of holding'!C21</f>
        <v>0</v>
      </c>
      <c r="D20" s="7"/>
      <c r="E20" s="7" t="s">
        <v>317</v>
      </c>
      <c r="F20" s="9" t="s">
        <v>107</v>
      </c>
      <c r="G20" s="7"/>
      <c r="H20" s="1"/>
      <c r="I20" s="7"/>
      <c r="J20" s="7"/>
      <c r="K20" s="7"/>
      <c r="L20" s="7"/>
      <c r="M20" s="7"/>
      <c r="Q20" s="101" t="s">
        <v>326</v>
      </c>
      <c r="S20" s="19">
        <v>6</v>
      </c>
    </row>
    <row r="21" spans="2:19" x14ac:dyDescent="0.35">
      <c r="B21" s="120">
        <f>'1.1 N capacity of holding'!B22</f>
        <v>0</v>
      </c>
      <c r="C21" s="120">
        <f>'1.1 N capacity of holding'!C22</f>
        <v>0</v>
      </c>
      <c r="D21" s="7"/>
      <c r="E21" s="7" t="s">
        <v>317</v>
      </c>
      <c r="F21" s="9" t="s">
        <v>107</v>
      </c>
      <c r="G21" s="7"/>
      <c r="H21" s="1"/>
      <c r="I21" s="7"/>
      <c r="J21" s="7"/>
      <c r="K21" s="7"/>
      <c r="L21" s="7"/>
      <c r="M21" s="7"/>
      <c r="Q21" s="19" t="s">
        <v>327</v>
      </c>
    </row>
    <row r="22" spans="2:19" x14ac:dyDescent="0.35">
      <c r="B22" s="120">
        <f>'1.1 N capacity of holding'!B23</f>
        <v>0</v>
      </c>
      <c r="C22" s="120">
        <f>'1.1 N capacity of holding'!C23</f>
        <v>0</v>
      </c>
      <c r="D22" s="7"/>
      <c r="E22" s="7" t="s">
        <v>317</v>
      </c>
      <c r="F22" s="9" t="s">
        <v>107</v>
      </c>
      <c r="G22" s="7"/>
      <c r="H22" s="1"/>
      <c r="I22" s="7"/>
      <c r="J22" s="7"/>
      <c r="K22" s="7"/>
      <c r="L22" s="7"/>
      <c r="M22" s="7"/>
      <c r="Q22" s="19" t="s">
        <v>328</v>
      </c>
    </row>
    <row r="23" spans="2:19" x14ac:dyDescent="0.35">
      <c r="B23" s="120">
        <f>'1.1 N capacity of holding'!B24</f>
        <v>0</v>
      </c>
      <c r="C23" s="120">
        <f>'1.1 N capacity of holding'!C24</f>
        <v>0</v>
      </c>
      <c r="D23" s="7"/>
      <c r="E23" s="7" t="s">
        <v>317</v>
      </c>
      <c r="F23" s="9" t="s">
        <v>107</v>
      </c>
      <c r="G23" s="7"/>
      <c r="H23" s="1"/>
      <c r="I23" s="7"/>
      <c r="J23" s="7"/>
      <c r="K23" s="7"/>
      <c r="L23" s="7"/>
      <c r="M23" s="7"/>
    </row>
    <row r="24" spans="2:19" x14ac:dyDescent="0.35">
      <c r="B24" s="120">
        <f>'1.1 N capacity of holding'!B25</f>
        <v>0</v>
      </c>
      <c r="C24" s="120">
        <f>'1.1 N capacity of holding'!C25</f>
        <v>0</v>
      </c>
      <c r="D24" s="7"/>
      <c r="E24" s="7" t="s">
        <v>317</v>
      </c>
      <c r="F24" s="9" t="s">
        <v>107</v>
      </c>
      <c r="G24" s="7"/>
      <c r="H24" s="1"/>
      <c r="I24" s="7"/>
      <c r="J24" s="7"/>
      <c r="K24" s="7"/>
      <c r="L24" s="7"/>
      <c r="M24" s="7"/>
    </row>
    <row r="25" spans="2:19" x14ac:dyDescent="0.35">
      <c r="B25" s="120">
        <f>'1.1 N capacity of holding'!B26</f>
        <v>0</v>
      </c>
      <c r="C25" s="120">
        <f>'1.1 N capacity of holding'!C26</f>
        <v>0</v>
      </c>
      <c r="D25" s="7"/>
      <c r="E25" s="7" t="s">
        <v>317</v>
      </c>
      <c r="F25" s="9" t="s">
        <v>107</v>
      </c>
      <c r="G25" s="7"/>
      <c r="H25" s="1"/>
      <c r="I25" s="7"/>
      <c r="J25" s="7"/>
      <c r="K25" s="7"/>
      <c r="L25" s="7"/>
      <c r="M25" s="7"/>
      <c r="Q25" s="19" t="s">
        <v>329</v>
      </c>
    </row>
    <row r="26" spans="2:19" x14ac:dyDescent="0.35">
      <c r="B26" s="120">
        <f>'1.1 N capacity of holding'!B27</f>
        <v>0</v>
      </c>
      <c r="C26" s="120">
        <f>'1.1 N capacity of holding'!C27</f>
        <v>0</v>
      </c>
      <c r="D26" s="7"/>
      <c r="E26" s="7" t="s">
        <v>317</v>
      </c>
      <c r="F26" s="9" t="s">
        <v>107</v>
      </c>
      <c r="G26" s="7"/>
      <c r="H26" s="1"/>
      <c r="I26" s="7"/>
      <c r="J26" s="7"/>
      <c r="K26" s="7"/>
      <c r="L26" s="7"/>
      <c r="M26" s="7"/>
      <c r="Q26" s="19" t="s">
        <v>330</v>
      </c>
    </row>
    <row r="27" spans="2:19" x14ac:dyDescent="0.35">
      <c r="B27" s="120">
        <f>'1.1 N capacity of holding'!B28</f>
        <v>0</v>
      </c>
      <c r="C27" s="120">
        <f>'1.1 N capacity of holding'!C28</f>
        <v>0</v>
      </c>
      <c r="D27" s="7"/>
      <c r="E27" s="7" t="s">
        <v>317</v>
      </c>
      <c r="F27" s="9" t="s">
        <v>107</v>
      </c>
      <c r="G27" s="7"/>
      <c r="H27" s="1"/>
      <c r="I27" s="7"/>
      <c r="J27" s="7"/>
      <c r="K27" s="7"/>
      <c r="L27" s="7"/>
      <c r="M27" s="7"/>
      <c r="Q27" s="19" t="s">
        <v>331</v>
      </c>
    </row>
    <row r="28" spans="2:19" x14ac:dyDescent="0.35">
      <c r="B28" s="120">
        <f>'1.1 N capacity of holding'!B29</f>
        <v>0</v>
      </c>
      <c r="C28" s="120">
        <f>'1.1 N capacity of holding'!C29</f>
        <v>0</v>
      </c>
      <c r="D28" s="7"/>
      <c r="E28" s="7" t="s">
        <v>317</v>
      </c>
      <c r="F28" s="9" t="s">
        <v>107</v>
      </c>
      <c r="G28" s="7"/>
      <c r="H28" s="1"/>
      <c r="I28" s="7"/>
      <c r="J28" s="7"/>
      <c r="K28" s="7"/>
      <c r="L28" s="7"/>
      <c r="M28" s="7"/>
      <c r="Q28" s="19" t="s">
        <v>332</v>
      </c>
    </row>
    <row r="29" spans="2:19" x14ac:dyDescent="0.35">
      <c r="B29" s="120">
        <f>'1.1 N capacity of holding'!B30</f>
        <v>0</v>
      </c>
      <c r="C29" s="120">
        <f>'1.1 N capacity of holding'!C30</f>
        <v>0</v>
      </c>
      <c r="D29" s="7"/>
      <c r="E29" s="7" t="s">
        <v>317</v>
      </c>
      <c r="F29" s="9" t="s">
        <v>107</v>
      </c>
      <c r="G29" s="7"/>
      <c r="H29" s="1"/>
      <c r="I29" s="7"/>
      <c r="J29" s="7"/>
      <c r="K29" s="7"/>
      <c r="L29" s="7"/>
      <c r="M29" s="7"/>
      <c r="Q29" s="19" t="s">
        <v>227</v>
      </c>
    </row>
    <row r="30" spans="2:19" x14ac:dyDescent="0.35">
      <c r="B30" s="120">
        <f>'1.1 N capacity of holding'!B31</f>
        <v>0</v>
      </c>
      <c r="C30" s="120">
        <f>'1.1 N capacity of holding'!C31</f>
        <v>0</v>
      </c>
      <c r="D30" s="7"/>
      <c r="E30" s="7" t="s">
        <v>317</v>
      </c>
      <c r="F30" s="9" t="s">
        <v>107</v>
      </c>
      <c r="G30" s="7"/>
      <c r="H30" s="1"/>
      <c r="I30" s="7"/>
      <c r="J30" s="7"/>
      <c r="K30" s="7"/>
      <c r="L30" s="7"/>
      <c r="M30" s="7"/>
    </row>
    <row r="31" spans="2:19" x14ac:dyDescent="0.35">
      <c r="B31" s="120">
        <f>'1.1 N capacity of holding'!B32</f>
        <v>0</v>
      </c>
      <c r="C31" s="120">
        <f>'1.1 N capacity of holding'!C32</f>
        <v>0</v>
      </c>
      <c r="D31" s="7"/>
      <c r="E31" s="7" t="s">
        <v>317</v>
      </c>
      <c r="F31" s="9" t="s">
        <v>107</v>
      </c>
      <c r="G31" s="7"/>
      <c r="H31" s="1"/>
      <c r="I31" s="7"/>
      <c r="J31" s="7"/>
      <c r="K31" s="7"/>
      <c r="L31" s="7"/>
      <c r="M31" s="7"/>
      <c r="Q31" s="28" t="s">
        <v>133</v>
      </c>
    </row>
    <row r="32" spans="2:19" x14ac:dyDescent="0.35">
      <c r="B32" s="120">
        <f>'1.1 N capacity of holding'!B33</f>
        <v>0</v>
      </c>
      <c r="C32" s="120">
        <f>'1.1 N capacity of holding'!C33</f>
        <v>0</v>
      </c>
      <c r="D32" s="7"/>
      <c r="E32" s="7" t="s">
        <v>317</v>
      </c>
      <c r="F32" s="9" t="s">
        <v>107</v>
      </c>
      <c r="G32" s="7"/>
      <c r="H32" s="1"/>
      <c r="I32" s="7"/>
      <c r="J32" s="7"/>
      <c r="K32" s="7"/>
      <c r="L32" s="7"/>
      <c r="M32" s="7"/>
      <c r="Q32" s="28" t="s">
        <v>134</v>
      </c>
    </row>
    <row r="33" spans="2:17" x14ac:dyDescent="0.35">
      <c r="B33" s="120">
        <f>'1.1 N capacity of holding'!B34</f>
        <v>0</v>
      </c>
      <c r="C33" s="120">
        <f>'1.1 N capacity of holding'!C34</f>
        <v>0</v>
      </c>
      <c r="D33" s="7"/>
      <c r="E33" s="7" t="s">
        <v>317</v>
      </c>
      <c r="F33" s="9" t="s">
        <v>107</v>
      </c>
      <c r="G33" s="7"/>
      <c r="H33" s="1"/>
      <c r="I33" s="7"/>
      <c r="J33" s="7"/>
      <c r="K33" s="7"/>
      <c r="L33" s="7"/>
      <c r="M33" s="7"/>
      <c r="Q33" s="28" t="s">
        <v>135</v>
      </c>
    </row>
    <row r="34" spans="2:17" x14ac:dyDescent="0.35">
      <c r="B34" s="120">
        <f>'1.1 N capacity of holding'!B35</f>
        <v>0</v>
      </c>
      <c r="C34" s="120">
        <f>'1.1 N capacity of holding'!C35</f>
        <v>0</v>
      </c>
      <c r="D34" s="7"/>
      <c r="E34" s="7" t="s">
        <v>317</v>
      </c>
      <c r="F34" s="9" t="s">
        <v>107</v>
      </c>
      <c r="G34" s="7"/>
      <c r="H34" s="1"/>
      <c r="I34" s="7"/>
      <c r="J34" s="7"/>
      <c r="K34" s="7"/>
      <c r="L34" s="7"/>
      <c r="M34" s="7"/>
      <c r="Q34" s="28" t="s">
        <v>136</v>
      </c>
    </row>
    <row r="35" spans="2:17" x14ac:dyDescent="0.35">
      <c r="B35" s="120">
        <f>'1.1 N capacity of holding'!B36</f>
        <v>0</v>
      </c>
      <c r="C35" s="120">
        <f>'1.1 N capacity of holding'!C36</f>
        <v>0</v>
      </c>
      <c r="D35" s="7"/>
      <c r="E35" s="7" t="s">
        <v>317</v>
      </c>
      <c r="F35" s="9" t="s">
        <v>107</v>
      </c>
      <c r="G35" s="7"/>
      <c r="H35" s="1"/>
      <c r="I35" s="7"/>
      <c r="J35" s="7"/>
      <c r="K35" s="7"/>
      <c r="L35" s="7"/>
      <c r="M35" s="7"/>
      <c r="Q35" s="28" t="s">
        <v>137</v>
      </c>
    </row>
    <row r="36" spans="2:17" x14ac:dyDescent="0.35">
      <c r="B36" s="120">
        <f>'1.1 N capacity of holding'!B37</f>
        <v>0</v>
      </c>
      <c r="C36" s="120">
        <f>'1.1 N capacity of holding'!C37</f>
        <v>0</v>
      </c>
      <c r="D36" s="7"/>
      <c r="E36" s="7" t="s">
        <v>317</v>
      </c>
      <c r="F36" s="9" t="s">
        <v>107</v>
      </c>
      <c r="G36" s="7"/>
      <c r="H36" s="1"/>
      <c r="I36" s="7"/>
      <c r="J36" s="7"/>
      <c r="K36" s="7"/>
      <c r="L36" s="7"/>
      <c r="M36" s="7"/>
      <c r="Q36" s="28" t="s">
        <v>138</v>
      </c>
    </row>
    <row r="37" spans="2:17" x14ac:dyDescent="0.35">
      <c r="B37" s="120">
        <f>'1.1 N capacity of holding'!B38</f>
        <v>0</v>
      </c>
      <c r="C37" s="120">
        <f>'1.1 N capacity of holding'!C38</f>
        <v>0</v>
      </c>
      <c r="D37" s="7"/>
      <c r="E37" s="7" t="s">
        <v>317</v>
      </c>
      <c r="F37" s="9" t="s">
        <v>107</v>
      </c>
      <c r="G37" s="7"/>
      <c r="H37" s="1"/>
      <c r="I37" s="7"/>
      <c r="J37" s="7"/>
      <c r="K37" s="7"/>
      <c r="L37" s="7"/>
      <c r="M37" s="7"/>
      <c r="Q37" s="28" t="s">
        <v>139</v>
      </c>
    </row>
    <row r="38" spans="2:17" x14ac:dyDescent="0.35">
      <c r="B38" s="120">
        <f>'1.1 N capacity of holding'!B39</f>
        <v>0</v>
      </c>
      <c r="C38" s="120">
        <f>'1.1 N capacity of holding'!C39</f>
        <v>0</v>
      </c>
      <c r="D38" s="7"/>
      <c r="E38" s="7" t="s">
        <v>317</v>
      </c>
      <c r="F38" s="9" t="s">
        <v>107</v>
      </c>
      <c r="G38" s="7"/>
      <c r="H38" s="1"/>
      <c r="I38" s="7"/>
      <c r="J38" s="7"/>
      <c r="K38" s="7"/>
      <c r="L38" s="7"/>
      <c r="M38" s="7"/>
      <c r="Q38" s="28" t="s">
        <v>140</v>
      </c>
    </row>
    <row r="39" spans="2:17" x14ac:dyDescent="0.35">
      <c r="B39" s="120">
        <f>'1.1 N capacity of holding'!B40</f>
        <v>0</v>
      </c>
      <c r="C39" s="120">
        <f>'1.1 N capacity of holding'!C40</f>
        <v>0</v>
      </c>
      <c r="D39" s="7"/>
      <c r="E39" s="7" t="s">
        <v>317</v>
      </c>
      <c r="F39" s="9" t="s">
        <v>107</v>
      </c>
      <c r="G39" s="7"/>
      <c r="H39" s="1"/>
      <c r="I39" s="7"/>
      <c r="J39" s="7"/>
      <c r="K39" s="7"/>
      <c r="L39" s="7"/>
      <c r="M39" s="7"/>
      <c r="Q39" s="28" t="s">
        <v>141</v>
      </c>
    </row>
    <row r="40" spans="2:17" x14ac:dyDescent="0.35">
      <c r="B40" s="120">
        <f>'1.1 N capacity of holding'!B41</f>
        <v>0</v>
      </c>
      <c r="C40" s="120">
        <f>'1.1 N capacity of holding'!C41</f>
        <v>0</v>
      </c>
      <c r="D40" s="7"/>
      <c r="E40" s="7" t="s">
        <v>317</v>
      </c>
      <c r="F40" s="9" t="s">
        <v>107</v>
      </c>
      <c r="G40" s="7"/>
      <c r="H40" s="1"/>
      <c r="I40" s="7"/>
      <c r="J40" s="7"/>
      <c r="K40" s="7"/>
      <c r="L40" s="7"/>
      <c r="M40" s="7"/>
      <c r="Q40" s="28" t="s">
        <v>255</v>
      </c>
    </row>
    <row r="41" spans="2:17" x14ac:dyDescent="0.35">
      <c r="B41" s="120">
        <f>'1.1 N capacity of holding'!B42</f>
        <v>0</v>
      </c>
      <c r="C41" s="120">
        <f>'1.1 N capacity of holding'!C42</f>
        <v>0</v>
      </c>
      <c r="D41" s="7"/>
      <c r="E41" s="7" t="s">
        <v>317</v>
      </c>
      <c r="F41" s="9" t="s">
        <v>107</v>
      </c>
      <c r="G41" s="7"/>
      <c r="H41" s="1"/>
      <c r="I41" s="7"/>
      <c r="J41" s="7"/>
      <c r="K41" s="7"/>
      <c r="L41" s="7"/>
      <c r="M41" s="7"/>
      <c r="Q41" s="28" t="s">
        <v>142</v>
      </c>
    </row>
    <row r="42" spans="2:17" x14ac:dyDescent="0.35">
      <c r="B42" s="120">
        <f>'1.1 N capacity of holding'!B43</f>
        <v>0</v>
      </c>
      <c r="C42" s="120">
        <f>'1.1 N capacity of holding'!C43</f>
        <v>0</v>
      </c>
      <c r="D42" s="7"/>
      <c r="E42" s="7" t="s">
        <v>317</v>
      </c>
      <c r="F42" s="9" t="s">
        <v>107</v>
      </c>
      <c r="G42" s="7"/>
      <c r="H42" s="1"/>
      <c r="I42" s="7"/>
      <c r="J42" s="7"/>
      <c r="K42" s="7"/>
      <c r="L42" s="7"/>
      <c r="M42" s="7"/>
      <c r="Q42" s="28" t="s">
        <v>143</v>
      </c>
    </row>
    <row r="43" spans="2:17" x14ac:dyDescent="0.35">
      <c r="B43" s="120">
        <f>'1.1 N capacity of holding'!B44</f>
        <v>0</v>
      </c>
      <c r="C43" s="120">
        <f>'1.1 N capacity of holding'!C44</f>
        <v>0</v>
      </c>
      <c r="D43" s="7"/>
      <c r="E43" s="7" t="s">
        <v>317</v>
      </c>
      <c r="F43" s="9" t="s">
        <v>107</v>
      </c>
      <c r="G43" s="7"/>
      <c r="H43" s="1"/>
      <c r="I43" s="7"/>
      <c r="J43" s="7"/>
      <c r="K43" s="7"/>
      <c r="L43" s="7"/>
      <c r="M43" s="7"/>
      <c r="Q43" s="28" t="s">
        <v>144</v>
      </c>
    </row>
    <row r="44" spans="2:17" x14ac:dyDescent="0.35">
      <c r="B44" s="120">
        <f>'1.1 N capacity of holding'!B45</f>
        <v>0</v>
      </c>
      <c r="C44" s="120">
        <f>'1.1 N capacity of holding'!C45</f>
        <v>0</v>
      </c>
      <c r="D44" s="7"/>
      <c r="E44" s="7" t="s">
        <v>317</v>
      </c>
      <c r="F44" s="9" t="s">
        <v>107</v>
      </c>
      <c r="G44" s="7"/>
      <c r="H44" s="1"/>
      <c r="I44" s="7"/>
      <c r="J44" s="7"/>
      <c r="K44" s="7"/>
      <c r="L44" s="7"/>
      <c r="M44" s="7"/>
      <c r="Q44" s="28" t="s">
        <v>145</v>
      </c>
    </row>
    <row r="45" spans="2:17" x14ac:dyDescent="0.35">
      <c r="B45" s="120">
        <f>'1.1 N capacity of holding'!B46</f>
        <v>0</v>
      </c>
      <c r="C45" s="120">
        <f>'1.1 N capacity of holding'!C46</f>
        <v>0</v>
      </c>
      <c r="D45" s="7"/>
      <c r="E45" s="7" t="s">
        <v>317</v>
      </c>
      <c r="F45" s="9" t="s">
        <v>107</v>
      </c>
      <c r="G45" s="7"/>
      <c r="H45" s="1"/>
      <c r="I45" s="7"/>
      <c r="J45" s="7"/>
      <c r="K45" s="7"/>
      <c r="L45" s="7"/>
      <c r="M45" s="7"/>
      <c r="Q45" s="19" t="s">
        <v>373</v>
      </c>
    </row>
    <row r="46" spans="2:17" x14ac:dyDescent="0.35">
      <c r="B46" s="120">
        <f>'1.1 N capacity of holding'!B47</f>
        <v>0</v>
      </c>
      <c r="C46" s="120">
        <f>'1.1 N capacity of holding'!C47</f>
        <v>0</v>
      </c>
      <c r="D46" s="7"/>
      <c r="E46" s="7" t="s">
        <v>317</v>
      </c>
      <c r="F46" s="9" t="s">
        <v>107</v>
      </c>
      <c r="G46" s="7"/>
      <c r="H46" s="1"/>
      <c r="I46" s="7"/>
      <c r="J46" s="7"/>
      <c r="K46" s="7"/>
      <c r="L46" s="7"/>
      <c r="M46" s="7"/>
      <c r="Q46" s="19" t="s">
        <v>374</v>
      </c>
    </row>
    <row r="47" spans="2:17" x14ac:dyDescent="0.35">
      <c r="B47" s="120">
        <f>'1.1 N capacity of holding'!B48</f>
        <v>0</v>
      </c>
      <c r="C47" s="120">
        <f>'1.1 N capacity of holding'!C48</f>
        <v>0</v>
      </c>
      <c r="D47" s="7"/>
      <c r="E47" s="7" t="s">
        <v>317</v>
      </c>
      <c r="F47" s="9" t="s">
        <v>107</v>
      </c>
      <c r="G47" s="7"/>
      <c r="H47" s="1"/>
      <c r="I47" s="7"/>
      <c r="J47" s="7"/>
      <c r="K47" s="7"/>
      <c r="L47" s="7"/>
      <c r="M47" s="7"/>
      <c r="Q47" s="28" t="s">
        <v>146</v>
      </c>
    </row>
    <row r="48" spans="2:17" x14ac:dyDescent="0.35">
      <c r="B48" s="120">
        <f>'1.1 N capacity of holding'!B49</f>
        <v>0</v>
      </c>
      <c r="C48" s="120">
        <f>'1.1 N capacity of holding'!C49</f>
        <v>0</v>
      </c>
      <c r="D48" s="7"/>
      <c r="E48" s="7" t="s">
        <v>317</v>
      </c>
      <c r="F48" s="9" t="s">
        <v>107</v>
      </c>
      <c r="G48" s="7"/>
      <c r="H48" s="1"/>
      <c r="I48" s="7"/>
      <c r="J48" s="7"/>
      <c r="K48" s="7"/>
      <c r="L48" s="7"/>
      <c r="M48" s="7"/>
      <c r="Q48" s="28" t="s">
        <v>147</v>
      </c>
    </row>
    <row r="49" spans="2:17" x14ac:dyDescent="0.35">
      <c r="B49" s="120">
        <f>'1.1 N capacity of holding'!B50</f>
        <v>0</v>
      </c>
      <c r="C49" s="120">
        <f>'1.1 N capacity of holding'!C50</f>
        <v>0</v>
      </c>
      <c r="D49" s="7"/>
      <c r="E49" s="7" t="s">
        <v>317</v>
      </c>
      <c r="F49" s="9" t="s">
        <v>107</v>
      </c>
      <c r="G49" s="7"/>
      <c r="H49" s="1"/>
      <c r="I49" s="7"/>
      <c r="J49" s="7"/>
      <c r="K49" s="7"/>
      <c r="L49" s="7"/>
      <c r="M49" s="7"/>
      <c r="Q49" s="28" t="s">
        <v>148</v>
      </c>
    </row>
    <row r="50" spans="2:17" x14ac:dyDescent="0.35">
      <c r="B50" s="120">
        <f>'1.1 N capacity of holding'!B51</f>
        <v>0</v>
      </c>
      <c r="C50" s="120">
        <f>'1.1 N capacity of holding'!C51</f>
        <v>0</v>
      </c>
      <c r="D50" s="7"/>
      <c r="E50" s="7" t="s">
        <v>317</v>
      </c>
      <c r="F50" s="9" t="s">
        <v>107</v>
      </c>
      <c r="G50" s="7"/>
      <c r="H50" s="1"/>
      <c r="I50" s="7"/>
      <c r="J50" s="7"/>
      <c r="K50" s="7"/>
      <c r="L50" s="7"/>
      <c r="M50" s="7"/>
      <c r="Q50" s="28" t="s">
        <v>149</v>
      </c>
    </row>
    <row r="51" spans="2:17" x14ac:dyDescent="0.35">
      <c r="B51" s="120">
        <f>'1.1 N capacity of holding'!B52</f>
        <v>0</v>
      </c>
      <c r="C51" s="120">
        <f>'1.1 N capacity of holding'!C52</f>
        <v>0</v>
      </c>
      <c r="D51" s="7"/>
      <c r="E51" s="7" t="s">
        <v>317</v>
      </c>
      <c r="F51" s="9" t="s">
        <v>107</v>
      </c>
      <c r="G51" s="7"/>
      <c r="H51" s="1"/>
      <c r="I51" s="7"/>
      <c r="J51" s="7"/>
      <c r="K51" s="7"/>
      <c r="L51" s="7"/>
      <c r="M51" s="7"/>
      <c r="Q51" s="28" t="s">
        <v>150</v>
      </c>
    </row>
    <row r="52" spans="2:17" x14ac:dyDescent="0.35">
      <c r="B52" s="120">
        <f>'1.1 N capacity of holding'!B53</f>
        <v>0</v>
      </c>
      <c r="C52" s="120">
        <f>'1.1 N capacity of holding'!C53</f>
        <v>0</v>
      </c>
      <c r="D52" s="7"/>
      <c r="E52" s="7" t="s">
        <v>317</v>
      </c>
      <c r="F52" s="9" t="s">
        <v>107</v>
      </c>
      <c r="G52" s="7"/>
      <c r="H52" s="1"/>
      <c r="I52" s="7"/>
      <c r="J52" s="7"/>
      <c r="K52" s="7"/>
      <c r="L52" s="7"/>
      <c r="M52" s="7"/>
      <c r="Q52" s="28" t="s">
        <v>151</v>
      </c>
    </row>
    <row r="53" spans="2:17" x14ac:dyDescent="0.35">
      <c r="B53" s="120">
        <f>'1.1 N capacity of holding'!B54</f>
        <v>0</v>
      </c>
      <c r="C53" s="120">
        <f>'1.1 N capacity of holding'!C54</f>
        <v>0</v>
      </c>
      <c r="D53" s="7"/>
      <c r="E53" s="7" t="s">
        <v>317</v>
      </c>
      <c r="F53" s="9" t="s">
        <v>107</v>
      </c>
      <c r="G53" s="7"/>
      <c r="H53" s="1"/>
      <c r="I53" s="7"/>
      <c r="J53" s="7"/>
      <c r="K53" s="7"/>
      <c r="L53" s="7"/>
      <c r="M53" s="7"/>
      <c r="Q53" s="28" t="s">
        <v>152</v>
      </c>
    </row>
    <row r="54" spans="2:17" x14ac:dyDescent="0.35">
      <c r="B54" s="120">
        <f>'1.1 N capacity of holding'!B55</f>
        <v>0</v>
      </c>
      <c r="C54" s="120">
        <f>'1.1 N capacity of holding'!C55</f>
        <v>0</v>
      </c>
      <c r="D54" s="7"/>
      <c r="E54" s="7" t="s">
        <v>317</v>
      </c>
      <c r="F54" s="9" t="s">
        <v>107</v>
      </c>
      <c r="G54" s="7"/>
      <c r="H54" s="1"/>
      <c r="I54" s="7"/>
      <c r="J54" s="7"/>
      <c r="K54" s="7"/>
      <c r="L54" s="7"/>
      <c r="M54" s="7"/>
      <c r="Q54" s="28" t="s">
        <v>153</v>
      </c>
    </row>
    <row r="55" spans="2:17" x14ac:dyDescent="0.35">
      <c r="B55" s="120">
        <f>'1.1 N capacity of holding'!B56</f>
        <v>0</v>
      </c>
      <c r="C55" s="120">
        <f>'1.1 N capacity of holding'!C56</f>
        <v>0</v>
      </c>
      <c r="D55" s="7"/>
      <c r="E55" s="7" t="s">
        <v>317</v>
      </c>
      <c r="F55" s="9" t="s">
        <v>107</v>
      </c>
      <c r="G55" s="7"/>
      <c r="H55" s="1"/>
      <c r="I55" s="7"/>
      <c r="J55" s="7"/>
      <c r="K55" s="7"/>
      <c r="L55" s="7"/>
      <c r="M55" s="7"/>
      <c r="Q55" s="28" t="s">
        <v>154</v>
      </c>
    </row>
    <row r="56" spans="2:17" x14ac:dyDescent="0.35">
      <c r="B56" s="120">
        <f>'1.1 N capacity of holding'!B57</f>
        <v>0</v>
      </c>
      <c r="C56" s="120">
        <f>'1.1 N capacity of holding'!C57</f>
        <v>0</v>
      </c>
      <c r="D56" s="7"/>
      <c r="E56" s="7" t="s">
        <v>317</v>
      </c>
      <c r="F56" s="9" t="s">
        <v>107</v>
      </c>
      <c r="G56" s="7"/>
      <c r="H56" s="1"/>
      <c r="I56" s="7"/>
      <c r="J56" s="7"/>
      <c r="K56" s="7"/>
      <c r="L56" s="7"/>
      <c r="M56" s="7"/>
      <c r="Q56" s="28" t="s">
        <v>155</v>
      </c>
    </row>
    <row r="57" spans="2:17" x14ac:dyDescent="0.35">
      <c r="B57" s="120">
        <f>'1.1 N capacity of holding'!B58</f>
        <v>0</v>
      </c>
      <c r="C57" s="120">
        <f>'1.1 N capacity of holding'!C58</f>
        <v>0</v>
      </c>
      <c r="D57" s="7"/>
      <c r="E57" s="7" t="s">
        <v>317</v>
      </c>
      <c r="F57" s="9" t="s">
        <v>107</v>
      </c>
      <c r="G57" s="7"/>
      <c r="H57" s="1"/>
      <c r="I57" s="7"/>
      <c r="J57" s="7"/>
      <c r="K57" s="7"/>
      <c r="L57" s="7"/>
      <c r="M57" s="7"/>
      <c r="Q57" s="28" t="s">
        <v>156</v>
      </c>
    </row>
    <row r="58" spans="2:17" x14ac:dyDescent="0.35">
      <c r="B58" s="120">
        <f>'1.1 N capacity of holding'!B59</f>
        <v>0</v>
      </c>
      <c r="C58" s="120">
        <f>'1.1 N capacity of holding'!C59</f>
        <v>0</v>
      </c>
      <c r="D58" s="7"/>
      <c r="E58" s="7" t="s">
        <v>317</v>
      </c>
      <c r="F58" s="9" t="s">
        <v>107</v>
      </c>
      <c r="G58" s="7"/>
      <c r="H58" s="1"/>
      <c r="I58" s="7"/>
      <c r="J58" s="7"/>
      <c r="K58" s="7"/>
      <c r="L58" s="7"/>
      <c r="M58" s="7"/>
      <c r="Q58" s="28" t="s">
        <v>157</v>
      </c>
    </row>
    <row r="59" spans="2:17" x14ac:dyDescent="0.35">
      <c r="B59" s="120">
        <f>'1.1 N capacity of holding'!B60</f>
        <v>0</v>
      </c>
      <c r="C59" s="120">
        <f>'1.1 N capacity of holding'!C60</f>
        <v>0</v>
      </c>
      <c r="D59" s="7"/>
      <c r="E59" s="7" t="s">
        <v>317</v>
      </c>
      <c r="F59" s="9" t="s">
        <v>107</v>
      </c>
      <c r="G59" s="7"/>
      <c r="H59" s="1"/>
      <c r="I59" s="7"/>
      <c r="J59" s="7"/>
      <c r="K59" s="7"/>
      <c r="L59" s="7"/>
      <c r="M59" s="7"/>
      <c r="Q59" s="28" t="s">
        <v>158</v>
      </c>
    </row>
    <row r="60" spans="2:17" x14ac:dyDescent="0.35">
      <c r="B60" s="120">
        <f>'1.1 N capacity of holding'!B61</f>
        <v>0</v>
      </c>
      <c r="C60" s="120">
        <f>'1.1 N capacity of holding'!C61</f>
        <v>0</v>
      </c>
      <c r="D60" s="7"/>
      <c r="E60" s="7" t="s">
        <v>317</v>
      </c>
      <c r="F60" s="9" t="s">
        <v>107</v>
      </c>
      <c r="G60" s="7"/>
      <c r="H60" s="1"/>
      <c r="I60" s="7"/>
      <c r="J60" s="7"/>
      <c r="K60" s="7"/>
      <c r="L60" s="7"/>
      <c r="M60" s="7"/>
      <c r="Q60" s="28" t="s">
        <v>159</v>
      </c>
    </row>
    <row r="61" spans="2:17" x14ac:dyDescent="0.35">
      <c r="B61" s="120">
        <f>'1.1 N capacity of holding'!B62</f>
        <v>0</v>
      </c>
      <c r="C61" s="120">
        <f>'1.1 N capacity of holding'!C62</f>
        <v>0</v>
      </c>
      <c r="D61" s="7"/>
      <c r="E61" s="7" t="s">
        <v>317</v>
      </c>
      <c r="F61" s="9" t="s">
        <v>107</v>
      </c>
      <c r="G61" s="7"/>
      <c r="H61" s="1"/>
      <c r="I61" s="7"/>
      <c r="J61" s="7"/>
      <c r="K61" s="7"/>
      <c r="L61" s="7"/>
      <c r="M61" s="7"/>
      <c r="Q61" s="28" t="s">
        <v>160</v>
      </c>
    </row>
    <row r="62" spans="2:17" x14ac:dyDescent="0.35">
      <c r="B62" s="120">
        <f>'1.1 N capacity of holding'!B63</f>
        <v>0</v>
      </c>
      <c r="C62" s="120">
        <f>'1.1 N capacity of holding'!C63</f>
        <v>0</v>
      </c>
      <c r="D62" s="7"/>
      <c r="E62" s="7" t="s">
        <v>317</v>
      </c>
      <c r="F62" s="9" t="s">
        <v>107</v>
      </c>
      <c r="G62" s="7"/>
      <c r="H62" s="1"/>
      <c r="I62" s="7"/>
      <c r="J62" s="7"/>
      <c r="K62" s="7"/>
      <c r="L62" s="7"/>
      <c r="M62" s="7"/>
      <c r="Q62" s="28" t="s">
        <v>161</v>
      </c>
    </row>
    <row r="63" spans="2:17" x14ac:dyDescent="0.35">
      <c r="B63" s="120">
        <f>'1.1 N capacity of holding'!B64</f>
        <v>0</v>
      </c>
      <c r="C63" s="120">
        <f>'1.1 N capacity of holding'!C64</f>
        <v>0</v>
      </c>
      <c r="D63" s="7"/>
      <c r="E63" s="7" t="s">
        <v>317</v>
      </c>
      <c r="F63" s="9" t="s">
        <v>107</v>
      </c>
      <c r="G63" s="7"/>
      <c r="H63" s="1"/>
      <c r="I63" s="7"/>
      <c r="J63" s="7"/>
      <c r="K63" s="7"/>
      <c r="L63" s="7"/>
      <c r="M63" s="7"/>
      <c r="Q63" s="28" t="s">
        <v>107</v>
      </c>
    </row>
    <row r="64" spans="2:17" x14ac:dyDescent="0.35">
      <c r="B64" s="120">
        <f>'1.1 N capacity of holding'!B65</f>
        <v>0</v>
      </c>
      <c r="C64" s="120">
        <f>'1.1 N capacity of holding'!C65</f>
        <v>0</v>
      </c>
      <c r="D64" s="7"/>
      <c r="E64" s="7" t="s">
        <v>317</v>
      </c>
      <c r="F64" s="9" t="s">
        <v>107</v>
      </c>
      <c r="G64" s="7"/>
      <c r="H64" s="1"/>
      <c r="I64" s="7"/>
      <c r="J64" s="7"/>
      <c r="K64" s="7"/>
      <c r="L64" s="7"/>
      <c r="M64" s="7"/>
      <c r="Q64" s="28" t="s">
        <v>341</v>
      </c>
    </row>
    <row r="65" spans="2:13" x14ac:dyDescent="0.35">
      <c r="B65" s="120">
        <f>'1.1 N capacity of holding'!B66</f>
        <v>0</v>
      </c>
      <c r="C65" s="120">
        <f>'1.1 N capacity of holding'!C66</f>
        <v>0</v>
      </c>
      <c r="D65" s="7"/>
      <c r="E65" s="7" t="s">
        <v>317</v>
      </c>
      <c r="F65" s="9" t="s">
        <v>107</v>
      </c>
      <c r="G65" s="7"/>
      <c r="H65" s="1"/>
      <c r="I65" s="7"/>
      <c r="J65" s="7"/>
      <c r="K65" s="7"/>
      <c r="L65" s="7"/>
      <c r="M65" s="7"/>
    </row>
    <row r="66" spans="2:13" x14ac:dyDescent="0.35">
      <c r="B66" s="120">
        <f>'1.1 N capacity of holding'!B67</f>
        <v>0</v>
      </c>
      <c r="C66" s="120">
        <f>'1.1 N capacity of holding'!C67</f>
        <v>0</v>
      </c>
      <c r="D66" s="7"/>
      <c r="E66" s="7" t="s">
        <v>317</v>
      </c>
      <c r="F66" s="9" t="s">
        <v>107</v>
      </c>
      <c r="G66" s="7"/>
      <c r="H66" s="1"/>
      <c r="I66" s="7"/>
      <c r="J66" s="7"/>
      <c r="K66" s="7"/>
      <c r="L66" s="7"/>
      <c r="M66" s="7"/>
    </row>
    <row r="67" spans="2:13" x14ac:dyDescent="0.35">
      <c r="B67" s="120">
        <f>'1.1 N capacity of holding'!B68</f>
        <v>0</v>
      </c>
      <c r="C67" s="120">
        <f>'1.1 N capacity of holding'!C68</f>
        <v>0</v>
      </c>
      <c r="D67" s="7"/>
      <c r="E67" s="7" t="s">
        <v>317</v>
      </c>
      <c r="F67" s="9" t="s">
        <v>107</v>
      </c>
      <c r="G67" s="7"/>
      <c r="H67" s="1"/>
      <c r="I67" s="7"/>
      <c r="J67" s="7"/>
      <c r="K67" s="7"/>
      <c r="L67" s="7"/>
      <c r="M67" s="7"/>
    </row>
    <row r="68" spans="2:13" x14ac:dyDescent="0.35">
      <c r="B68" s="120">
        <f>'1.1 N capacity of holding'!B69</f>
        <v>0</v>
      </c>
      <c r="C68" s="120">
        <f>'1.1 N capacity of holding'!C69</f>
        <v>0</v>
      </c>
      <c r="D68" s="7"/>
      <c r="E68" s="7" t="s">
        <v>317</v>
      </c>
      <c r="F68" s="9" t="s">
        <v>107</v>
      </c>
      <c r="G68" s="7"/>
      <c r="H68" s="1"/>
      <c r="I68" s="7"/>
      <c r="J68" s="7"/>
      <c r="K68" s="7"/>
      <c r="L68" s="7"/>
      <c r="M68" s="7"/>
    </row>
    <row r="69" spans="2:13" x14ac:dyDescent="0.35">
      <c r="B69" s="120">
        <f>'1.1 N capacity of holding'!B70</f>
        <v>0</v>
      </c>
      <c r="C69" s="120">
        <f>'1.1 N capacity of holding'!C70</f>
        <v>0</v>
      </c>
      <c r="D69" s="7"/>
      <c r="E69" s="7" t="s">
        <v>317</v>
      </c>
      <c r="F69" s="9" t="s">
        <v>107</v>
      </c>
      <c r="G69" s="7"/>
      <c r="H69" s="1"/>
      <c r="I69" s="7"/>
      <c r="J69" s="7"/>
      <c r="K69" s="7"/>
      <c r="L69" s="7"/>
      <c r="M69" s="7"/>
    </row>
    <row r="70" spans="2:13" x14ac:dyDescent="0.35">
      <c r="B70" s="120">
        <f>'1.1 N capacity of holding'!B71</f>
        <v>0</v>
      </c>
      <c r="C70" s="120">
        <f>'1.1 N capacity of holding'!C71</f>
        <v>0</v>
      </c>
      <c r="D70" s="7"/>
      <c r="E70" s="7" t="s">
        <v>317</v>
      </c>
      <c r="F70" s="9" t="s">
        <v>107</v>
      </c>
      <c r="G70" s="7"/>
      <c r="H70" s="1"/>
      <c r="I70" s="7"/>
      <c r="J70" s="7"/>
      <c r="K70" s="7"/>
      <c r="L70" s="7"/>
      <c r="M70" s="7"/>
    </row>
    <row r="71" spans="2:13" x14ac:dyDescent="0.35">
      <c r="B71" s="120">
        <f>'1.1 N capacity of holding'!B72</f>
        <v>0</v>
      </c>
      <c r="C71" s="120">
        <f>'1.1 N capacity of holding'!C72</f>
        <v>0</v>
      </c>
      <c r="D71" s="7"/>
      <c r="E71" s="7" t="s">
        <v>317</v>
      </c>
      <c r="F71" s="9" t="s">
        <v>107</v>
      </c>
      <c r="G71" s="7"/>
      <c r="H71" s="1"/>
      <c r="I71" s="7"/>
      <c r="J71" s="7"/>
      <c r="K71" s="7"/>
      <c r="L71" s="7"/>
      <c r="M71" s="7"/>
    </row>
    <row r="72" spans="2:13" x14ac:dyDescent="0.35">
      <c r="B72" s="120">
        <f>'1.1 N capacity of holding'!B73</f>
        <v>0</v>
      </c>
      <c r="C72" s="120">
        <f>'1.1 N capacity of holding'!C73</f>
        <v>0</v>
      </c>
      <c r="D72" s="7"/>
      <c r="E72" s="7" t="s">
        <v>317</v>
      </c>
      <c r="F72" s="9" t="s">
        <v>107</v>
      </c>
      <c r="G72" s="7"/>
      <c r="H72" s="1"/>
      <c r="I72" s="7"/>
      <c r="J72" s="7"/>
      <c r="K72" s="7"/>
      <c r="L72" s="7"/>
      <c r="M72" s="7"/>
    </row>
    <row r="73" spans="2:13" x14ac:dyDescent="0.35">
      <c r="B73" s="120">
        <f>'1.1 N capacity of holding'!B74</f>
        <v>0</v>
      </c>
      <c r="C73" s="120">
        <f>'1.1 N capacity of holding'!C74</f>
        <v>0</v>
      </c>
      <c r="D73" s="7"/>
      <c r="E73" s="7" t="s">
        <v>317</v>
      </c>
      <c r="F73" s="9" t="s">
        <v>107</v>
      </c>
      <c r="G73" s="7"/>
      <c r="H73" s="1"/>
      <c r="I73" s="7"/>
      <c r="J73" s="7"/>
      <c r="K73" s="7"/>
      <c r="L73" s="7"/>
      <c r="M73" s="7"/>
    </row>
    <row r="74" spans="2:13" x14ac:dyDescent="0.35">
      <c r="B74" s="120">
        <f>'1.1 N capacity of holding'!B75</f>
        <v>0</v>
      </c>
      <c r="C74" s="120">
        <f>'1.1 N capacity of holding'!C75</f>
        <v>0</v>
      </c>
      <c r="D74" s="7"/>
      <c r="E74" s="7" t="s">
        <v>317</v>
      </c>
      <c r="F74" s="9" t="s">
        <v>107</v>
      </c>
      <c r="G74" s="7"/>
      <c r="H74" s="1"/>
      <c r="I74" s="7"/>
      <c r="J74" s="7"/>
      <c r="K74" s="7"/>
      <c r="L74" s="7"/>
      <c r="M74" s="7"/>
    </row>
    <row r="75" spans="2:13" x14ac:dyDescent="0.35">
      <c r="B75" s="120">
        <f>'1.1 N capacity of holding'!B76</f>
        <v>0</v>
      </c>
      <c r="C75" s="120">
        <f>'1.1 N capacity of holding'!C76</f>
        <v>0</v>
      </c>
      <c r="D75" s="7"/>
      <c r="E75" s="7" t="s">
        <v>317</v>
      </c>
      <c r="F75" s="9" t="s">
        <v>107</v>
      </c>
      <c r="G75" s="7"/>
      <c r="H75" s="1"/>
      <c r="I75" s="7"/>
      <c r="J75" s="7"/>
      <c r="K75" s="7"/>
      <c r="L75" s="7"/>
      <c r="M75" s="7"/>
    </row>
    <row r="76" spans="2:13" x14ac:dyDescent="0.35">
      <c r="B76" s="120">
        <f>'1.1 N capacity of holding'!B77</f>
        <v>0</v>
      </c>
      <c r="C76" s="120">
        <f>'1.1 N capacity of holding'!C77</f>
        <v>0</v>
      </c>
      <c r="D76" s="7"/>
      <c r="E76" s="7" t="s">
        <v>317</v>
      </c>
      <c r="F76" s="9" t="s">
        <v>107</v>
      </c>
      <c r="G76" s="7"/>
      <c r="H76" s="1"/>
      <c r="I76" s="7"/>
      <c r="J76" s="7"/>
      <c r="K76" s="7"/>
      <c r="L76" s="7"/>
      <c r="M76" s="7"/>
    </row>
    <row r="77" spans="2:13" x14ac:dyDescent="0.35">
      <c r="B77" s="120">
        <f>'1.1 N capacity of holding'!B78</f>
        <v>0</v>
      </c>
      <c r="C77" s="120">
        <f>'1.1 N capacity of holding'!C78</f>
        <v>0</v>
      </c>
      <c r="D77" s="7"/>
      <c r="E77" s="7" t="s">
        <v>317</v>
      </c>
      <c r="F77" s="9" t="s">
        <v>107</v>
      </c>
      <c r="G77" s="7"/>
      <c r="H77" s="1"/>
      <c r="I77" s="7"/>
      <c r="J77" s="7"/>
      <c r="K77" s="7"/>
      <c r="L77" s="7"/>
      <c r="M77" s="7"/>
    </row>
    <row r="78" spans="2:13" x14ac:dyDescent="0.35">
      <c r="B78" s="120">
        <f>'1.1 N capacity of holding'!B79</f>
        <v>0</v>
      </c>
      <c r="C78" s="120">
        <f>'1.1 N capacity of holding'!C79</f>
        <v>0</v>
      </c>
      <c r="D78" s="7"/>
      <c r="E78" s="7" t="s">
        <v>317</v>
      </c>
      <c r="F78" s="9" t="s">
        <v>107</v>
      </c>
      <c r="G78" s="7"/>
      <c r="H78" s="1"/>
      <c r="I78" s="7"/>
      <c r="J78" s="7"/>
      <c r="K78" s="7"/>
      <c r="L78" s="7"/>
      <c r="M78" s="7"/>
    </row>
    <row r="79" spans="2:13" x14ac:dyDescent="0.35">
      <c r="B79" s="120">
        <f>'1.1 N capacity of holding'!B80</f>
        <v>0</v>
      </c>
      <c r="C79" s="120">
        <f>'1.1 N capacity of holding'!C80</f>
        <v>0</v>
      </c>
      <c r="D79" s="7"/>
      <c r="E79" s="7" t="s">
        <v>317</v>
      </c>
      <c r="F79" s="9" t="s">
        <v>107</v>
      </c>
      <c r="G79" s="7"/>
      <c r="H79" s="1"/>
      <c r="I79" s="7"/>
      <c r="J79" s="7"/>
      <c r="K79" s="7"/>
      <c r="L79" s="7"/>
      <c r="M79" s="7"/>
    </row>
    <row r="80" spans="2:13" x14ac:dyDescent="0.35">
      <c r="B80" s="120">
        <f>'1.1 N capacity of holding'!B81</f>
        <v>0</v>
      </c>
      <c r="C80" s="120">
        <f>'1.1 N capacity of holding'!C81</f>
        <v>0</v>
      </c>
      <c r="D80" s="7"/>
      <c r="E80" s="7" t="s">
        <v>317</v>
      </c>
      <c r="F80" s="9" t="s">
        <v>107</v>
      </c>
      <c r="G80" s="7"/>
      <c r="H80" s="1"/>
      <c r="I80" s="7"/>
      <c r="J80" s="7"/>
      <c r="K80" s="7"/>
      <c r="L80" s="7"/>
      <c r="M80" s="7"/>
    </row>
    <row r="81" spans="2:13" x14ac:dyDescent="0.35">
      <c r="B81" s="120">
        <f>'1.1 N capacity of holding'!B82</f>
        <v>0</v>
      </c>
      <c r="C81" s="120">
        <f>'1.1 N capacity of holding'!C82</f>
        <v>0</v>
      </c>
      <c r="D81" s="7"/>
      <c r="E81" s="7" t="s">
        <v>317</v>
      </c>
      <c r="F81" s="9" t="s">
        <v>107</v>
      </c>
      <c r="G81" s="7"/>
      <c r="H81" s="1"/>
      <c r="I81" s="7"/>
      <c r="J81" s="7"/>
      <c r="K81" s="7"/>
      <c r="L81" s="7"/>
      <c r="M81" s="7"/>
    </row>
    <row r="82" spans="2:13" x14ac:dyDescent="0.35">
      <c r="B82" s="120">
        <f>'1.1 N capacity of holding'!B83</f>
        <v>0</v>
      </c>
      <c r="C82" s="120">
        <f>'1.1 N capacity of holding'!C83</f>
        <v>0</v>
      </c>
      <c r="D82" s="7"/>
      <c r="E82" s="7" t="s">
        <v>317</v>
      </c>
      <c r="F82" s="9" t="s">
        <v>107</v>
      </c>
      <c r="G82" s="7"/>
      <c r="H82" s="1"/>
      <c r="I82" s="7"/>
      <c r="J82" s="7"/>
      <c r="K82" s="7"/>
      <c r="L82" s="7"/>
      <c r="M82" s="7"/>
    </row>
    <row r="83" spans="2:13" x14ac:dyDescent="0.35">
      <c r="B83" s="120">
        <f>'1.1 N capacity of holding'!B84</f>
        <v>0</v>
      </c>
      <c r="C83" s="120">
        <f>'1.1 N capacity of holding'!C84</f>
        <v>0</v>
      </c>
      <c r="D83" s="7"/>
      <c r="E83" s="7" t="s">
        <v>317</v>
      </c>
      <c r="F83" s="9" t="s">
        <v>107</v>
      </c>
      <c r="G83" s="7"/>
      <c r="H83" s="1"/>
      <c r="I83" s="7"/>
      <c r="J83" s="7"/>
      <c r="K83" s="7"/>
      <c r="L83" s="7"/>
      <c r="M83" s="7"/>
    </row>
    <row r="84" spans="2:13" x14ac:dyDescent="0.35">
      <c r="B84" s="120">
        <f>'1.1 N capacity of holding'!B85</f>
        <v>0</v>
      </c>
      <c r="C84" s="120">
        <f>'1.1 N capacity of holding'!C85</f>
        <v>0</v>
      </c>
      <c r="D84" s="7"/>
      <c r="E84" s="7" t="s">
        <v>317</v>
      </c>
      <c r="F84" s="9" t="s">
        <v>107</v>
      </c>
      <c r="G84" s="7"/>
      <c r="H84" s="1"/>
      <c r="I84" s="7"/>
      <c r="J84" s="7"/>
      <c r="K84" s="7"/>
      <c r="L84" s="7"/>
      <c r="M84" s="7"/>
    </row>
    <row r="85" spans="2:13" x14ac:dyDescent="0.35">
      <c r="B85" s="120">
        <f>'1.1 N capacity of holding'!B86</f>
        <v>0</v>
      </c>
      <c r="C85" s="120">
        <f>'1.1 N capacity of holding'!C86</f>
        <v>0</v>
      </c>
      <c r="D85" s="7"/>
      <c r="E85" s="7" t="s">
        <v>317</v>
      </c>
      <c r="F85" s="9" t="s">
        <v>107</v>
      </c>
      <c r="G85" s="7"/>
      <c r="H85" s="1"/>
      <c r="I85" s="7"/>
      <c r="J85" s="7"/>
      <c r="K85" s="7"/>
      <c r="L85" s="7"/>
      <c r="M85" s="7"/>
    </row>
    <row r="86" spans="2:13" x14ac:dyDescent="0.35">
      <c r="B86" s="120">
        <f>'1.1 N capacity of holding'!B87</f>
        <v>0</v>
      </c>
      <c r="C86" s="120">
        <f>'1.1 N capacity of holding'!C87</f>
        <v>0</v>
      </c>
      <c r="D86" s="7"/>
      <c r="E86" s="7" t="s">
        <v>317</v>
      </c>
      <c r="F86" s="9" t="s">
        <v>107</v>
      </c>
      <c r="G86" s="7"/>
      <c r="H86" s="1"/>
      <c r="I86" s="7"/>
      <c r="J86" s="7"/>
      <c r="K86" s="7"/>
      <c r="L86" s="7"/>
      <c r="M86" s="7"/>
    </row>
    <row r="87" spans="2:13" x14ac:dyDescent="0.35">
      <c r="B87" s="120">
        <f>'1.1 N capacity of holding'!B88</f>
        <v>0</v>
      </c>
      <c r="C87" s="120">
        <f>'1.1 N capacity of holding'!C88</f>
        <v>0</v>
      </c>
      <c r="D87" s="7"/>
      <c r="E87" s="7" t="s">
        <v>317</v>
      </c>
      <c r="F87" s="9" t="s">
        <v>107</v>
      </c>
      <c r="G87" s="7"/>
      <c r="H87" s="1"/>
      <c r="I87" s="7"/>
      <c r="J87" s="7"/>
      <c r="K87" s="7"/>
      <c r="L87" s="7"/>
      <c r="M87" s="7"/>
    </row>
    <row r="88" spans="2:13" x14ac:dyDescent="0.35">
      <c r="B88" s="120">
        <f>'1.1 N capacity of holding'!B89</f>
        <v>0</v>
      </c>
      <c r="C88" s="120">
        <f>'1.1 N capacity of holding'!C89</f>
        <v>0</v>
      </c>
      <c r="D88" s="7"/>
      <c r="E88" s="7" t="s">
        <v>317</v>
      </c>
      <c r="F88" s="9" t="s">
        <v>107</v>
      </c>
      <c r="G88" s="7"/>
      <c r="H88" s="1"/>
      <c r="I88" s="7"/>
      <c r="J88" s="7"/>
      <c r="K88" s="7"/>
      <c r="L88" s="7"/>
      <c r="M88" s="7"/>
    </row>
    <row r="89" spans="2:13" x14ac:dyDescent="0.35">
      <c r="B89" s="120">
        <f>'1.1 N capacity of holding'!B90</f>
        <v>0</v>
      </c>
      <c r="C89" s="120">
        <f>'1.1 N capacity of holding'!C90</f>
        <v>0</v>
      </c>
      <c r="D89" s="7"/>
      <c r="E89" s="7" t="s">
        <v>317</v>
      </c>
      <c r="F89" s="9" t="s">
        <v>107</v>
      </c>
      <c r="G89" s="7"/>
      <c r="H89" s="1"/>
      <c r="I89" s="7"/>
      <c r="J89" s="7"/>
      <c r="K89" s="7"/>
      <c r="L89" s="7"/>
      <c r="M89" s="7"/>
    </row>
    <row r="90" spans="2:13" x14ac:dyDescent="0.35">
      <c r="B90" s="120">
        <f>'1.1 N capacity of holding'!B91</f>
        <v>0</v>
      </c>
      <c r="C90" s="120">
        <f>'1.1 N capacity of holding'!C91</f>
        <v>0</v>
      </c>
      <c r="D90" s="7"/>
      <c r="E90" s="7" t="s">
        <v>317</v>
      </c>
      <c r="F90" s="9" t="s">
        <v>107</v>
      </c>
      <c r="G90" s="7"/>
      <c r="H90" s="1"/>
      <c r="I90" s="7"/>
      <c r="J90" s="7"/>
      <c r="K90" s="7"/>
      <c r="L90" s="7"/>
      <c r="M90" s="7"/>
    </row>
    <row r="91" spans="2:13" x14ac:dyDescent="0.35">
      <c r="B91" s="120">
        <f>'1.1 N capacity of holding'!B92</f>
        <v>0</v>
      </c>
      <c r="C91" s="120">
        <f>'1.1 N capacity of holding'!C92</f>
        <v>0</v>
      </c>
      <c r="D91" s="7"/>
      <c r="E91" s="7" t="s">
        <v>317</v>
      </c>
      <c r="F91" s="9" t="s">
        <v>107</v>
      </c>
      <c r="G91" s="7"/>
      <c r="H91" s="1"/>
      <c r="I91" s="7"/>
      <c r="J91" s="7"/>
      <c r="K91" s="7"/>
      <c r="L91" s="7"/>
      <c r="M91" s="7"/>
    </row>
    <row r="92" spans="2:13" x14ac:dyDescent="0.35">
      <c r="B92" s="120">
        <f>'1.1 N capacity of holding'!B93</f>
        <v>0</v>
      </c>
      <c r="C92" s="120">
        <f>'1.1 N capacity of holding'!C93</f>
        <v>0</v>
      </c>
      <c r="D92" s="7"/>
      <c r="E92" s="7" t="s">
        <v>317</v>
      </c>
      <c r="F92" s="9" t="s">
        <v>107</v>
      </c>
      <c r="G92" s="7"/>
      <c r="H92" s="1"/>
      <c r="I92" s="7"/>
      <c r="J92" s="7"/>
      <c r="K92" s="7"/>
      <c r="L92" s="7"/>
      <c r="M92" s="7"/>
    </row>
    <row r="93" spans="2:13" x14ac:dyDescent="0.35">
      <c r="B93" s="120">
        <f>'1.1 N capacity of holding'!B94</f>
        <v>0</v>
      </c>
      <c r="C93" s="120">
        <f>'1.1 N capacity of holding'!C94</f>
        <v>0</v>
      </c>
      <c r="D93" s="7"/>
      <c r="E93" s="7" t="s">
        <v>317</v>
      </c>
      <c r="F93" s="9" t="s">
        <v>107</v>
      </c>
      <c r="G93" s="7"/>
      <c r="H93" s="1"/>
      <c r="I93" s="7"/>
      <c r="J93" s="7"/>
      <c r="K93" s="7"/>
      <c r="L93" s="7"/>
      <c r="M93" s="7"/>
    </row>
    <row r="94" spans="2:13" x14ac:dyDescent="0.35">
      <c r="B94" s="120">
        <f>'1.1 N capacity of holding'!B95</f>
        <v>0</v>
      </c>
      <c r="C94" s="120">
        <f>'1.1 N capacity of holding'!C95</f>
        <v>0</v>
      </c>
      <c r="D94" s="7"/>
      <c r="E94" s="7" t="s">
        <v>317</v>
      </c>
      <c r="F94" s="9" t="s">
        <v>107</v>
      </c>
      <c r="G94" s="7"/>
      <c r="H94" s="1"/>
      <c r="I94" s="7"/>
      <c r="J94" s="7"/>
      <c r="K94" s="7"/>
      <c r="L94" s="7"/>
      <c r="M94" s="7"/>
    </row>
    <row r="95" spans="2:13" x14ac:dyDescent="0.35">
      <c r="B95" s="120">
        <f>'1.1 N capacity of holding'!B96</f>
        <v>0</v>
      </c>
      <c r="C95" s="120">
        <f>'1.1 N capacity of holding'!C96</f>
        <v>0</v>
      </c>
      <c r="D95" s="7"/>
      <c r="E95" s="7" t="s">
        <v>317</v>
      </c>
      <c r="F95" s="9" t="s">
        <v>107</v>
      </c>
      <c r="G95" s="7"/>
      <c r="H95" s="1"/>
      <c r="I95" s="7"/>
      <c r="J95" s="7"/>
      <c r="K95" s="7"/>
      <c r="L95" s="7"/>
      <c r="M95" s="7"/>
    </row>
    <row r="96" spans="2:13" x14ac:dyDescent="0.35">
      <c r="B96" s="120">
        <f>'1.1 N capacity of holding'!B97</f>
        <v>0</v>
      </c>
      <c r="C96" s="120">
        <f>'1.1 N capacity of holding'!C97</f>
        <v>0</v>
      </c>
      <c r="D96" s="7"/>
      <c r="E96" s="7" t="s">
        <v>317</v>
      </c>
      <c r="F96" s="9" t="s">
        <v>107</v>
      </c>
      <c r="G96" s="7"/>
      <c r="H96" s="1"/>
      <c r="I96" s="7"/>
      <c r="J96" s="7"/>
      <c r="K96" s="7"/>
      <c r="L96" s="7"/>
      <c r="M96" s="7"/>
    </row>
    <row r="97" spans="2:13" x14ac:dyDescent="0.35">
      <c r="B97" s="120">
        <f>'1.1 N capacity of holding'!B98</f>
        <v>0</v>
      </c>
      <c r="C97" s="120">
        <f>'1.1 N capacity of holding'!C98</f>
        <v>0</v>
      </c>
      <c r="D97" s="7"/>
      <c r="E97" s="7" t="s">
        <v>317</v>
      </c>
      <c r="F97" s="9" t="s">
        <v>107</v>
      </c>
      <c r="G97" s="7"/>
      <c r="H97" s="1"/>
      <c r="I97" s="7"/>
      <c r="J97" s="7"/>
      <c r="K97" s="7"/>
      <c r="L97" s="7"/>
      <c r="M97" s="7"/>
    </row>
    <row r="98" spans="2:13" x14ac:dyDescent="0.35">
      <c r="B98" s="120">
        <f>'1.1 N capacity of holding'!B99</f>
        <v>0</v>
      </c>
      <c r="C98" s="120">
        <f>'1.1 N capacity of holding'!C99</f>
        <v>0</v>
      </c>
      <c r="D98" s="7"/>
      <c r="E98" s="7" t="s">
        <v>317</v>
      </c>
      <c r="F98" s="9" t="s">
        <v>107</v>
      </c>
      <c r="G98" s="7"/>
      <c r="H98" s="1"/>
      <c r="I98" s="7"/>
      <c r="J98" s="7"/>
      <c r="K98" s="7"/>
      <c r="L98" s="7"/>
      <c r="M98" s="7"/>
    </row>
    <row r="99" spans="2:13" x14ac:dyDescent="0.35">
      <c r="B99" s="120">
        <f>'1.1 N capacity of holding'!B100</f>
        <v>0</v>
      </c>
      <c r="C99" s="120">
        <f>'1.1 N capacity of holding'!C100</f>
        <v>0</v>
      </c>
      <c r="D99" s="7"/>
      <c r="E99" s="7" t="s">
        <v>317</v>
      </c>
      <c r="F99" s="9" t="s">
        <v>107</v>
      </c>
      <c r="G99" s="7"/>
      <c r="H99" s="1"/>
      <c r="I99" s="7"/>
      <c r="J99" s="7"/>
      <c r="K99" s="7"/>
      <c r="L99" s="7"/>
      <c r="M99" s="7"/>
    </row>
    <row r="100" spans="2:13" x14ac:dyDescent="0.35">
      <c r="B100" s="120">
        <f>'1.1 N capacity of holding'!B101</f>
        <v>0</v>
      </c>
      <c r="C100" s="120">
        <f>'1.1 N capacity of holding'!C101</f>
        <v>0</v>
      </c>
      <c r="D100" s="7"/>
      <c r="E100" s="7" t="s">
        <v>317</v>
      </c>
      <c r="F100" s="9" t="s">
        <v>107</v>
      </c>
      <c r="G100" s="7"/>
      <c r="H100" s="1"/>
      <c r="I100" s="7"/>
      <c r="J100" s="7"/>
      <c r="K100" s="7"/>
      <c r="L100" s="7"/>
      <c r="M100" s="7"/>
    </row>
    <row r="101" spans="2:13" x14ac:dyDescent="0.35">
      <c r="B101" s="120">
        <f>'1.1 N capacity of holding'!B102</f>
        <v>0</v>
      </c>
      <c r="C101" s="120">
        <f>'1.1 N capacity of holding'!C102</f>
        <v>0</v>
      </c>
      <c r="D101" s="7"/>
      <c r="E101" s="7" t="s">
        <v>317</v>
      </c>
      <c r="F101" s="9" t="s">
        <v>107</v>
      </c>
      <c r="G101" s="7"/>
      <c r="H101" s="1"/>
      <c r="I101" s="7"/>
      <c r="J101" s="7"/>
      <c r="K101" s="7"/>
      <c r="L101" s="7"/>
      <c r="M101" s="7"/>
    </row>
    <row r="102" spans="2:13" x14ac:dyDescent="0.35">
      <c r="B102" s="120">
        <f>'1.1 N capacity of holding'!B103</f>
        <v>0</v>
      </c>
      <c r="C102" s="120">
        <f>'1.1 N capacity of holding'!C103</f>
        <v>0</v>
      </c>
      <c r="D102" s="7"/>
      <c r="E102" s="7" t="s">
        <v>317</v>
      </c>
      <c r="F102" s="9" t="s">
        <v>107</v>
      </c>
      <c r="G102" s="7"/>
      <c r="H102" s="1"/>
      <c r="I102" s="7"/>
      <c r="J102" s="7"/>
      <c r="K102" s="7"/>
      <c r="L102" s="7"/>
      <c r="M102" s="7"/>
    </row>
    <row r="103" spans="2:13" x14ac:dyDescent="0.35">
      <c r="B103" s="120">
        <f>'1.1 N capacity of holding'!B104</f>
        <v>0</v>
      </c>
      <c r="C103" s="120">
        <f>'1.1 N capacity of holding'!C104</f>
        <v>0</v>
      </c>
      <c r="D103" s="7"/>
      <c r="E103" s="7" t="s">
        <v>317</v>
      </c>
      <c r="F103" s="9" t="s">
        <v>107</v>
      </c>
      <c r="G103" s="7"/>
      <c r="H103" s="1"/>
      <c r="I103" s="7"/>
      <c r="J103" s="7"/>
      <c r="K103" s="7"/>
      <c r="L103" s="7"/>
      <c r="M103" s="7"/>
    </row>
    <row r="104" spans="2:13" x14ac:dyDescent="0.35">
      <c r="B104" s="120">
        <f>'1.1 N capacity of holding'!B105</f>
        <v>0</v>
      </c>
      <c r="C104" s="120">
        <f>'1.1 N capacity of holding'!C105</f>
        <v>0</v>
      </c>
      <c r="D104" s="7"/>
      <c r="E104" s="7" t="s">
        <v>317</v>
      </c>
      <c r="F104" s="9" t="s">
        <v>107</v>
      </c>
      <c r="G104" s="7"/>
      <c r="H104" s="1"/>
      <c r="I104" s="7"/>
      <c r="J104" s="7"/>
      <c r="K104" s="7"/>
      <c r="L104" s="7"/>
      <c r="M104" s="7"/>
    </row>
    <row r="105" spans="2:13" x14ac:dyDescent="0.35">
      <c r="B105" s="120">
        <f>'1.1 N capacity of holding'!B106</f>
        <v>0</v>
      </c>
      <c r="C105" s="120">
        <f>'1.1 N capacity of holding'!C106</f>
        <v>0</v>
      </c>
      <c r="D105" s="7"/>
      <c r="E105" s="7" t="s">
        <v>317</v>
      </c>
      <c r="F105" s="9" t="s">
        <v>107</v>
      </c>
      <c r="G105" s="7"/>
      <c r="H105" s="1"/>
      <c r="I105" s="7"/>
      <c r="J105" s="7"/>
      <c r="K105" s="7"/>
      <c r="L105" s="7"/>
      <c r="M105" s="7"/>
    </row>
    <row r="106" spans="2:13" x14ac:dyDescent="0.35">
      <c r="B106" s="120">
        <f>'1.1 N capacity of holding'!B107</f>
        <v>0</v>
      </c>
      <c r="C106" s="120">
        <f>'1.1 N capacity of holding'!C107</f>
        <v>0</v>
      </c>
      <c r="D106" s="7"/>
      <c r="E106" s="7" t="s">
        <v>317</v>
      </c>
      <c r="F106" s="9" t="s">
        <v>107</v>
      </c>
      <c r="G106" s="7"/>
      <c r="H106" s="1"/>
      <c r="I106" s="7"/>
      <c r="J106" s="7"/>
      <c r="K106" s="7"/>
      <c r="L106" s="7"/>
      <c r="M106" s="7"/>
    </row>
    <row r="107" spans="2:13" x14ac:dyDescent="0.35">
      <c r="B107" s="120">
        <f>'1.1 N capacity of holding'!B108</f>
        <v>0</v>
      </c>
      <c r="C107" s="120">
        <f>'1.1 N capacity of holding'!C108</f>
        <v>0</v>
      </c>
      <c r="D107" s="7"/>
      <c r="E107" s="7" t="s">
        <v>317</v>
      </c>
      <c r="F107" s="9" t="s">
        <v>107</v>
      </c>
      <c r="G107" s="7"/>
      <c r="H107" s="1"/>
      <c r="I107" s="7"/>
      <c r="J107" s="7"/>
      <c r="K107" s="7"/>
      <c r="L107" s="7"/>
      <c r="M107" s="7"/>
    </row>
    <row r="108" spans="2:13" x14ac:dyDescent="0.35">
      <c r="B108" s="120">
        <f>'1.1 N capacity of holding'!B109</f>
        <v>0</v>
      </c>
      <c r="C108" s="120">
        <f>'1.1 N capacity of holding'!C109</f>
        <v>0</v>
      </c>
      <c r="D108" s="7"/>
      <c r="E108" s="7" t="s">
        <v>317</v>
      </c>
      <c r="F108" s="9" t="s">
        <v>107</v>
      </c>
      <c r="G108" s="7"/>
      <c r="H108" s="1"/>
      <c r="I108" s="7"/>
      <c r="J108" s="7"/>
      <c r="K108" s="7"/>
      <c r="L108" s="7"/>
      <c r="M108" s="7"/>
    </row>
    <row r="109" spans="2:13" x14ac:dyDescent="0.35">
      <c r="B109" s="120">
        <f>'1.1 N capacity of holding'!B110</f>
        <v>0</v>
      </c>
      <c r="C109" s="120">
        <f>'1.1 N capacity of holding'!C110</f>
        <v>0</v>
      </c>
      <c r="D109" s="7"/>
      <c r="E109" s="7" t="s">
        <v>317</v>
      </c>
      <c r="F109" s="9" t="s">
        <v>107</v>
      </c>
      <c r="G109" s="7"/>
      <c r="H109" s="1"/>
      <c r="I109" s="7"/>
      <c r="J109" s="7"/>
      <c r="K109" s="7"/>
      <c r="L109" s="7"/>
      <c r="M109" s="7"/>
    </row>
    <row r="110" spans="2:13" x14ac:dyDescent="0.35">
      <c r="B110" s="120">
        <f>'1.1 N capacity of holding'!B111</f>
        <v>0</v>
      </c>
      <c r="C110" s="120">
        <f>'1.1 N capacity of holding'!C111</f>
        <v>0</v>
      </c>
      <c r="D110" s="7"/>
      <c r="E110" s="7" t="s">
        <v>317</v>
      </c>
      <c r="F110" s="9" t="s">
        <v>107</v>
      </c>
      <c r="G110" s="7"/>
      <c r="H110" s="1"/>
      <c r="I110" s="7"/>
      <c r="J110" s="7"/>
      <c r="K110" s="7"/>
      <c r="L110" s="7"/>
      <c r="M110" s="7"/>
    </row>
    <row r="111" spans="2:13" x14ac:dyDescent="0.35">
      <c r="B111" s="120">
        <f>'1.1 N capacity of holding'!B112</f>
        <v>0</v>
      </c>
      <c r="C111" s="120">
        <f>'1.1 N capacity of holding'!C112</f>
        <v>0</v>
      </c>
      <c r="D111" s="7"/>
      <c r="E111" s="7" t="s">
        <v>317</v>
      </c>
      <c r="F111" s="9" t="s">
        <v>107</v>
      </c>
      <c r="G111" s="7"/>
      <c r="H111" s="1"/>
      <c r="I111" s="7"/>
      <c r="J111" s="7"/>
      <c r="K111" s="7"/>
      <c r="L111" s="7"/>
      <c r="M111" s="7"/>
    </row>
    <row r="112" spans="2:13" x14ac:dyDescent="0.35">
      <c r="B112" s="120">
        <f>'1.1 N capacity of holding'!B113</f>
        <v>0</v>
      </c>
      <c r="C112" s="120">
        <f>'1.1 N capacity of holding'!C113</f>
        <v>0</v>
      </c>
      <c r="D112" s="7"/>
      <c r="E112" s="7" t="s">
        <v>317</v>
      </c>
      <c r="F112" s="9" t="s">
        <v>107</v>
      </c>
      <c r="G112" s="7"/>
      <c r="H112" s="1"/>
      <c r="I112" s="7"/>
      <c r="J112" s="7"/>
      <c r="K112" s="7"/>
      <c r="L112" s="7"/>
      <c r="M112" s="7"/>
    </row>
    <row r="113" spans="2:13" x14ac:dyDescent="0.35">
      <c r="B113" s="120">
        <f>'1.1 N capacity of holding'!B114</f>
        <v>0</v>
      </c>
      <c r="C113" s="120">
        <f>'1.1 N capacity of holding'!C114</f>
        <v>0</v>
      </c>
      <c r="D113" s="7"/>
      <c r="E113" s="7" t="s">
        <v>317</v>
      </c>
      <c r="F113" s="9" t="s">
        <v>107</v>
      </c>
      <c r="G113" s="7"/>
      <c r="H113" s="1"/>
      <c r="I113" s="7"/>
      <c r="J113" s="7"/>
      <c r="K113" s="7"/>
      <c r="L113" s="7"/>
      <c r="M113" s="7"/>
    </row>
    <row r="114" spans="2:13" x14ac:dyDescent="0.35">
      <c r="B114" s="120">
        <f>'1.1 N capacity of holding'!B115</f>
        <v>0</v>
      </c>
      <c r="C114" s="120">
        <f>'1.1 N capacity of holding'!C115</f>
        <v>0</v>
      </c>
      <c r="D114" s="7"/>
      <c r="E114" s="7" t="s">
        <v>317</v>
      </c>
      <c r="F114" s="9" t="s">
        <v>107</v>
      </c>
      <c r="G114" s="7"/>
      <c r="H114" s="1"/>
      <c r="I114" s="7"/>
      <c r="J114" s="7"/>
      <c r="K114" s="7"/>
      <c r="L114" s="7"/>
      <c r="M114" s="7"/>
    </row>
    <row r="115" spans="2:13" x14ac:dyDescent="0.35">
      <c r="B115" s="120">
        <f>'1.1 N capacity of holding'!B116</f>
        <v>0</v>
      </c>
      <c r="C115" s="120">
        <f>'1.1 N capacity of holding'!C116</f>
        <v>0</v>
      </c>
      <c r="D115" s="7"/>
      <c r="E115" s="7" t="s">
        <v>317</v>
      </c>
      <c r="F115" s="9" t="s">
        <v>107</v>
      </c>
      <c r="G115" s="7"/>
      <c r="H115" s="1"/>
      <c r="I115" s="7"/>
      <c r="J115" s="7"/>
      <c r="K115" s="7"/>
      <c r="L115" s="7"/>
      <c r="M115" s="7"/>
    </row>
    <row r="116" spans="2:13" x14ac:dyDescent="0.35">
      <c r="B116" s="120">
        <f>'1.1 N capacity of holding'!B117</f>
        <v>0</v>
      </c>
      <c r="C116" s="120">
        <f>'1.1 N capacity of holding'!C117</f>
        <v>0</v>
      </c>
      <c r="D116" s="7"/>
      <c r="E116" s="7" t="s">
        <v>317</v>
      </c>
      <c r="F116" s="9" t="s">
        <v>107</v>
      </c>
      <c r="G116" s="7"/>
      <c r="H116" s="1"/>
      <c r="I116" s="7"/>
      <c r="J116" s="7"/>
      <c r="K116" s="7"/>
      <c r="L116" s="7"/>
      <c r="M116" s="7"/>
    </row>
    <row r="117" spans="2:13" x14ac:dyDescent="0.35">
      <c r="B117" s="120">
        <f>'1.1 N capacity of holding'!B118</f>
        <v>0</v>
      </c>
      <c r="C117" s="120">
        <f>'1.1 N capacity of holding'!C118</f>
        <v>0</v>
      </c>
      <c r="D117" s="7"/>
      <c r="E117" s="7" t="s">
        <v>317</v>
      </c>
      <c r="F117" s="9" t="s">
        <v>107</v>
      </c>
      <c r="G117" s="7"/>
      <c r="H117" s="1"/>
      <c r="I117" s="7"/>
      <c r="J117" s="7"/>
      <c r="K117" s="7"/>
      <c r="L117" s="7"/>
      <c r="M117" s="7"/>
    </row>
    <row r="118" spans="2:13" x14ac:dyDescent="0.35">
      <c r="B118" s="120">
        <f>'1.1 N capacity of holding'!B119</f>
        <v>0</v>
      </c>
      <c r="C118" s="120">
        <f>'1.1 N capacity of holding'!C119</f>
        <v>0</v>
      </c>
      <c r="D118" s="7"/>
      <c r="E118" s="7" t="s">
        <v>317</v>
      </c>
      <c r="F118" s="9" t="s">
        <v>107</v>
      </c>
      <c r="G118" s="7"/>
      <c r="H118" s="1"/>
      <c r="I118" s="7"/>
      <c r="J118" s="7"/>
      <c r="K118" s="7"/>
      <c r="L118" s="7"/>
      <c r="M118" s="7"/>
    </row>
    <row r="119" spans="2:13" x14ac:dyDescent="0.35">
      <c r="B119" s="120">
        <f>'1.1 N capacity of holding'!B120</f>
        <v>0</v>
      </c>
      <c r="C119" s="120">
        <f>'1.1 N capacity of holding'!C120</f>
        <v>0</v>
      </c>
      <c r="D119" s="7"/>
      <c r="E119" s="7" t="s">
        <v>317</v>
      </c>
      <c r="F119" s="9" t="s">
        <v>107</v>
      </c>
      <c r="G119" s="7"/>
      <c r="H119" s="1"/>
      <c r="I119" s="7"/>
      <c r="J119" s="7"/>
      <c r="K119" s="7"/>
      <c r="L119" s="7"/>
      <c r="M119" s="7"/>
    </row>
    <row r="120" spans="2:13" x14ac:dyDescent="0.35">
      <c r="B120" s="120">
        <f>'1.1 N capacity of holding'!B121</f>
        <v>0</v>
      </c>
      <c r="C120" s="120">
        <f>'1.1 N capacity of holding'!C121</f>
        <v>0</v>
      </c>
      <c r="D120" s="7"/>
      <c r="E120" s="7" t="s">
        <v>317</v>
      </c>
      <c r="F120" s="9" t="s">
        <v>107</v>
      </c>
      <c r="G120" s="7"/>
      <c r="H120" s="1"/>
      <c r="I120" s="7"/>
      <c r="J120" s="7"/>
      <c r="K120" s="7"/>
      <c r="L120" s="7"/>
      <c r="M120" s="7"/>
    </row>
    <row r="121" spans="2:13" x14ac:dyDescent="0.35">
      <c r="B121" s="120">
        <f>'1.1 N capacity of holding'!B122</f>
        <v>0</v>
      </c>
      <c r="C121" s="120">
        <f>'1.1 N capacity of holding'!C122</f>
        <v>0</v>
      </c>
      <c r="D121" s="7"/>
      <c r="E121" s="7" t="s">
        <v>317</v>
      </c>
      <c r="F121" s="9" t="s">
        <v>107</v>
      </c>
      <c r="G121" s="7"/>
      <c r="H121" s="1"/>
      <c r="I121" s="7"/>
      <c r="J121" s="7"/>
      <c r="K121" s="7"/>
      <c r="L121" s="7"/>
      <c r="M121" s="7"/>
    </row>
    <row r="122" spans="2:13" x14ac:dyDescent="0.35">
      <c r="B122" s="120">
        <f>'1.1 N capacity of holding'!B123</f>
        <v>0</v>
      </c>
      <c r="C122" s="120">
        <f>'1.1 N capacity of holding'!C123</f>
        <v>0</v>
      </c>
      <c r="D122" s="7"/>
      <c r="E122" s="7" t="s">
        <v>317</v>
      </c>
      <c r="F122" s="9" t="s">
        <v>107</v>
      </c>
      <c r="G122" s="7"/>
      <c r="H122" s="1"/>
      <c r="I122" s="7"/>
      <c r="J122" s="7"/>
      <c r="K122" s="7"/>
      <c r="L122" s="7"/>
      <c r="M122" s="7"/>
    </row>
    <row r="123" spans="2:13" x14ac:dyDescent="0.35">
      <c r="B123" s="120">
        <f>'1.1 N capacity of holding'!B124</f>
        <v>0</v>
      </c>
      <c r="C123" s="120">
        <f>'1.1 N capacity of holding'!C124</f>
        <v>0</v>
      </c>
      <c r="D123" s="7"/>
      <c r="E123" s="7" t="s">
        <v>317</v>
      </c>
      <c r="F123" s="9" t="s">
        <v>107</v>
      </c>
      <c r="G123" s="7"/>
      <c r="H123" s="1"/>
      <c r="I123" s="7"/>
      <c r="J123" s="7"/>
      <c r="K123" s="7"/>
      <c r="L123" s="7"/>
      <c r="M123" s="7"/>
    </row>
    <row r="124" spans="2:13" x14ac:dyDescent="0.35">
      <c r="B124" s="120">
        <f>'1.1 N capacity of holding'!B125</f>
        <v>0</v>
      </c>
      <c r="C124" s="120">
        <f>'1.1 N capacity of holding'!C125</f>
        <v>0</v>
      </c>
      <c r="D124" s="7"/>
      <c r="E124" s="7" t="s">
        <v>317</v>
      </c>
      <c r="F124" s="9" t="s">
        <v>107</v>
      </c>
      <c r="G124" s="7"/>
      <c r="H124" s="1"/>
      <c r="I124" s="7"/>
      <c r="J124" s="7"/>
      <c r="K124" s="7"/>
      <c r="L124" s="7"/>
      <c r="M124" s="7"/>
    </row>
    <row r="125" spans="2:13" x14ac:dyDescent="0.35">
      <c r="B125" s="120">
        <f>'1.1 N capacity of holding'!B126</f>
        <v>0</v>
      </c>
      <c r="C125" s="120">
        <f>'1.1 N capacity of holding'!C126</f>
        <v>0</v>
      </c>
      <c r="D125" s="7"/>
      <c r="E125" s="7" t="s">
        <v>317</v>
      </c>
      <c r="F125" s="9" t="s">
        <v>107</v>
      </c>
      <c r="G125" s="7"/>
      <c r="H125" s="1"/>
      <c r="I125" s="7"/>
      <c r="J125" s="7"/>
      <c r="K125" s="7"/>
      <c r="L125" s="7"/>
      <c r="M125" s="7"/>
    </row>
    <row r="126" spans="2:13" x14ac:dyDescent="0.35">
      <c r="B126" s="120">
        <f>'1.1 N capacity of holding'!B127</f>
        <v>0</v>
      </c>
      <c r="C126" s="120">
        <f>'1.1 N capacity of holding'!C127</f>
        <v>0</v>
      </c>
      <c r="D126" s="7"/>
      <c r="E126" s="7" t="s">
        <v>317</v>
      </c>
      <c r="F126" s="9" t="s">
        <v>107</v>
      </c>
      <c r="G126" s="7"/>
      <c r="H126" s="1"/>
      <c r="I126" s="7"/>
      <c r="J126" s="7"/>
      <c r="K126" s="7"/>
      <c r="L126" s="7"/>
      <c r="M126" s="7"/>
    </row>
    <row r="127" spans="2:13" x14ac:dyDescent="0.35">
      <c r="B127" s="120">
        <f>'1.1 N capacity of holding'!B128</f>
        <v>0</v>
      </c>
      <c r="C127" s="120">
        <f>'1.1 N capacity of holding'!C128</f>
        <v>0</v>
      </c>
      <c r="D127" s="7"/>
      <c r="E127" s="7" t="s">
        <v>317</v>
      </c>
      <c r="F127" s="9" t="s">
        <v>107</v>
      </c>
      <c r="G127" s="7"/>
      <c r="H127" s="1"/>
      <c r="I127" s="7"/>
      <c r="J127" s="7"/>
      <c r="K127" s="7"/>
      <c r="L127" s="7"/>
      <c r="M127" s="7"/>
    </row>
    <row r="128" spans="2:13" x14ac:dyDescent="0.35">
      <c r="B128" s="120">
        <f>'1.1 N capacity of holding'!B129</f>
        <v>0</v>
      </c>
      <c r="C128" s="120">
        <f>'1.1 N capacity of holding'!C129</f>
        <v>0</v>
      </c>
      <c r="D128" s="7"/>
      <c r="E128" s="7" t="s">
        <v>317</v>
      </c>
      <c r="F128" s="9" t="s">
        <v>107</v>
      </c>
      <c r="G128" s="7"/>
      <c r="H128" s="1"/>
      <c r="I128" s="7"/>
      <c r="J128" s="7"/>
      <c r="K128" s="7"/>
      <c r="L128" s="7"/>
      <c r="M128" s="7"/>
    </row>
    <row r="129" spans="2:14" x14ac:dyDescent="0.35">
      <c r="B129" s="50"/>
      <c r="C129" s="50"/>
      <c r="D129" s="47"/>
      <c r="E129" s="47"/>
      <c r="F129" s="180"/>
      <c r="G129" s="47"/>
      <c r="H129" s="47"/>
      <c r="I129" s="47"/>
      <c r="J129" s="47"/>
      <c r="K129" s="47"/>
      <c r="L129" s="47"/>
      <c r="M129" s="47"/>
      <c r="N129" s="47"/>
    </row>
    <row r="130" spans="2:14" x14ac:dyDescent="0.35">
      <c r="B130" s="50"/>
      <c r="C130" s="50"/>
      <c r="D130" s="47"/>
      <c r="E130" s="47"/>
      <c r="F130" s="180"/>
      <c r="G130" s="47"/>
      <c r="H130" s="47"/>
      <c r="I130" s="47"/>
      <c r="J130" s="47"/>
      <c r="K130" s="47"/>
      <c r="L130" s="47"/>
      <c r="M130" s="47"/>
      <c r="N130" s="47"/>
    </row>
    <row r="131" spans="2:14" x14ac:dyDescent="0.35">
      <c r="B131" s="50"/>
      <c r="C131" s="50"/>
      <c r="D131" s="47"/>
      <c r="E131" s="47"/>
      <c r="F131" s="180"/>
      <c r="G131" s="47"/>
      <c r="H131" s="47"/>
      <c r="I131" s="47"/>
      <c r="J131" s="47"/>
      <c r="K131" s="47"/>
      <c r="L131" s="47"/>
      <c r="M131" s="47"/>
      <c r="N131" s="47"/>
    </row>
    <row r="132" spans="2:14" x14ac:dyDescent="0.35">
      <c r="B132" s="50"/>
      <c r="C132" s="50"/>
      <c r="D132" s="47"/>
      <c r="E132" s="47"/>
      <c r="F132" s="180"/>
      <c r="G132" s="47"/>
      <c r="H132" s="47"/>
      <c r="I132" s="47"/>
      <c r="J132" s="47"/>
      <c r="K132" s="47"/>
      <c r="L132" s="47"/>
      <c r="M132" s="47"/>
      <c r="N132" s="47"/>
    </row>
    <row r="133" spans="2:14" x14ac:dyDescent="0.35">
      <c r="B133" s="50"/>
      <c r="C133" s="50"/>
      <c r="D133" s="47"/>
      <c r="E133" s="47"/>
      <c r="F133" s="180"/>
      <c r="G133" s="47"/>
      <c r="H133" s="47"/>
      <c r="I133" s="47"/>
      <c r="J133" s="47"/>
      <c r="K133" s="47"/>
      <c r="L133" s="47"/>
      <c r="M133" s="47"/>
      <c r="N133" s="47"/>
    </row>
    <row r="134" spans="2:14" x14ac:dyDescent="0.35">
      <c r="B134" s="50"/>
      <c r="C134" s="50"/>
      <c r="D134" s="47"/>
      <c r="E134" s="47"/>
      <c r="F134" s="180"/>
      <c r="G134" s="47"/>
      <c r="H134" s="47"/>
      <c r="I134" s="47"/>
      <c r="J134" s="47"/>
      <c r="K134" s="47"/>
      <c r="L134" s="47"/>
      <c r="M134" s="47"/>
      <c r="N134" s="47"/>
    </row>
    <row r="135" spans="2:14" x14ac:dyDescent="0.35">
      <c r="B135" s="47"/>
      <c r="C135" s="47"/>
      <c r="D135" s="47"/>
      <c r="E135" s="47"/>
      <c r="F135" s="47"/>
      <c r="G135" s="47"/>
      <c r="H135" s="47"/>
      <c r="I135" s="47"/>
      <c r="J135" s="47"/>
      <c r="K135" s="47"/>
      <c r="L135" s="47"/>
      <c r="M135" s="47"/>
      <c r="N135" s="47"/>
    </row>
    <row r="136" spans="2:14" x14ac:dyDescent="0.35">
      <c r="B136" s="47"/>
      <c r="C136" s="47"/>
      <c r="D136" s="47"/>
      <c r="E136" s="47"/>
      <c r="F136" s="47"/>
      <c r="G136" s="47"/>
      <c r="H136" s="47"/>
      <c r="I136" s="47"/>
      <c r="J136" s="47"/>
      <c r="K136" s="47"/>
      <c r="L136" s="47"/>
      <c r="M136" s="47"/>
      <c r="N136" s="47"/>
    </row>
    <row r="137" spans="2:14" x14ac:dyDescent="0.35">
      <c r="B137" s="47"/>
      <c r="C137" s="47"/>
      <c r="D137" s="47"/>
      <c r="E137" s="47"/>
      <c r="F137" s="47"/>
      <c r="G137" s="47"/>
      <c r="H137" s="47"/>
      <c r="I137" s="47"/>
      <c r="J137" s="47"/>
      <c r="K137" s="47"/>
      <c r="L137" s="47"/>
      <c r="M137" s="47"/>
      <c r="N137" s="47"/>
    </row>
    <row r="138" spans="2:14" x14ac:dyDescent="0.35">
      <c r="B138" s="47"/>
      <c r="C138" s="47"/>
      <c r="D138" s="47"/>
      <c r="E138" s="47"/>
      <c r="F138" s="47"/>
      <c r="G138" s="47"/>
      <c r="H138" s="47"/>
      <c r="I138" s="47"/>
      <c r="J138" s="47"/>
      <c r="K138" s="47"/>
      <c r="L138" s="47"/>
      <c r="M138" s="47"/>
      <c r="N138" s="47"/>
    </row>
  </sheetData>
  <sheetProtection algorithmName="SHA-512" hashValue="qCT/svk6iB3R5fXwLNuEswlLFkidW8z+jb2U5BgfsBOkcCcQUs7c9FGW90TxYxOxybZpwMzfbMGUYoYS6w7TTg==" saltValue="pXLJexrZ51NUBNlZKa14Ww==" spinCount="100000" sheet="1" selectLockedCells="1"/>
  <dataValidations disablePrompts="1" count="5">
    <dataValidation type="list" allowBlank="1" showInputMessage="1" showErrorMessage="1" sqref="E4:E134" xr:uid="{3ED7EDE9-4DD3-4BF3-9F1B-9366D4DF1548}">
      <formula1>Crop</formula1>
    </dataValidation>
    <dataValidation type="list" allowBlank="1" showInputMessage="1" showErrorMessage="1" sqref="H4:H134" xr:uid="{CC77F9DF-C5FD-4C55-9E34-DA55C6E4F0C6}">
      <formula1>INDIRECT(E4)</formula1>
    </dataValidation>
    <dataValidation type="list" allowBlank="1" showInputMessage="1" showErrorMessage="1" sqref="G4:G134" xr:uid="{57B6251B-A2C6-4706-A7CB-943E860AE884}">
      <formula1>Grassland</formula1>
    </dataValidation>
    <dataValidation type="list" allowBlank="1" showInputMessage="1" showErrorMessage="1" sqref="I4:I134 M4:M134" xr:uid="{584B79D7-499B-4B9A-A713-71270DFF43D3}">
      <formula1>$Q$25:$Q$29</formula1>
    </dataValidation>
    <dataValidation type="list" allowBlank="1" showInputMessage="1" showErrorMessage="1" sqref="F4:F134" xr:uid="{78AE5344-8BA3-4FB1-9D88-5BBD133212F0}">
      <formula1>$Q$31:$Q$67</formula1>
    </dataValidation>
  </dataValidations>
  <hyperlinks>
    <hyperlink ref="L1" location="Overview!A1" display="Return to Overview " xr:uid="{00000000-0004-0000-0A00-000000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394"/>
  <sheetViews>
    <sheetView zoomScale="90" zoomScaleNormal="90" workbookViewId="0">
      <pane xSplit="2" ySplit="7" topLeftCell="C8" activePane="bottomRight" state="frozen"/>
      <selection activeCell="I1" sqref="I1"/>
      <selection pane="topRight" activeCell="I1" sqref="I1"/>
      <selection pane="bottomLeft" activeCell="I1" sqref="I1"/>
      <selection pane="bottomRight" activeCell="D11" sqref="D11:D13"/>
    </sheetView>
  </sheetViews>
  <sheetFormatPr defaultRowHeight="15.5" x14ac:dyDescent="0.35"/>
  <cols>
    <col min="1" max="1" width="2.3046875" style="19" customWidth="1"/>
    <col min="2" max="3" width="13.07421875" style="19" customWidth="1"/>
    <col min="4" max="4" width="14.765625" style="19" customWidth="1"/>
    <col min="5" max="5" width="23.84375" style="19" customWidth="1"/>
    <col min="6" max="6" width="42.53515625" style="19" bestFit="1" customWidth="1"/>
    <col min="7" max="7" width="23" style="19" customWidth="1"/>
    <col min="8" max="8" width="15.3046875" style="19" customWidth="1"/>
    <col min="9" max="9" width="13.07421875" style="19" customWidth="1"/>
    <col min="10" max="12" width="15.07421875" style="19" customWidth="1"/>
    <col min="13" max="13" width="16.53515625" style="19" customWidth="1"/>
    <col min="14" max="14" width="15.69140625" style="19" hidden="1" customWidth="1"/>
    <col min="15" max="15" width="17.765625" style="19" hidden="1" customWidth="1"/>
    <col min="16" max="16" width="15.4609375" style="19" customWidth="1"/>
    <col min="17" max="17" width="17.921875" style="19" customWidth="1"/>
    <col min="18" max="18" width="9.23046875" style="28"/>
    <col min="19" max="19" width="9.23046875" style="28" customWidth="1"/>
    <col min="20" max="20" width="18.15234375" style="28" hidden="1" customWidth="1"/>
    <col min="21" max="21" width="10.765625" style="28" hidden="1" customWidth="1"/>
    <col min="22" max="22" width="11.4609375" style="28" hidden="1" customWidth="1"/>
    <col min="23" max="23" width="13.3046875" style="28" customWidth="1"/>
    <col min="24" max="16384" width="9.23046875" style="19"/>
  </cols>
  <sheetData>
    <row r="1" spans="1:22" x14ac:dyDescent="0.35">
      <c r="A1" s="28"/>
      <c r="B1" s="41" t="s">
        <v>186</v>
      </c>
      <c r="C1" s="41"/>
      <c r="D1" s="28"/>
      <c r="E1" s="28"/>
      <c r="F1" s="28"/>
      <c r="G1" s="28"/>
      <c r="H1" s="28"/>
      <c r="I1" s="28"/>
      <c r="J1" s="28"/>
      <c r="K1" s="28"/>
      <c r="L1" s="10" t="s">
        <v>197</v>
      </c>
      <c r="N1" s="28"/>
    </row>
    <row r="2" spans="1:22" x14ac:dyDescent="0.35">
      <c r="A2" s="28"/>
      <c r="B2" s="41"/>
      <c r="C2" s="41"/>
      <c r="D2" s="28"/>
      <c r="E2" s="28"/>
      <c r="F2" s="28"/>
      <c r="G2" s="28"/>
      <c r="H2" s="28"/>
      <c r="I2" s="28"/>
      <c r="J2" s="28"/>
      <c r="K2" s="28"/>
      <c r="L2" s="28"/>
      <c r="M2" s="29"/>
      <c r="N2" s="28"/>
    </row>
    <row r="3" spans="1:22" x14ac:dyDescent="0.35">
      <c r="A3" s="28"/>
      <c r="B3" s="77" t="s">
        <v>267</v>
      </c>
      <c r="C3" s="77"/>
      <c r="D3" s="28"/>
      <c r="E3" s="28"/>
      <c r="F3" s="28"/>
      <c r="G3" s="28"/>
      <c r="H3" s="28"/>
      <c r="I3" s="28"/>
      <c r="J3" s="28"/>
      <c r="K3" s="28"/>
      <c r="L3" s="28"/>
      <c r="M3" s="29"/>
      <c r="N3" s="28"/>
    </row>
    <row r="4" spans="1:22" x14ac:dyDescent="0.35">
      <c r="A4" s="28"/>
      <c r="B4" s="77" t="s">
        <v>265</v>
      </c>
      <c r="C4" s="77"/>
      <c r="D4" s="28"/>
      <c r="E4" s="28"/>
      <c r="F4" s="28"/>
      <c r="G4" s="28"/>
      <c r="H4" s="28"/>
      <c r="I4" s="28"/>
      <c r="J4" s="28"/>
      <c r="K4" s="28"/>
      <c r="L4" s="28"/>
      <c r="M4" s="29"/>
      <c r="N4" s="28"/>
    </row>
    <row r="5" spans="1:22" x14ac:dyDescent="0.35">
      <c r="A5" s="28"/>
      <c r="B5" s="28"/>
      <c r="C5" s="28"/>
      <c r="D5" s="28"/>
      <c r="E5" s="28"/>
      <c r="F5" s="28"/>
      <c r="G5" s="28"/>
      <c r="H5" s="28"/>
      <c r="I5" s="28"/>
      <c r="J5" s="28"/>
      <c r="K5" s="28"/>
      <c r="L5" s="28"/>
      <c r="M5" s="28"/>
      <c r="N5" s="28"/>
    </row>
    <row r="6" spans="1:22" ht="15.5" customHeight="1" x14ac:dyDescent="0.35">
      <c r="A6" s="28"/>
      <c r="B6" s="270" t="s">
        <v>108</v>
      </c>
      <c r="C6" s="273" t="s">
        <v>299</v>
      </c>
      <c r="D6" s="268" t="s">
        <v>110</v>
      </c>
      <c r="E6" s="98"/>
      <c r="F6" s="271" t="s">
        <v>109</v>
      </c>
      <c r="G6" s="272"/>
      <c r="H6" s="272"/>
      <c r="I6" s="272"/>
      <c r="J6" s="272"/>
      <c r="K6" s="272"/>
      <c r="L6" s="272"/>
      <c r="M6" s="78"/>
      <c r="N6" s="268" t="s">
        <v>346</v>
      </c>
      <c r="O6" s="268" t="s">
        <v>347</v>
      </c>
      <c r="P6" s="268" t="s">
        <v>333</v>
      </c>
      <c r="Q6" s="268" t="s">
        <v>348</v>
      </c>
    </row>
    <row r="7" spans="1:22" ht="82" customHeight="1" x14ac:dyDescent="0.35">
      <c r="A7" s="28"/>
      <c r="B7" s="268"/>
      <c r="C7" s="274"/>
      <c r="D7" s="268"/>
      <c r="E7" s="91" t="s">
        <v>132</v>
      </c>
      <c r="F7" s="79" t="s">
        <v>264</v>
      </c>
      <c r="G7" s="17" t="s">
        <v>266</v>
      </c>
      <c r="H7" s="91" t="s">
        <v>334</v>
      </c>
      <c r="I7" s="17" t="s">
        <v>111</v>
      </c>
      <c r="J7" s="17" t="s">
        <v>429</v>
      </c>
      <c r="K7" s="17" t="s">
        <v>367</v>
      </c>
      <c r="L7" s="80" t="s">
        <v>368</v>
      </c>
      <c r="M7" s="157" t="s">
        <v>376</v>
      </c>
      <c r="N7" s="268"/>
      <c r="O7" s="268"/>
      <c r="P7" s="268"/>
      <c r="Q7" s="269"/>
    </row>
    <row r="8" spans="1:22" x14ac:dyDescent="0.35">
      <c r="A8" s="28"/>
      <c r="B8" s="278" t="str">
        <f>'3.1 Optimum crop N requirement'!B4</f>
        <v xml:space="preserve">Field 1 </v>
      </c>
      <c r="C8" s="262">
        <f>'3.1 Optimum crop N requirement'!C4</f>
        <v>4</v>
      </c>
      <c r="D8" s="262">
        <v>3.7</v>
      </c>
      <c r="E8" s="265" t="str">
        <f>'3.1 Optimum crop N requirement'!F4</f>
        <v>Grass - grazed or up to 2 cuts</v>
      </c>
      <c r="F8" s="121" t="s">
        <v>243</v>
      </c>
      <c r="G8" s="121"/>
      <c r="H8" s="121">
        <v>1</v>
      </c>
      <c r="I8" s="130">
        <v>44648</v>
      </c>
      <c r="J8" s="121">
        <v>27</v>
      </c>
      <c r="K8" s="121">
        <f t="shared" ref="K8:K39" si="0">VLOOKUP(F8,$T$8:$V$27,2, FALSE)</f>
        <v>2.6</v>
      </c>
      <c r="L8" s="121"/>
      <c r="M8" s="122">
        <v>0.4</v>
      </c>
      <c r="N8" s="121">
        <f>SUM(((J8*K8)*M8))*H8</f>
        <v>28.080000000000002</v>
      </c>
      <c r="O8" s="121">
        <f t="shared" ref="O8:O39" si="1">SUM(((J8*L8)*M8))*H8</f>
        <v>0</v>
      </c>
      <c r="P8" s="123">
        <f>SUM(O8+N8)</f>
        <v>28.080000000000002</v>
      </c>
      <c r="Q8" s="131">
        <f>SUM(P8:P10)</f>
        <v>57.160000000000004</v>
      </c>
      <c r="T8" s="28" t="s">
        <v>304</v>
      </c>
      <c r="U8" s="28">
        <v>6</v>
      </c>
      <c r="V8" s="28">
        <v>0.1</v>
      </c>
    </row>
    <row r="9" spans="1:22" x14ac:dyDescent="0.35">
      <c r="A9" s="28"/>
      <c r="B9" s="279"/>
      <c r="C9" s="263"/>
      <c r="D9" s="263"/>
      <c r="E9" s="266"/>
      <c r="F9" s="121" t="s">
        <v>311</v>
      </c>
      <c r="G9" s="121"/>
      <c r="H9" s="121">
        <v>1</v>
      </c>
      <c r="I9" s="130">
        <v>44667</v>
      </c>
      <c r="J9" s="121">
        <v>20</v>
      </c>
      <c r="K9" s="121">
        <f t="shared" si="0"/>
        <v>0.5</v>
      </c>
      <c r="L9" s="121"/>
      <c r="M9" s="122">
        <v>0.1</v>
      </c>
      <c r="N9" s="121">
        <f t="shared" ref="N9:N72" si="2">SUM(((J9*K9)*M9))*H9</f>
        <v>1</v>
      </c>
      <c r="O9" s="121">
        <f t="shared" si="1"/>
        <v>0</v>
      </c>
      <c r="P9" s="123">
        <f t="shared" ref="P9:P72" si="3">SUM(O9+N9)</f>
        <v>1</v>
      </c>
      <c r="Q9" s="132"/>
      <c r="T9" s="28" t="s">
        <v>305</v>
      </c>
      <c r="U9" s="28">
        <v>7</v>
      </c>
      <c r="V9" s="28">
        <v>0.1</v>
      </c>
    </row>
    <row r="10" spans="1:22" x14ac:dyDescent="0.35">
      <c r="A10" s="28"/>
      <c r="B10" s="280"/>
      <c r="C10" s="264"/>
      <c r="D10" s="264"/>
      <c r="E10" s="267"/>
      <c r="F10" s="121" t="s">
        <v>243</v>
      </c>
      <c r="G10" s="121"/>
      <c r="H10" s="121">
        <v>1</v>
      </c>
      <c r="I10" s="130">
        <v>44701</v>
      </c>
      <c r="J10" s="121">
        <v>27</v>
      </c>
      <c r="K10" s="121">
        <f t="shared" si="0"/>
        <v>2.6</v>
      </c>
      <c r="L10" s="121"/>
      <c r="M10" s="122">
        <v>0.4</v>
      </c>
      <c r="N10" s="121">
        <f t="shared" si="2"/>
        <v>28.080000000000002</v>
      </c>
      <c r="O10" s="121">
        <f t="shared" si="1"/>
        <v>0</v>
      </c>
      <c r="P10" s="123">
        <f t="shared" si="3"/>
        <v>28.080000000000002</v>
      </c>
      <c r="Q10" s="132"/>
      <c r="T10" s="28" t="s">
        <v>306</v>
      </c>
      <c r="U10" s="28">
        <v>7</v>
      </c>
      <c r="V10" s="28">
        <v>0.1</v>
      </c>
    </row>
    <row r="11" spans="1:22" x14ac:dyDescent="0.35">
      <c r="A11" s="28"/>
      <c r="B11" s="275">
        <f>'3.1 Optimum crop N requirement'!B5</f>
        <v>0</v>
      </c>
      <c r="C11" s="256">
        <f>'3.1 Optimum crop N requirement'!C5</f>
        <v>0</v>
      </c>
      <c r="D11" s="259"/>
      <c r="E11" s="256" t="str">
        <f>'3.1 Optimum crop N requirement'!F5</f>
        <v>(Blank)</v>
      </c>
      <c r="F11" s="1" t="s">
        <v>107</v>
      </c>
      <c r="G11" s="7"/>
      <c r="H11" s="7"/>
      <c r="I11" s="7"/>
      <c r="J11" s="7"/>
      <c r="K11" s="103">
        <f t="shared" si="0"/>
        <v>0</v>
      </c>
      <c r="L11" s="1"/>
      <c r="M11" s="8"/>
      <c r="N11" s="121">
        <f t="shared" si="2"/>
        <v>0</v>
      </c>
      <c r="O11" s="103">
        <f t="shared" si="1"/>
        <v>0</v>
      </c>
      <c r="P11" s="124">
        <f t="shared" si="3"/>
        <v>0</v>
      </c>
      <c r="Q11" s="131">
        <f>SUM(P11:P13)</f>
        <v>0</v>
      </c>
      <c r="T11" s="28" t="s">
        <v>307</v>
      </c>
      <c r="U11" s="28">
        <v>6.5</v>
      </c>
      <c r="V11" s="28">
        <v>0.3</v>
      </c>
    </row>
    <row r="12" spans="1:22" x14ac:dyDescent="0.35">
      <c r="A12" s="28"/>
      <c r="B12" s="276"/>
      <c r="C12" s="257"/>
      <c r="D12" s="260"/>
      <c r="E12" s="257"/>
      <c r="F12" s="1" t="s">
        <v>107</v>
      </c>
      <c r="G12" s="7"/>
      <c r="H12" s="7"/>
      <c r="I12" s="7"/>
      <c r="J12" s="7"/>
      <c r="K12" s="103">
        <f t="shared" si="0"/>
        <v>0</v>
      </c>
      <c r="L12" s="1"/>
      <c r="M12" s="8"/>
      <c r="N12" s="121">
        <f t="shared" si="2"/>
        <v>0</v>
      </c>
      <c r="O12" s="103">
        <f t="shared" si="1"/>
        <v>0</v>
      </c>
      <c r="P12" s="124">
        <f t="shared" si="3"/>
        <v>0</v>
      </c>
      <c r="Q12" s="132"/>
      <c r="T12" s="28" t="s">
        <v>308</v>
      </c>
      <c r="U12" s="28">
        <v>7</v>
      </c>
      <c r="V12" s="28">
        <v>0.1</v>
      </c>
    </row>
    <row r="13" spans="1:22" x14ac:dyDescent="0.35">
      <c r="A13" s="28"/>
      <c r="B13" s="277"/>
      <c r="C13" s="258"/>
      <c r="D13" s="261"/>
      <c r="E13" s="258"/>
      <c r="F13" s="1" t="s">
        <v>107</v>
      </c>
      <c r="G13" s="7"/>
      <c r="H13" s="7"/>
      <c r="I13" s="7"/>
      <c r="J13" s="7"/>
      <c r="K13" s="103">
        <f t="shared" si="0"/>
        <v>0</v>
      </c>
      <c r="L13" s="1"/>
      <c r="M13" s="8"/>
      <c r="N13" s="121">
        <f t="shared" si="2"/>
        <v>0</v>
      </c>
      <c r="O13" s="103">
        <f t="shared" si="1"/>
        <v>0</v>
      </c>
      <c r="P13" s="124">
        <f t="shared" si="3"/>
        <v>0</v>
      </c>
      <c r="Q13" s="132"/>
      <c r="T13" s="28" t="s">
        <v>309</v>
      </c>
      <c r="U13" s="28">
        <v>19</v>
      </c>
      <c r="V13" s="28">
        <v>0.3</v>
      </c>
    </row>
    <row r="14" spans="1:22" x14ac:dyDescent="0.35">
      <c r="A14" s="28"/>
      <c r="B14" s="275">
        <f>'3.1 Optimum crop N requirement'!B6</f>
        <v>0</v>
      </c>
      <c r="C14" s="256">
        <f>'3.1 Optimum crop N requirement'!C6</f>
        <v>0</v>
      </c>
      <c r="D14" s="259"/>
      <c r="E14" s="256" t="str">
        <f>'3.1 Optimum crop N requirement'!F6</f>
        <v>(Blank)</v>
      </c>
      <c r="F14" s="1" t="s">
        <v>107</v>
      </c>
      <c r="G14" s="7"/>
      <c r="H14" s="7"/>
      <c r="I14" s="7"/>
      <c r="J14" s="7"/>
      <c r="K14" s="103">
        <f t="shared" si="0"/>
        <v>0</v>
      </c>
      <c r="L14" s="1"/>
      <c r="M14" s="8"/>
      <c r="N14" s="121">
        <f t="shared" si="2"/>
        <v>0</v>
      </c>
      <c r="O14" s="103">
        <f t="shared" si="1"/>
        <v>0</v>
      </c>
      <c r="P14" s="103">
        <f t="shared" si="3"/>
        <v>0</v>
      </c>
      <c r="Q14" s="131">
        <f>SUM(P14:P16)</f>
        <v>0</v>
      </c>
      <c r="T14" s="28" t="s">
        <v>310</v>
      </c>
      <c r="U14" s="28">
        <v>10</v>
      </c>
      <c r="V14" s="28">
        <v>0.3</v>
      </c>
    </row>
    <row r="15" spans="1:22" x14ac:dyDescent="0.35">
      <c r="A15" s="28"/>
      <c r="B15" s="276"/>
      <c r="C15" s="257"/>
      <c r="D15" s="260"/>
      <c r="E15" s="257"/>
      <c r="F15" s="1" t="s">
        <v>107</v>
      </c>
      <c r="G15" s="7"/>
      <c r="H15" s="7"/>
      <c r="I15" s="7"/>
      <c r="J15" s="7"/>
      <c r="K15" s="103">
        <f t="shared" si="0"/>
        <v>0</v>
      </c>
      <c r="L15" s="1"/>
      <c r="M15" s="8"/>
      <c r="N15" s="121">
        <f t="shared" si="2"/>
        <v>0</v>
      </c>
      <c r="O15" s="103">
        <f t="shared" si="1"/>
        <v>0</v>
      </c>
      <c r="P15" s="103">
        <f t="shared" si="3"/>
        <v>0</v>
      </c>
      <c r="Q15" s="132"/>
      <c r="T15" s="28" t="s">
        <v>243</v>
      </c>
      <c r="U15" s="28">
        <v>2.6</v>
      </c>
      <c r="V15" s="28">
        <v>0.4</v>
      </c>
    </row>
    <row r="16" spans="1:22" x14ac:dyDescent="0.35">
      <c r="A16" s="28"/>
      <c r="B16" s="277"/>
      <c r="C16" s="258"/>
      <c r="D16" s="261"/>
      <c r="E16" s="258"/>
      <c r="F16" s="1" t="s">
        <v>107</v>
      </c>
      <c r="G16" s="7"/>
      <c r="H16" s="7"/>
      <c r="I16" s="7"/>
      <c r="J16" s="7"/>
      <c r="K16" s="103">
        <f t="shared" si="0"/>
        <v>0</v>
      </c>
      <c r="L16" s="1"/>
      <c r="M16" s="8"/>
      <c r="N16" s="121">
        <f t="shared" si="2"/>
        <v>0</v>
      </c>
      <c r="O16" s="103">
        <f t="shared" si="1"/>
        <v>0</v>
      </c>
      <c r="P16" s="103">
        <f t="shared" si="3"/>
        <v>0</v>
      </c>
      <c r="Q16" s="132"/>
      <c r="T16" s="28" t="s">
        <v>105</v>
      </c>
      <c r="U16" s="28">
        <v>3.6</v>
      </c>
      <c r="V16" s="28">
        <v>0.5</v>
      </c>
    </row>
    <row r="17" spans="1:22" x14ac:dyDescent="0.35">
      <c r="A17" s="28"/>
      <c r="B17" s="275">
        <f>'3.1 Optimum crop N requirement'!B7</f>
        <v>0</v>
      </c>
      <c r="C17" s="256">
        <f>'3.1 Optimum crop N requirement'!C7</f>
        <v>0</v>
      </c>
      <c r="D17" s="259"/>
      <c r="E17" s="256" t="str">
        <f>'3.1 Optimum crop N requirement'!F7</f>
        <v>(Blank)</v>
      </c>
      <c r="F17" s="1" t="s">
        <v>107</v>
      </c>
      <c r="G17" s="7"/>
      <c r="H17" s="7"/>
      <c r="I17" s="7"/>
      <c r="J17" s="7"/>
      <c r="K17" s="103">
        <f t="shared" si="0"/>
        <v>0</v>
      </c>
      <c r="L17" s="1"/>
      <c r="M17" s="8"/>
      <c r="N17" s="121">
        <f t="shared" si="2"/>
        <v>0</v>
      </c>
      <c r="O17" s="103">
        <f t="shared" si="1"/>
        <v>0</v>
      </c>
      <c r="P17" s="103">
        <f t="shared" si="3"/>
        <v>0</v>
      </c>
      <c r="Q17" s="131">
        <f>SUM(P17:P19)</f>
        <v>0</v>
      </c>
      <c r="T17" s="28" t="s">
        <v>244</v>
      </c>
      <c r="U17" s="28">
        <v>1.5</v>
      </c>
      <c r="V17" s="28">
        <v>0.4</v>
      </c>
    </row>
    <row r="18" spans="1:22" x14ac:dyDescent="0.35">
      <c r="A18" s="28"/>
      <c r="B18" s="276"/>
      <c r="C18" s="257"/>
      <c r="D18" s="260"/>
      <c r="E18" s="257"/>
      <c r="F18" s="1" t="s">
        <v>107</v>
      </c>
      <c r="G18" s="7"/>
      <c r="H18" s="7"/>
      <c r="I18" s="7"/>
      <c r="J18" s="7"/>
      <c r="K18" s="103">
        <f t="shared" si="0"/>
        <v>0</v>
      </c>
      <c r="L18" s="1"/>
      <c r="M18" s="8"/>
      <c r="N18" s="121">
        <f t="shared" si="2"/>
        <v>0</v>
      </c>
      <c r="O18" s="103">
        <f t="shared" si="1"/>
        <v>0</v>
      </c>
      <c r="P18" s="103">
        <f t="shared" si="3"/>
        <v>0</v>
      </c>
      <c r="Q18" s="132"/>
      <c r="T18" s="28" t="s">
        <v>245</v>
      </c>
      <c r="U18" s="28">
        <v>2</v>
      </c>
      <c r="V18" s="28">
        <v>0.4</v>
      </c>
    </row>
    <row r="19" spans="1:22" x14ac:dyDescent="0.35">
      <c r="A19" s="28"/>
      <c r="B19" s="277"/>
      <c r="C19" s="258"/>
      <c r="D19" s="261"/>
      <c r="E19" s="258"/>
      <c r="F19" s="1" t="s">
        <v>107</v>
      </c>
      <c r="G19" s="7"/>
      <c r="H19" s="7"/>
      <c r="I19" s="7"/>
      <c r="J19" s="7"/>
      <c r="K19" s="103">
        <f t="shared" si="0"/>
        <v>0</v>
      </c>
      <c r="L19" s="1"/>
      <c r="M19" s="8"/>
      <c r="N19" s="121">
        <f t="shared" si="2"/>
        <v>0</v>
      </c>
      <c r="O19" s="103">
        <f t="shared" si="1"/>
        <v>0</v>
      </c>
      <c r="P19" s="103">
        <f t="shared" si="3"/>
        <v>0</v>
      </c>
      <c r="Q19" s="132"/>
      <c r="T19" s="28" t="s">
        <v>246</v>
      </c>
      <c r="U19" s="28">
        <v>3</v>
      </c>
      <c r="V19" s="28">
        <v>0.4</v>
      </c>
    </row>
    <row r="20" spans="1:22" x14ac:dyDescent="0.35">
      <c r="A20" s="28"/>
      <c r="B20" s="275">
        <f>'3.1 Optimum crop N requirement'!B8</f>
        <v>0</v>
      </c>
      <c r="C20" s="256">
        <f>'3.1 Optimum crop N requirement'!C8</f>
        <v>0</v>
      </c>
      <c r="D20" s="259"/>
      <c r="E20" s="256" t="str">
        <f>'3.1 Optimum crop N requirement'!F8</f>
        <v>(Blank)</v>
      </c>
      <c r="F20" s="1" t="s">
        <v>107</v>
      </c>
      <c r="G20" s="7"/>
      <c r="H20" s="7"/>
      <c r="I20" s="7"/>
      <c r="J20" s="7"/>
      <c r="K20" s="103">
        <f t="shared" si="0"/>
        <v>0</v>
      </c>
      <c r="L20" s="1"/>
      <c r="M20" s="8"/>
      <c r="N20" s="121">
        <f t="shared" si="2"/>
        <v>0</v>
      </c>
      <c r="O20" s="103">
        <f t="shared" si="1"/>
        <v>0</v>
      </c>
      <c r="P20" s="103">
        <f t="shared" si="3"/>
        <v>0</v>
      </c>
      <c r="Q20" s="131">
        <f>SUM(P20:P22)</f>
        <v>0</v>
      </c>
      <c r="T20" s="28" t="s">
        <v>247</v>
      </c>
      <c r="U20" s="28">
        <v>4</v>
      </c>
      <c r="V20" s="28">
        <v>0.4</v>
      </c>
    </row>
    <row r="21" spans="1:22" x14ac:dyDescent="0.35">
      <c r="A21" s="28"/>
      <c r="B21" s="276"/>
      <c r="C21" s="257"/>
      <c r="D21" s="260"/>
      <c r="E21" s="257"/>
      <c r="F21" s="1" t="s">
        <v>107</v>
      </c>
      <c r="G21" s="7"/>
      <c r="H21" s="7"/>
      <c r="I21" s="7"/>
      <c r="J21" s="7"/>
      <c r="K21" s="103">
        <f t="shared" si="0"/>
        <v>0</v>
      </c>
      <c r="L21" s="1"/>
      <c r="M21" s="8"/>
      <c r="N21" s="121">
        <f t="shared" si="2"/>
        <v>0</v>
      </c>
      <c r="O21" s="103">
        <f t="shared" si="1"/>
        <v>0</v>
      </c>
      <c r="P21" s="103">
        <f t="shared" si="3"/>
        <v>0</v>
      </c>
      <c r="Q21" s="132"/>
      <c r="T21" s="28" t="s">
        <v>248</v>
      </c>
      <c r="U21" s="28">
        <v>3.6</v>
      </c>
      <c r="V21" s="28">
        <v>0.5</v>
      </c>
    </row>
    <row r="22" spans="1:22" x14ac:dyDescent="0.35">
      <c r="A22" s="28"/>
      <c r="B22" s="277"/>
      <c r="C22" s="258"/>
      <c r="D22" s="261"/>
      <c r="E22" s="258"/>
      <c r="F22" s="1" t="s">
        <v>107</v>
      </c>
      <c r="G22" s="7"/>
      <c r="H22" s="7"/>
      <c r="I22" s="7"/>
      <c r="J22" s="7"/>
      <c r="K22" s="103">
        <f t="shared" si="0"/>
        <v>0</v>
      </c>
      <c r="L22" s="1"/>
      <c r="M22" s="8"/>
      <c r="N22" s="121">
        <f t="shared" si="2"/>
        <v>0</v>
      </c>
      <c r="O22" s="103">
        <f t="shared" si="1"/>
        <v>0</v>
      </c>
      <c r="P22" s="103">
        <f t="shared" si="3"/>
        <v>0</v>
      </c>
      <c r="Q22" s="132"/>
      <c r="T22" s="28" t="s">
        <v>249</v>
      </c>
      <c r="U22" s="28">
        <v>5</v>
      </c>
      <c r="V22" s="28">
        <v>0.5</v>
      </c>
    </row>
    <row r="23" spans="1:22" x14ac:dyDescent="0.35">
      <c r="A23" s="28"/>
      <c r="B23" s="275">
        <f>'3.1 Optimum crop N requirement'!B9</f>
        <v>0</v>
      </c>
      <c r="C23" s="256">
        <f>'3.1 Optimum crop N requirement'!C9</f>
        <v>0</v>
      </c>
      <c r="D23" s="259"/>
      <c r="E23" s="256" t="str">
        <f>'3.1 Optimum crop N requirement'!F9</f>
        <v>(Blank)</v>
      </c>
      <c r="F23" s="1" t="s">
        <v>107</v>
      </c>
      <c r="G23" s="7"/>
      <c r="H23" s="7"/>
      <c r="I23" s="7"/>
      <c r="J23" s="7"/>
      <c r="K23" s="103">
        <f t="shared" si="0"/>
        <v>0</v>
      </c>
      <c r="L23" s="1"/>
      <c r="M23" s="8"/>
      <c r="N23" s="121">
        <f t="shared" si="2"/>
        <v>0</v>
      </c>
      <c r="O23" s="103">
        <f t="shared" si="1"/>
        <v>0</v>
      </c>
      <c r="P23" s="103">
        <f t="shared" si="3"/>
        <v>0</v>
      </c>
      <c r="Q23" s="131">
        <f>SUM(P23:P25)</f>
        <v>0</v>
      </c>
      <c r="T23" s="28" t="s">
        <v>311</v>
      </c>
      <c r="U23" s="28">
        <v>0.5</v>
      </c>
      <c r="V23" s="28">
        <v>0.1</v>
      </c>
    </row>
    <row r="24" spans="1:22" x14ac:dyDescent="0.35">
      <c r="A24" s="28"/>
      <c r="B24" s="276"/>
      <c r="C24" s="257"/>
      <c r="D24" s="260"/>
      <c r="E24" s="257"/>
      <c r="F24" s="1" t="s">
        <v>107</v>
      </c>
      <c r="G24" s="7"/>
      <c r="H24" s="7"/>
      <c r="I24" s="7"/>
      <c r="J24" s="7"/>
      <c r="K24" s="103">
        <f t="shared" si="0"/>
        <v>0</v>
      </c>
      <c r="L24" s="1"/>
      <c r="M24" s="8"/>
      <c r="N24" s="121">
        <f t="shared" si="2"/>
        <v>0</v>
      </c>
      <c r="O24" s="103">
        <f t="shared" si="1"/>
        <v>0</v>
      </c>
      <c r="P24" s="103">
        <f t="shared" si="3"/>
        <v>0</v>
      </c>
      <c r="Q24" s="132"/>
      <c r="T24" s="28" t="s">
        <v>313</v>
      </c>
      <c r="U24" s="28">
        <v>6</v>
      </c>
    </row>
    <row r="25" spans="1:22" x14ac:dyDescent="0.35">
      <c r="A25" s="28"/>
      <c r="B25" s="277"/>
      <c r="C25" s="258"/>
      <c r="D25" s="261"/>
      <c r="E25" s="258"/>
      <c r="F25" s="1" t="s">
        <v>107</v>
      </c>
      <c r="G25" s="7"/>
      <c r="H25" s="7"/>
      <c r="I25" s="7"/>
      <c r="J25" s="7"/>
      <c r="K25" s="103">
        <f t="shared" si="0"/>
        <v>0</v>
      </c>
      <c r="L25" s="1"/>
      <c r="M25" s="8"/>
      <c r="N25" s="121">
        <f t="shared" si="2"/>
        <v>0</v>
      </c>
      <c r="O25" s="103">
        <f t="shared" si="1"/>
        <v>0</v>
      </c>
      <c r="P25" s="103">
        <f t="shared" si="3"/>
        <v>0</v>
      </c>
      <c r="Q25" s="132"/>
      <c r="T25" s="28" t="s">
        <v>315</v>
      </c>
      <c r="U25" s="28">
        <v>3.6</v>
      </c>
    </row>
    <row r="26" spans="1:22" x14ac:dyDescent="0.35">
      <c r="A26" s="28"/>
      <c r="B26" s="275">
        <f>'3.1 Optimum crop N requirement'!B10</f>
        <v>0</v>
      </c>
      <c r="C26" s="256">
        <f>'3.1 Optimum crop N requirement'!C10</f>
        <v>0</v>
      </c>
      <c r="D26" s="259"/>
      <c r="E26" s="256" t="str">
        <f>'3.1 Optimum crop N requirement'!F10</f>
        <v>(Blank)</v>
      </c>
      <c r="F26" s="1" t="s">
        <v>107</v>
      </c>
      <c r="G26" s="7"/>
      <c r="H26" s="7"/>
      <c r="I26" s="7"/>
      <c r="J26" s="7"/>
      <c r="K26" s="103">
        <f t="shared" si="0"/>
        <v>0</v>
      </c>
      <c r="L26" s="1"/>
      <c r="M26" s="8"/>
      <c r="N26" s="121">
        <f t="shared" si="2"/>
        <v>0</v>
      </c>
      <c r="O26" s="103">
        <f t="shared" si="1"/>
        <v>0</v>
      </c>
      <c r="P26" s="103">
        <f t="shared" si="3"/>
        <v>0</v>
      </c>
      <c r="Q26" s="131">
        <f>SUM(P26:P28)</f>
        <v>0</v>
      </c>
      <c r="T26" s="28" t="s">
        <v>107</v>
      </c>
      <c r="U26" s="28">
        <v>0</v>
      </c>
      <c r="V26" s="28">
        <v>0</v>
      </c>
    </row>
    <row r="27" spans="1:22" x14ac:dyDescent="0.35">
      <c r="A27" s="28"/>
      <c r="B27" s="276"/>
      <c r="C27" s="257"/>
      <c r="D27" s="260"/>
      <c r="E27" s="257"/>
      <c r="F27" s="1" t="s">
        <v>107</v>
      </c>
      <c r="G27" s="7"/>
      <c r="H27" s="7"/>
      <c r="I27" s="7"/>
      <c r="J27" s="7"/>
      <c r="K27" s="103">
        <f t="shared" si="0"/>
        <v>0</v>
      </c>
      <c r="L27" s="1"/>
      <c r="M27" s="8"/>
      <c r="N27" s="121">
        <f t="shared" si="2"/>
        <v>0</v>
      </c>
      <c r="O27" s="103">
        <f t="shared" si="1"/>
        <v>0</v>
      </c>
      <c r="P27" s="103">
        <f t="shared" si="3"/>
        <v>0</v>
      </c>
      <c r="Q27" s="132"/>
      <c r="T27" s="28" t="s">
        <v>342</v>
      </c>
      <c r="U27" s="28">
        <v>0</v>
      </c>
      <c r="V27" s="28">
        <v>0</v>
      </c>
    </row>
    <row r="28" spans="1:22" x14ac:dyDescent="0.35">
      <c r="A28" s="28"/>
      <c r="B28" s="277"/>
      <c r="C28" s="258"/>
      <c r="D28" s="261"/>
      <c r="E28" s="258"/>
      <c r="F28" s="1" t="s">
        <v>107</v>
      </c>
      <c r="G28" s="7"/>
      <c r="H28" s="7"/>
      <c r="I28" s="7"/>
      <c r="J28" s="7"/>
      <c r="K28" s="103">
        <f t="shared" si="0"/>
        <v>0</v>
      </c>
      <c r="L28" s="1"/>
      <c r="M28" s="8"/>
      <c r="N28" s="121">
        <f t="shared" si="2"/>
        <v>0</v>
      </c>
      <c r="O28" s="103">
        <f t="shared" si="1"/>
        <v>0</v>
      </c>
      <c r="P28" s="103">
        <f t="shared" si="3"/>
        <v>0</v>
      </c>
      <c r="Q28" s="132"/>
    </row>
    <row r="29" spans="1:22" x14ac:dyDescent="0.35">
      <c r="A29" s="28"/>
      <c r="B29" s="275">
        <f>'3.1 Optimum crop N requirement'!B11</f>
        <v>0</v>
      </c>
      <c r="C29" s="256">
        <f>'3.1 Optimum crop N requirement'!C11</f>
        <v>0</v>
      </c>
      <c r="D29" s="259"/>
      <c r="E29" s="256" t="str">
        <f>'3.1 Optimum crop N requirement'!F11</f>
        <v>(Blank)</v>
      </c>
      <c r="F29" s="1" t="s">
        <v>107</v>
      </c>
      <c r="G29" s="7"/>
      <c r="H29" s="7"/>
      <c r="I29" s="7"/>
      <c r="J29" s="7"/>
      <c r="K29" s="103">
        <f t="shared" si="0"/>
        <v>0</v>
      </c>
      <c r="L29" s="1"/>
      <c r="M29" s="8"/>
      <c r="N29" s="121">
        <f t="shared" si="2"/>
        <v>0</v>
      </c>
      <c r="O29" s="103">
        <f t="shared" si="1"/>
        <v>0</v>
      </c>
      <c r="P29" s="103">
        <f t="shared" si="3"/>
        <v>0</v>
      </c>
      <c r="Q29" s="131">
        <f>SUM(P29:P31)</f>
        <v>0</v>
      </c>
      <c r="T29" s="28" t="s">
        <v>133</v>
      </c>
    </row>
    <row r="30" spans="1:22" x14ac:dyDescent="0.35">
      <c r="A30" s="28"/>
      <c r="B30" s="276"/>
      <c r="C30" s="257"/>
      <c r="D30" s="260"/>
      <c r="E30" s="257"/>
      <c r="F30" s="1" t="s">
        <v>107</v>
      </c>
      <c r="G30" s="7"/>
      <c r="H30" s="7"/>
      <c r="I30" s="7"/>
      <c r="J30" s="7"/>
      <c r="K30" s="103">
        <f t="shared" si="0"/>
        <v>0</v>
      </c>
      <c r="L30" s="1"/>
      <c r="M30" s="8"/>
      <c r="N30" s="121">
        <f t="shared" si="2"/>
        <v>0</v>
      </c>
      <c r="O30" s="103">
        <f t="shared" si="1"/>
        <v>0</v>
      </c>
      <c r="P30" s="103">
        <f t="shared" si="3"/>
        <v>0</v>
      </c>
      <c r="Q30" s="132"/>
      <c r="T30" s="28" t="s">
        <v>134</v>
      </c>
    </row>
    <row r="31" spans="1:22" x14ac:dyDescent="0.35">
      <c r="A31" s="28"/>
      <c r="B31" s="277"/>
      <c r="C31" s="258"/>
      <c r="D31" s="261"/>
      <c r="E31" s="258"/>
      <c r="F31" s="1" t="s">
        <v>107</v>
      </c>
      <c r="G31" s="7"/>
      <c r="H31" s="7"/>
      <c r="I31" s="7"/>
      <c r="J31" s="7"/>
      <c r="K31" s="103">
        <f t="shared" si="0"/>
        <v>0</v>
      </c>
      <c r="L31" s="1"/>
      <c r="M31" s="8"/>
      <c r="N31" s="121">
        <f t="shared" si="2"/>
        <v>0</v>
      </c>
      <c r="O31" s="103">
        <f t="shared" si="1"/>
        <v>0</v>
      </c>
      <c r="P31" s="103">
        <f t="shared" si="3"/>
        <v>0</v>
      </c>
      <c r="Q31" s="132"/>
      <c r="T31" s="28" t="s">
        <v>135</v>
      </c>
    </row>
    <row r="32" spans="1:22" x14ac:dyDescent="0.35">
      <c r="A32" s="28"/>
      <c r="B32" s="275">
        <f>'3.1 Optimum crop N requirement'!B12</f>
        <v>0</v>
      </c>
      <c r="C32" s="256">
        <f>'3.1 Optimum crop N requirement'!C12</f>
        <v>0</v>
      </c>
      <c r="D32" s="259"/>
      <c r="E32" s="256" t="str">
        <f>'3.1 Optimum crop N requirement'!F12</f>
        <v>(Blank)</v>
      </c>
      <c r="F32" s="1" t="s">
        <v>107</v>
      </c>
      <c r="G32" s="7"/>
      <c r="H32" s="7"/>
      <c r="I32" s="7"/>
      <c r="J32" s="7"/>
      <c r="K32" s="103">
        <f t="shared" si="0"/>
        <v>0</v>
      </c>
      <c r="L32" s="1"/>
      <c r="M32" s="8"/>
      <c r="N32" s="121">
        <f t="shared" si="2"/>
        <v>0</v>
      </c>
      <c r="O32" s="103">
        <f t="shared" si="1"/>
        <v>0</v>
      </c>
      <c r="P32" s="103">
        <f t="shared" si="3"/>
        <v>0</v>
      </c>
      <c r="Q32" s="131">
        <f>SUM(P32:P34)</f>
        <v>0</v>
      </c>
      <c r="T32" s="28" t="s">
        <v>136</v>
      </c>
    </row>
    <row r="33" spans="1:20" x14ac:dyDescent="0.35">
      <c r="A33" s="28"/>
      <c r="B33" s="276"/>
      <c r="C33" s="257"/>
      <c r="D33" s="260"/>
      <c r="E33" s="257"/>
      <c r="F33" s="1" t="s">
        <v>107</v>
      </c>
      <c r="G33" s="7"/>
      <c r="H33" s="7"/>
      <c r="I33" s="7"/>
      <c r="J33" s="7"/>
      <c r="K33" s="103">
        <f t="shared" si="0"/>
        <v>0</v>
      </c>
      <c r="L33" s="1"/>
      <c r="M33" s="8"/>
      <c r="N33" s="121">
        <f t="shared" si="2"/>
        <v>0</v>
      </c>
      <c r="O33" s="103">
        <f t="shared" si="1"/>
        <v>0</v>
      </c>
      <c r="P33" s="103">
        <f t="shared" si="3"/>
        <v>0</v>
      </c>
      <c r="Q33" s="132"/>
      <c r="T33" s="28" t="s">
        <v>137</v>
      </c>
    </row>
    <row r="34" spans="1:20" x14ac:dyDescent="0.35">
      <c r="A34" s="28"/>
      <c r="B34" s="277"/>
      <c r="C34" s="258"/>
      <c r="D34" s="261"/>
      <c r="E34" s="258"/>
      <c r="F34" s="1" t="s">
        <v>107</v>
      </c>
      <c r="G34" s="7"/>
      <c r="H34" s="7"/>
      <c r="I34" s="7"/>
      <c r="J34" s="7"/>
      <c r="K34" s="103">
        <f t="shared" si="0"/>
        <v>0</v>
      </c>
      <c r="L34" s="1"/>
      <c r="M34" s="8"/>
      <c r="N34" s="121">
        <f t="shared" si="2"/>
        <v>0</v>
      </c>
      <c r="O34" s="103">
        <f t="shared" si="1"/>
        <v>0</v>
      </c>
      <c r="P34" s="103">
        <f t="shared" si="3"/>
        <v>0</v>
      </c>
      <c r="Q34" s="132"/>
      <c r="T34" s="28" t="s">
        <v>138</v>
      </c>
    </row>
    <row r="35" spans="1:20" x14ac:dyDescent="0.35">
      <c r="A35" s="28"/>
      <c r="B35" s="275">
        <f>'3.1 Optimum crop N requirement'!B13</f>
        <v>0</v>
      </c>
      <c r="C35" s="256">
        <f>'3.1 Optimum crop N requirement'!C13</f>
        <v>0</v>
      </c>
      <c r="D35" s="259"/>
      <c r="E35" s="256" t="str">
        <f>'3.1 Optimum crop N requirement'!F13</f>
        <v>(Blank)</v>
      </c>
      <c r="F35" s="1" t="s">
        <v>107</v>
      </c>
      <c r="G35" s="7"/>
      <c r="H35" s="7"/>
      <c r="I35" s="7"/>
      <c r="J35" s="7"/>
      <c r="K35" s="103">
        <f t="shared" si="0"/>
        <v>0</v>
      </c>
      <c r="L35" s="1"/>
      <c r="M35" s="8"/>
      <c r="N35" s="121">
        <f t="shared" si="2"/>
        <v>0</v>
      </c>
      <c r="O35" s="103">
        <f t="shared" si="1"/>
        <v>0</v>
      </c>
      <c r="P35" s="103">
        <f t="shared" si="3"/>
        <v>0</v>
      </c>
      <c r="Q35" s="131">
        <f>SUM(P35:P37)</f>
        <v>0</v>
      </c>
      <c r="T35" s="28" t="s">
        <v>139</v>
      </c>
    </row>
    <row r="36" spans="1:20" x14ac:dyDescent="0.35">
      <c r="A36" s="28"/>
      <c r="B36" s="276"/>
      <c r="C36" s="257"/>
      <c r="D36" s="260"/>
      <c r="E36" s="257"/>
      <c r="F36" s="1" t="s">
        <v>107</v>
      </c>
      <c r="G36" s="7"/>
      <c r="H36" s="7"/>
      <c r="I36" s="7"/>
      <c r="J36" s="7"/>
      <c r="K36" s="103">
        <f t="shared" si="0"/>
        <v>0</v>
      </c>
      <c r="L36" s="1"/>
      <c r="M36" s="8"/>
      <c r="N36" s="121">
        <f t="shared" si="2"/>
        <v>0</v>
      </c>
      <c r="O36" s="103">
        <f t="shared" si="1"/>
        <v>0</v>
      </c>
      <c r="P36" s="103">
        <f t="shared" si="3"/>
        <v>0</v>
      </c>
      <c r="Q36" s="132"/>
      <c r="T36" s="28" t="s">
        <v>140</v>
      </c>
    </row>
    <row r="37" spans="1:20" x14ac:dyDescent="0.35">
      <c r="A37" s="28"/>
      <c r="B37" s="277"/>
      <c r="C37" s="258"/>
      <c r="D37" s="261"/>
      <c r="E37" s="258"/>
      <c r="F37" s="1" t="s">
        <v>107</v>
      </c>
      <c r="G37" s="7"/>
      <c r="H37" s="7"/>
      <c r="I37" s="7"/>
      <c r="J37" s="7"/>
      <c r="K37" s="103">
        <f t="shared" si="0"/>
        <v>0</v>
      </c>
      <c r="L37" s="1"/>
      <c r="M37" s="8"/>
      <c r="N37" s="121">
        <f t="shared" si="2"/>
        <v>0</v>
      </c>
      <c r="O37" s="103">
        <f t="shared" si="1"/>
        <v>0</v>
      </c>
      <c r="P37" s="103">
        <f t="shared" si="3"/>
        <v>0</v>
      </c>
      <c r="Q37" s="132"/>
      <c r="T37" s="28" t="s">
        <v>141</v>
      </c>
    </row>
    <row r="38" spans="1:20" x14ac:dyDescent="0.35">
      <c r="A38" s="28"/>
      <c r="B38" s="275">
        <f>'3.1 Optimum crop N requirement'!B14</f>
        <v>0</v>
      </c>
      <c r="C38" s="256">
        <f>'3.1 Optimum crop N requirement'!C14</f>
        <v>0</v>
      </c>
      <c r="D38" s="259"/>
      <c r="E38" s="256" t="str">
        <f>'3.1 Optimum crop N requirement'!F14</f>
        <v>(Blank)</v>
      </c>
      <c r="F38" s="1" t="s">
        <v>107</v>
      </c>
      <c r="G38" s="7"/>
      <c r="H38" s="7"/>
      <c r="I38" s="7"/>
      <c r="J38" s="7"/>
      <c r="K38" s="103">
        <f t="shared" si="0"/>
        <v>0</v>
      </c>
      <c r="L38" s="1"/>
      <c r="M38" s="8"/>
      <c r="N38" s="121">
        <f t="shared" si="2"/>
        <v>0</v>
      </c>
      <c r="O38" s="103">
        <f t="shared" si="1"/>
        <v>0</v>
      </c>
      <c r="P38" s="103">
        <f t="shared" si="3"/>
        <v>0</v>
      </c>
      <c r="Q38" s="131">
        <f>SUM(P38:P40)</f>
        <v>0</v>
      </c>
      <c r="T38" s="28" t="s">
        <v>255</v>
      </c>
    </row>
    <row r="39" spans="1:20" x14ac:dyDescent="0.35">
      <c r="A39" s="28"/>
      <c r="B39" s="276"/>
      <c r="C39" s="257"/>
      <c r="D39" s="260"/>
      <c r="E39" s="257"/>
      <c r="F39" s="1" t="s">
        <v>107</v>
      </c>
      <c r="G39" s="7"/>
      <c r="H39" s="7"/>
      <c r="I39" s="7"/>
      <c r="J39" s="7"/>
      <c r="K39" s="103">
        <f t="shared" si="0"/>
        <v>0</v>
      </c>
      <c r="L39" s="1"/>
      <c r="M39" s="8"/>
      <c r="N39" s="121">
        <f t="shared" si="2"/>
        <v>0</v>
      </c>
      <c r="O39" s="103">
        <f t="shared" si="1"/>
        <v>0</v>
      </c>
      <c r="P39" s="103">
        <f t="shared" si="3"/>
        <v>0</v>
      </c>
      <c r="Q39" s="132"/>
      <c r="T39" s="28" t="s">
        <v>142</v>
      </c>
    </row>
    <row r="40" spans="1:20" x14ac:dyDescent="0.35">
      <c r="A40" s="28"/>
      <c r="B40" s="277"/>
      <c r="C40" s="258"/>
      <c r="D40" s="261"/>
      <c r="E40" s="258"/>
      <c r="F40" s="1" t="s">
        <v>107</v>
      </c>
      <c r="G40" s="7"/>
      <c r="H40" s="7"/>
      <c r="I40" s="7"/>
      <c r="J40" s="7"/>
      <c r="K40" s="103">
        <f t="shared" ref="K40:K71" si="4">VLOOKUP(F40,$T$8:$V$27,2, FALSE)</f>
        <v>0</v>
      </c>
      <c r="L40" s="1"/>
      <c r="M40" s="8"/>
      <c r="N40" s="121">
        <f t="shared" si="2"/>
        <v>0</v>
      </c>
      <c r="O40" s="103">
        <f t="shared" ref="O40:O71" si="5">SUM(((J40*L40)*M40))*H40</f>
        <v>0</v>
      </c>
      <c r="P40" s="103">
        <f t="shared" si="3"/>
        <v>0</v>
      </c>
      <c r="Q40" s="132"/>
      <c r="T40" s="28" t="s">
        <v>143</v>
      </c>
    </row>
    <row r="41" spans="1:20" x14ac:dyDescent="0.35">
      <c r="A41" s="28"/>
      <c r="B41" s="275">
        <f>'3.1 Optimum crop N requirement'!B15</f>
        <v>0</v>
      </c>
      <c r="C41" s="256">
        <f>'3.1 Optimum crop N requirement'!C15</f>
        <v>0</v>
      </c>
      <c r="D41" s="259"/>
      <c r="E41" s="256" t="str">
        <f>'3.1 Optimum crop N requirement'!F15</f>
        <v>(Blank)</v>
      </c>
      <c r="F41" s="1" t="s">
        <v>107</v>
      </c>
      <c r="G41" s="7"/>
      <c r="H41" s="7"/>
      <c r="I41" s="7"/>
      <c r="J41" s="7"/>
      <c r="K41" s="103">
        <f t="shared" si="4"/>
        <v>0</v>
      </c>
      <c r="L41" s="1"/>
      <c r="M41" s="8"/>
      <c r="N41" s="121">
        <f t="shared" si="2"/>
        <v>0</v>
      </c>
      <c r="O41" s="103">
        <f t="shared" si="5"/>
        <v>0</v>
      </c>
      <c r="P41" s="103">
        <f t="shared" si="3"/>
        <v>0</v>
      </c>
      <c r="Q41" s="131">
        <f>SUM(P41:P43)</f>
        <v>0</v>
      </c>
      <c r="T41" s="28" t="s">
        <v>144</v>
      </c>
    </row>
    <row r="42" spans="1:20" x14ac:dyDescent="0.35">
      <c r="A42" s="28"/>
      <c r="B42" s="276"/>
      <c r="C42" s="257"/>
      <c r="D42" s="260"/>
      <c r="E42" s="257"/>
      <c r="F42" s="1" t="s">
        <v>107</v>
      </c>
      <c r="G42" s="7"/>
      <c r="H42" s="7"/>
      <c r="I42" s="7"/>
      <c r="J42" s="7"/>
      <c r="K42" s="103">
        <f t="shared" si="4"/>
        <v>0</v>
      </c>
      <c r="L42" s="1"/>
      <c r="M42" s="8"/>
      <c r="N42" s="121">
        <f t="shared" si="2"/>
        <v>0</v>
      </c>
      <c r="O42" s="103">
        <f t="shared" si="5"/>
        <v>0</v>
      </c>
      <c r="P42" s="103">
        <f t="shared" si="3"/>
        <v>0</v>
      </c>
      <c r="Q42" s="132"/>
      <c r="T42" s="28" t="s">
        <v>145</v>
      </c>
    </row>
    <row r="43" spans="1:20" x14ac:dyDescent="0.35">
      <c r="A43" s="28"/>
      <c r="B43" s="277"/>
      <c r="C43" s="258"/>
      <c r="D43" s="261"/>
      <c r="E43" s="258"/>
      <c r="F43" s="1" t="s">
        <v>107</v>
      </c>
      <c r="G43" s="7"/>
      <c r="H43" s="7"/>
      <c r="I43" s="7"/>
      <c r="J43" s="7"/>
      <c r="K43" s="103">
        <f t="shared" si="4"/>
        <v>0</v>
      </c>
      <c r="L43" s="1"/>
      <c r="M43" s="8"/>
      <c r="N43" s="121">
        <f t="shared" si="2"/>
        <v>0</v>
      </c>
      <c r="O43" s="103">
        <f t="shared" si="5"/>
        <v>0</v>
      </c>
      <c r="P43" s="103">
        <f t="shared" si="3"/>
        <v>0</v>
      </c>
      <c r="Q43" s="132"/>
      <c r="T43" s="28" t="s">
        <v>146</v>
      </c>
    </row>
    <row r="44" spans="1:20" x14ac:dyDescent="0.35">
      <c r="A44" s="28"/>
      <c r="B44" s="275">
        <f>'3.1 Optimum crop N requirement'!B16</f>
        <v>0</v>
      </c>
      <c r="C44" s="256">
        <f>'3.1 Optimum crop N requirement'!C16</f>
        <v>0</v>
      </c>
      <c r="D44" s="259"/>
      <c r="E44" s="256" t="str">
        <f>'3.1 Optimum crop N requirement'!F16</f>
        <v>(Blank)</v>
      </c>
      <c r="F44" s="1" t="s">
        <v>107</v>
      </c>
      <c r="G44" s="7"/>
      <c r="H44" s="7"/>
      <c r="I44" s="7"/>
      <c r="J44" s="7"/>
      <c r="K44" s="103">
        <f t="shared" si="4"/>
        <v>0</v>
      </c>
      <c r="L44" s="1"/>
      <c r="M44" s="8"/>
      <c r="N44" s="121">
        <f t="shared" si="2"/>
        <v>0</v>
      </c>
      <c r="O44" s="103">
        <f t="shared" si="5"/>
        <v>0</v>
      </c>
      <c r="P44" s="103">
        <f t="shared" si="3"/>
        <v>0</v>
      </c>
      <c r="Q44" s="131">
        <f>SUM(P44:P46)</f>
        <v>0</v>
      </c>
      <c r="T44" s="28" t="s">
        <v>147</v>
      </c>
    </row>
    <row r="45" spans="1:20" x14ac:dyDescent="0.35">
      <c r="A45" s="28"/>
      <c r="B45" s="276"/>
      <c r="C45" s="257"/>
      <c r="D45" s="260"/>
      <c r="E45" s="257"/>
      <c r="F45" s="1" t="s">
        <v>107</v>
      </c>
      <c r="G45" s="7"/>
      <c r="H45" s="7"/>
      <c r="I45" s="7"/>
      <c r="J45" s="7"/>
      <c r="K45" s="103">
        <f t="shared" si="4"/>
        <v>0</v>
      </c>
      <c r="L45" s="1"/>
      <c r="M45" s="8"/>
      <c r="N45" s="121">
        <f t="shared" si="2"/>
        <v>0</v>
      </c>
      <c r="O45" s="103">
        <f t="shared" si="5"/>
        <v>0</v>
      </c>
      <c r="P45" s="103">
        <f t="shared" si="3"/>
        <v>0</v>
      </c>
      <c r="Q45" s="132"/>
      <c r="T45" s="28" t="s">
        <v>148</v>
      </c>
    </row>
    <row r="46" spans="1:20" x14ac:dyDescent="0.35">
      <c r="A46" s="28"/>
      <c r="B46" s="277"/>
      <c r="C46" s="258"/>
      <c r="D46" s="261"/>
      <c r="E46" s="258"/>
      <c r="F46" s="1" t="s">
        <v>107</v>
      </c>
      <c r="G46" s="7"/>
      <c r="H46" s="7"/>
      <c r="I46" s="7"/>
      <c r="J46" s="7"/>
      <c r="K46" s="103">
        <f t="shared" si="4"/>
        <v>0</v>
      </c>
      <c r="L46" s="1"/>
      <c r="M46" s="8"/>
      <c r="N46" s="121">
        <f t="shared" si="2"/>
        <v>0</v>
      </c>
      <c r="O46" s="103">
        <f t="shared" si="5"/>
        <v>0</v>
      </c>
      <c r="P46" s="103">
        <f t="shared" si="3"/>
        <v>0</v>
      </c>
      <c r="Q46" s="132"/>
      <c r="T46" s="28" t="s">
        <v>149</v>
      </c>
    </row>
    <row r="47" spans="1:20" x14ac:dyDescent="0.35">
      <c r="A47" s="28"/>
      <c r="B47" s="275">
        <f>'3.1 Optimum crop N requirement'!B17</f>
        <v>0</v>
      </c>
      <c r="C47" s="256">
        <f>'3.1 Optimum crop N requirement'!C17</f>
        <v>0</v>
      </c>
      <c r="D47" s="259"/>
      <c r="E47" s="256" t="str">
        <f>'3.1 Optimum crop N requirement'!F17</f>
        <v>(Blank)</v>
      </c>
      <c r="F47" s="1" t="s">
        <v>107</v>
      </c>
      <c r="G47" s="7"/>
      <c r="H47" s="7"/>
      <c r="I47" s="7"/>
      <c r="J47" s="7"/>
      <c r="K47" s="103">
        <f t="shared" si="4"/>
        <v>0</v>
      </c>
      <c r="L47" s="1"/>
      <c r="M47" s="8"/>
      <c r="N47" s="121">
        <f t="shared" si="2"/>
        <v>0</v>
      </c>
      <c r="O47" s="103">
        <f t="shared" si="5"/>
        <v>0</v>
      </c>
      <c r="P47" s="103">
        <f t="shared" si="3"/>
        <v>0</v>
      </c>
      <c r="Q47" s="131">
        <f>SUM(P47:P49)</f>
        <v>0</v>
      </c>
      <c r="T47" s="28" t="s">
        <v>150</v>
      </c>
    </row>
    <row r="48" spans="1:20" x14ac:dyDescent="0.35">
      <c r="A48" s="28"/>
      <c r="B48" s="276"/>
      <c r="C48" s="257"/>
      <c r="D48" s="260"/>
      <c r="E48" s="257"/>
      <c r="F48" s="1" t="s">
        <v>107</v>
      </c>
      <c r="G48" s="7"/>
      <c r="H48" s="7"/>
      <c r="I48" s="7"/>
      <c r="J48" s="7"/>
      <c r="K48" s="103">
        <f t="shared" si="4"/>
        <v>0</v>
      </c>
      <c r="L48" s="1"/>
      <c r="M48" s="8"/>
      <c r="N48" s="121">
        <f t="shared" si="2"/>
        <v>0</v>
      </c>
      <c r="O48" s="103">
        <f t="shared" si="5"/>
        <v>0</v>
      </c>
      <c r="P48" s="103">
        <f t="shared" si="3"/>
        <v>0</v>
      </c>
      <c r="Q48" s="132"/>
      <c r="T48" s="28" t="s">
        <v>151</v>
      </c>
    </row>
    <row r="49" spans="1:20" x14ac:dyDescent="0.35">
      <c r="A49" s="28"/>
      <c r="B49" s="277"/>
      <c r="C49" s="258"/>
      <c r="D49" s="261"/>
      <c r="E49" s="258"/>
      <c r="F49" s="1" t="s">
        <v>107</v>
      </c>
      <c r="G49" s="7"/>
      <c r="H49" s="7"/>
      <c r="I49" s="7"/>
      <c r="J49" s="7"/>
      <c r="K49" s="103">
        <f t="shared" si="4"/>
        <v>0</v>
      </c>
      <c r="L49" s="1"/>
      <c r="M49" s="8"/>
      <c r="N49" s="121">
        <f t="shared" si="2"/>
        <v>0</v>
      </c>
      <c r="O49" s="103">
        <f t="shared" si="5"/>
        <v>0</v>
      </c>
      <c r="P49" s="103">
        <f t="shared" si="3"/>
        <v>0</v>
      </c>
      <c r="Q49" s="132"/>
      <c r="T49" s="28" t="s">
        <v>152</v>
      </c>
    </row>
    <row r="50" spans="1:20" x14ac:dyDescent="0.35">
      <c r="A50" s="28"/>
      <c r="B50" s="275">
        <f>'3.1 Optimum crop N requirement'!B18</f>
        <v>0</v>
      </c>
      <c r="C50" s="256">
        <f>'3.1 Optimum crop N requirement'!C18</f>
        <v>0</v>
      </c>
      <c r="D50" s="259"/>
      <c r="E50" s="256" t="str">
        <f>'3.1 Optimum crop N requirement'!F18</f>
        <v>(Blank)</v>
      </c>
      <c r="F50" s="1" t="s">
        <v>107</v>
      </c>
      <c r="G50" s="7"/>
      <c r="H50" s="7"/>
      <c r="I50" s="7"/>
      <c r="J50" s="7"/>
      <c r="K50" s="103">
        <f t="shared" si="4"/>
        <v>0</v>
      </c>
      <c r="L50" s="1"/>
      <c r="M50" s="8"/>
      <c r="N50" s="121">
        <f t="shared" si="2"/>
        <v>0</v>
      </c>
      <c r="O50" s="103">
        <f t="shared" si="5"/>
        <v>0</v>
      </c>
      <c r="P50" s="103">
        <f t="shared" si="3"/>
        <v>0</v>
      </c>
      <c r="Q50" s="131">
        <f>SUM(P50:P52)</f>
        <v>0</v>
      </c>
      <c r="T50" s="28" t="s">
        <v>153</v>
      </c>
    </row>
    <row r="51" spans="1:20" x14ac:dyDescent="0.35">
      <c r="A51" s="28"/>
      <c r="B51" s="276"/>
      <c r="C51" s="257"/>
      <c r="D51" s="260"/>
      <c r="E51" s="257"/>
      <c r="F51" s="1" t="s">
        <v>107</v>
      </c>
      <c r="G51" s="7"/>
      <c r="H51" s="7"/>
      <c r="I51" s="7"/>
      <c r="J51" s="7"/>
      <c r="K51" s="103">
        <f t="shared" si="4"/>
        <v>0</v>
      </c>
      <c r="L51" s="1"/>
      <c r="M51" s="8"/>
      <c r="N51" s="121">
        <f t="shared" si="2"/>
        <v>0</v>
      </c>
      <c r="O51" s="103">
        <f t="shared" si="5"/>
        <v>0</v>
      </c>
      <c r="P51" s="103">
        <f t="shared" si="3"/>
        <v>0</v>
      </c>
      <c r="Q51" s="132"/>
      <c r="T51" s="28" t="s">
        <v>154</v>
      </c>
    </row>
    <row r="52" spans="1:20" x14ac:dyDescent="0.35">
      <c r="A52" s="28"/>
      <c r="B52" s="277"/>
      <c r="C52" s="258"/>
      <c r="D52" s="261"/>
      <c r="E52" s="258"/>
      <c r="F52" s="1" t="s">
        <v>107</v>
      </c>
      <c r="G52" s="7"/>
      <c r="H52" s="7"/>
      <c r="I52" s="7"/>
      <c r="J52" s="7"/>
      <c r="K52" s="103">
        <f t="shared" si="4"/>
        <v>0</v>
      </c>
      <c r="L52" s="1"/>
      <c r="M52" s="8"/>
      <c r="N52" s="121">
        <f t="shared" si="2"/>
        <v>0</v>
      </c>
      <c r="O52" s="103">
        <f t="shared" si="5"/>
        <v>0</v>
      </c>
      <c r="P52" s="103">
        <f t="shared" si="3"/>
        <v>0</v>
      </c>
      <c r="Q52" s="132"/>
      <c r="T52" s="28" t="s">
        <v>155</v>
      </c>
    </row>
    <row r="53" spans="1:20" x14ac:dyDescent="0.35">
      <c r="A53" s="28"/>
      <c r="B53" s="275">
        <f>'3.1 Optimum crop N requirement'!B19</f>
        <v>0</v>
      </c>
      <c r="C53" s="256">
        <f>'3.1 Optimum crop N requirement'!C19</f>
        <v>0</v>
      </c>
      <c r="D53" s="259"/>
      <c r="E53" s="256" t="str">
        <f>'3.1 Optimum crop N requirement'!F19</f>
        <v>(Blank)</v>
      </c>
      <c r="F53" s="1" t="s">
        <v>107</v>
      </c>
      <c r="G53" s="7"/>
      <c r="H53" s="7"/>
      <c r="I53" s="7"/>
      <c r="J53" s="7"/>
      <c r="K53" s="103">
        <f t="shared" si="4"/>
        <v>0</v>
      </c>
      <c r="L53" s="1"/>
      <c r="M53" s="8"/>
      <c r="N53" s="121">
        <f t="shared" si="2"/>
        <v>0</v>
      </c>
      <c r="O53" s="103">
        <f t="shared" si="5"/>
        <v>0</v>
      </c>
      <c r="P53" s="103">
        <f t="shared" si="3"/>
        <v>0</v>
      </c>
      <c r="Q53" s="131">
        <f>SUM(P53:P55)</f>
        <v>0</v>
      </c>
      <c r="T53" s="28" t="s">
        <v>156</v>
      </c>
    </row>
    <row r="54" spans="1:20" x14ac:dyDescent="0.35">
      <c r="A54" s="28"/>
      <c r="B54" s="276"/>
      <c r="C54" s="257"/>
      <c r="D54" s="260"/>
      <c r="E54" s="257"/>
      <c r="F54" s="1" t="s">
        <v>107</v>
      </c>
      <c r="G54" s="7"/>
      <c r="H54" s="7"/>
      <c r="I54" s="7"/>
      <c r="J54" s="7"/>
      <c r="K54" s="103">
        <f t="shared" si="4"/>
        <v>0</v>
      </c>
      <c r="L54" s="1"/>
      <c r="M54" s="8"/>
      <c r="N54" s="121">
        <f t="shared" si="2"/>
        <v>0</v>
      </c>
      <c r="O54" s="103">
        <f t="shared" si="5"/>
        <v>0</v>
      </c>
      <c r="P54" s="103">
        <f t="shared" si="3"/>
        <v>0</v>
      </c>
      <c r="Q54" s="132"/>
      <c r="T54" s="28" t="s">
        <v>157</v>
      </c>
    </row>
    <row r="55" spans="1:20" x14ac:dyDescent="0.35">
      <c r="A55" s="28"/>
      <c r="B55" s="277"/>
      <c r="C55" s="258"/>
      <c r="D55" s="261"/>
      <c r="E55" s="258"/>
      <c r="F55" s="1" t="s">
        <v>107</v>
      </c>
      <c r="G55" s="7"/>
      <c r="H55" s="7"/>
      <c r="I55" s="7"/>
      <c r="J55" s="7"/>
      <c r="K55" s="103">
        <f t="shared" si="4"/>
        <v>0</v>
      </c>
      <c r="L55" s="1"/>
      <c r="M55" s="8"/>
      <c r="N55" s="121">
        <f t="shared" si="2"/>
        <v>0</v>
      </c>
      <c r="O55" s="103">
        <f t="shared" si="5"/>
        <v>0</v>
      </c>
      <c r="P55" s="103">
        <f t="shared" si="3"/>
        <v>0</v>
      </c>
      <c r="Q55" s="132"/>
      <c r="T55" s="28" t="s">
        <v>158</v>
      </c>
    </row>
    <row r="56" spans="1:20" x14ac:dyDescent="0.35">
      <c r="A56" s="28"/>
      <c r="B56" s="275">
        <f>'3.1 Optimum crop N requirement'!B20</f>
        <v>0</v>
      </c>
      <c r="C56" s="256">
        <f>'3.1 Optimum crop N requirement'!C20</f>
        <v>0</v>
      </c>
      <c r="D56" s="259"/>
      <c r="E56" s="256" t="str">
        <f>'3.1 Optimum crop N requirement'!F20</f>
        <v>(Blank)</v>
      </c>
      <c r="F56" s="1" t="s">
        <v>107</v>
      </c>
      <c r="G56" s="7"/>
      <c r="H56" s="7"/>
      <c r="I56" s="7"/>
      <c r="J56" s="7"/>
      <c r="K56" s="103">
        <f t="shared" si="4"/>
        <v>0</v>
      </c>
      <c r="L56" s="1"/>
      <c r="M56" s="8"/>
      <c r="N56" s="121">
        <f t="shared" si="2"/>
        <v>0</v>
      </c>
      <c r="O56" s="103">
        <f t="shared" si="5"/>
        <v>0</v>
      </c>
      <c r="P56" s="103">
        <f t="shared" si="3"/>
        <v>0</v>
      </c>
      <c r="Q56" s="131">
        <f>SUM(P56:P58)</f>
        <v>0</v>
      </c>
      <c r="T56" s="28" t="s">
        <v>159</v>
      </c>
    </row>
    <row r="57" spans="1:20" x14ac:dyDescent="0.35">
      <c r="A57" s="28"/>
      <c r="B57" s="276"/>
      <c r="C57" s="257"/>
      <c r="D57" s="260"/>
      <c r="E57" s="257"/>
      <c r="F57" s="1" t="s">
        <v>107</v>
      </c>
      <c r="G57" s="7"/>
      <c r="H57" s="7"/>
      <c r="I57" s="7"/>
      <c r="J57" s="7"/>
      <c r="K57" s="103">
        <f t="shared" si="4"/>
        <v>0</v>
      </c>
      <c r="L57" s="1"/>
      <c r="M57" s="8"/>
      <c r="N57" s="121">
        <f t="shared" si="2"/>
        <v>0</v>
      </c>
      <c r="O57" s="103">
        <f t="shared" si="5"/>
        <v>0</v>
      </c>
      <c r="P57" s="103">
        <f t="shared" si="3"/>
        <v>0</v>
      </c>
      <c r="Q57" s="132"/>
      <c r="T57" s="28" t="s">
        <v>160</v>
      </c>
    </row>
    <row r="58" spans="1:20" x14ac:dyDescent="0.35">
      <c r="A58" s="28"/>
      <c r="B58" s="277"/>
      <c r="C58" s="258"/>
      <c r="D58" s="261"/>
      <c r="E58" s="258"/>
      <c r="F58" s="1" t="s">
        <v>107</v>
      </c>
      <c r="G58" s="7"/>
      <c r="H58" s="7"/>
      <c r="I58" s="7"/>
      <c r="J58" s="7"/>
      <c r="K58" s="103">
        <f t="shared" si="4"/>
        <v>0</v>
      </c>
      <c r="L58" s="1"/>
      <c r="M58" s="8"/>
      <c r="N58" s="121">
        <f t="shared" si="2"/>
        <v>0</v>
      </c>
      <c r="O58" s="103">
        <f t="shared" si="5"/>
        <v>0</v>
      </c>
      <c r="P58" s="103">
        <f t="shared" si="3"/>
        <v>0</v>
      </c>
      <c r="Q58" s="132"/>
      <c r="T58" s="28" t="s">
        <v>161</v>
      </c>
    </row>
    <row r="59" spans="1:20" x14ac:dyDescent="0.35">
      <c r="A59" s="28"/>
      <c r="B59" s="275">
        <f>'3.1 Optimum crop N requirement'!B21</f>
        <v>0</v>
      </c>
      <c r="C59" s="256">
        <f>'3.1 Optimum crop N requirement'!C21</f>
        <v>0</v>
      </c>
      <c r="D59" s="259"/>
      <c r="E59" s="256" t="str">
        <f>'3.1 Optimum crop N requirement'!F21</f>
        <v>(Blank)</v>
      </c>
      <c r="F59" s="1" t="s">
        <v>107</v>
      </c>
      <c r="G59" s="7"/>
      <c r="H59" s="7"/>
      <c r="I59" s="7"/>
      <c r="J59" s="7"/>
      <c r="K59" s="103">
        <f t="shared" si="4"/>
        <v>0</v>
      </c>
      <c r="L59" s="1"/>
      <c r="M59" s="8"/>
      <c r="N59" s="121">
        <f t="shared" si="2"/>
        <v>0</v>
      </c>
      <c r="O59" s="103">
        <f t="shared" si="5"/>
        <v>0</v>
      </c>
      <c r="P59" s="103">
        <f t="shared" si="3"/>
        <v>0</v>
      </c>
      <c r="Q59" s="131">
        <f>SUM(P59:P61)</f>
        <v>0</v>
      </c>
      <c r="T59" s="28" t="s">
        <v>107</v>
      </c>
    </row>
    <row r="60" spans="1:20" x14ac:dyDescent="0.35">
      <c r="A60" s="28"/>
      <c r="B60" s="276"/>
      <c r="C60" s="257"/>
      <c r="D60" s="260"/>
      <c r="E60" s="257"/>
      <c r="F60" s="1" t="s">
        <v>107</v>
      </c>
      <c r="G60" s="7"/>
      <c r="H60" s="7"/>
      <c r="I60" s="7"/>
      <c r="J60" s="7"/>
      <c r="K60" s="103">
        <f t="shared" si="4"/>
        <v>0</v>
      </c>
      <c r="L60" s="1"/>
      <c r="M60" s="8"/>
      <c r="N60" s="121">
        <f t="shared" si="2"/>
        <v>0</v>
      </c>
      <c r="O60" s="103">
        <f t="shared" si="5"/>
        <v>0</v>
      </c>
      <c r="P60" s="103">
        <f t="shared" si="3"/>
        <v>0</v>
      </c>
      <c r="Q60" s="132"/>
      <c r="T60" s="28" t="s">
        <v>341</v>
      </c>
    </row>
    <row r="61" spans="1:20" x14ac:dyDescent="0.35">
      <c r="A61" s="28"/>
      <c r="B61" s="277"/>
      <c r="C61" s="258"/>
      <c r="D61" s="261"/>
      <c r="E61" s="258"/>
      <c r="F61" s="1" t="s">
        <v>107</v>
      </c>
      <c r="G61" s="7"/>
      <c r="H61" s="7"/>
      <c r="I61" s="7"/>
      <c r="J61" s="7"/>
      <c r="K61" s="103">
        <f t="shared" si="4"/>
        <v>0</v>
      </c>
      <c r="L61" s="1"/>
      <c r="M61" s="8"/>
      <c r="N61" s="121">
        <f t="shared" si="2"/>
        <v>0</v>
      </c>
      <c r="O61" s="103">
        <f t="shared" si="5"/>
        <v>0</v>
      </c>
      <c r="P61" s="103">
        <f t="shared" si="3"/>
        <v>0</v>
      </c>
      <c r="Q61" s="132"/>
    </row>
    <row r="62" spans="1:20" x14ac:dyDescent="0.35">
      <c r="A62" s="28"/>
      <c r="B62" s="275">
        <f>'3.1 Optimum crop N requirement'!B22</f>
        <v>0</v>
      </c>
      <c r="C62" s="256">
        <f>'3.1 Optimum crop N requirement'!C22</f>
        <v>0</v>
      </c>
      <c r="D62" s="259"/>
      <c r="E62" s="256" t="str">
        <f>'3.1 Optimum crop N requirement'!F22</f>
        <v>(Blank)</v>
      </c>
      <c r="F62" s="1" t="s">
        <v>107</v>
      </c>
      <c r="G62" s="7"/>
      <c r="H62" s="7"/>
      <c r="I62" s="7"/>
      <c r="J62" s="7"/>
      <c r="K62" s="103">
        <f t="shared" si="4"/>
        <v>0</v>
      </c>
      <c r="L62" s="1"/>
      <c r="M62" s="8"/>
      <c r="N62" s="121">
        <f t="shared" si="2"/>
        <v>0</v>
      </c>
      <c r="O62" s="103">
        <f t="shared" si="5"/>
        <v>0</v>
      </c>
      <c r="P62" s="103">
        <f t="shared" si="3"/>
        <v>0</v>
      </c>
      <c r="Q62" s="131">
        <f>SUM(P62:P64)</f>
        <v>0</v>
      </c>
    </row>
    <row r="63" spans="1:20" x14ac:dyDescent="0.35">
      <c r="A63" s="28"/>
      <c r="B63" s="276"/>
      <c r="C63" s="257"/>
      <c r="D63" s="260"/>
      <c r="E63" s="257"/>
      <c r="F63" s="1" t="s">
        <v>107</v>
      </c>
      <c r="G63" s="7"/>
      <c r="H63" s="7"/>
      <c r="I63" s="7"/>
      <c r="J63" s="7"/>
      <c r="K63" s="103">
        <f t="shared" si="4"/>
        <v>0</v>
      </c>
      <c r="L63" s="1"/>
      <c r="M63" s="8"/>
      <c r="N63" s="121">
        <f t="shared" si="2"/>
        <v>0</v>
      </c>
      <c r="O63" s="103">
        <f t="shared" si="5"/>
        <v>0</v>
      </c>
      <c r="P63" s="103">
        <f t="shared" si="3"/>
        <v>0</v>
      </c>
      <c r="Q63" s="132"/>
    </row>
    <row r="64" spans="1:20" x14ac:dyDescent="0.35">
      <c r="A64" s="28"/>
      <c r="B64" s="277"/>
      <c r="C64" s="258"/>
      <c r="D64" s="261"/>
      <c r="E64" s="258"/>
      <c r="F64" s="1" t="s">
        <v>107</v>
      </c>
      <c r="G64" s="7"/>
      <c r="H64" s="7"/>
      <c r="I64" s="7"/>
      <c r="J64" s="7"/>
      <c r="K64" s="103">
        <f t="shared" si="4"/>
        <v>0</v>
      </c>
      <c r="L64" s="1"/>
      <c r="M64" s="8"/>
      <c r="N64" s="121">
        <f t="shared" si="2"/>
        <v>0</v>
      </c>
      <c r="O64" s="103">
        <f t="shared" si="5"/>
        <v>0</v>
      </c>
      <c r="P64" s="103">
        <f t="shared" si="3"/>
        <v>0</v>
      </c>
      <c r="Q64" s="132"/>
    </row>
    <row r="65" spans="1:17" x14ac:dyDescent="0.35">
      <c r="A65" s="28"/>
      <c r="B65" s="275">
        <f>'3.1 Optimum crop N requirement'!B23</f>
        <v>0</v>
      </c>
      <c r="C65" s="256">
        <f>'3.1 Optimum crop N requirement'!C23</f>
        <v>0</v>
      </c>
      <c r="D65" s="259"/>
      <c r="E65" s="256" t="str">
        <f>'3.1 Optimum crop N requirement'!F23</f>
        <v>(Blank)</v>
      </c>
      <c r="F65" s="1" t="s">
        <v>107</v>
      </c>
      <c r="G65" s="7"/>
      <c r="H65" s="7"/>
      <c r="I65" s="7"/>
      <c r="J65" s="7"/>
      <c r="K65" s="103">
        <f t="shared" si="4"/>
        <v>0</v>
      </c>
      <c r="L65" s="1"/>
      <c r="M65" s="8"/>
      <c r="N65" s="121">
        <f t="shared" si="2"/>
        <v>0</v>
      </c>
      <c r="O65" s="103">
        <f t="shared" si="5"/>
        <v>0</v>
      </c>
      <c r="P65" s="103">
        <f t="shared" si="3"/>
        <v>0</v>
      </c>
      <c r="Q65" s="131">
        <f>SUM(P65:P67)</f>
        <v>0</v>
      </c>
    </row>
    <row r="66" spans="1:17" x14ac:dyDescent="0.35">
      <c r="A66" s="28"/>
      <c r="B66" s="276"/>
      <c r="C66" s="257"/>
      <c r="D66" s="260"/>
      <c r="E66" s="257"/>
      <c r="F66" s="1" t="s">
        <v>107</v>
      </c>
      <c r="G66" s="7"/>
      <c r="H66" s="7"/>
      <c r="I66" s="7"/>
      <c r="J66" s="7"/>
      <c r="K66" s="103">
        <f t="shared" si="4"/>
        <v>0</v>
      </c>
      <c r="L66" s="1"/>
      <c r="M66" s="8"/>
      <c r="N66" s="121">
        <f t="shared" si="2"/>
        <v>0</v>
      </c>
      <c r="O66" s="103">
        <f t="shared" si="5"/>
        <v>0</v>
      </c>
      <c r="P66" s="103">
        <f t="shared" si="3"/>
        <v>0</v>
      </c>
      <c r="Q66" s="132"/>
    </row>
    <row r="67" spans="1:17" x14ac:dyDescent="0.35">
      <c r="A67" s="28"/>
      <c r="B67" s="277"/>
      <c r="C67" s="258"/>
      <c r="D67" s="261"/>
      <c r="E67" s="258"/>
      <c r="F67" s="1" t="s">
        <v>107</v>
      </c>
      <c r="G67" s="7"/>
      <c r="H67" s="7"/>
      <c r="I67" s="7"/>
      <c r="J67" s="7"/>
      <c r="K67" s="103">
        <f t="shared" si="4"/>
        <v>0</v>
      </c>
      <c r="L67" s="1"/>
      <c r="M67" s="8"/>
      <c r="N67" s="121">
        <f t="shared" si="2"/>
        <v>0</v>
      </c>
      <c r="O67" s="103">
        <f t="shared" si="5"/>
        <v>0</v>
      </c>
      <c r="P67" s="103">
        <f t="shared" si="3"/>
        <v>0</v>
      </c>
      <c r="Q67" s="132"/>
    </row>
    <row r="68" spans="1:17" x14ac:dyDescent="0.35">
      <c r="A68" s="28"/>
      <c r="B68" s="275">
        <f>'3.1 Optimum crop N requirement'!B24</f>
        <v>0</v>
      </c>
      <c r="C68" s="256">
        <f>'3.1 Optimum crop N requirement'!C24</f>
        <v>0</v>
      </c>
      <c r="D68" s="259"/>
      <c r="E68" s="256" t="str">
        <f>'3.1 Optimum crop N requirement'!F24</f>
        <v>(Blank)</v>
      </c>
      <c r="F68" s="1" t="s">
        <v>107</v>
      </c>
      <c r="G68" s="7"/>
      <c r="H68" s="7"/>
      <c r="I68" s="7"/>
      <c r="J68" s="7"/>
      <c r="K68" s="103">
        <f t="shared" si="4"/>
        <v>0</v>
      </c>
      <c r="L68" s="1"/>
      <c r="M68" s="8"/>
      <c r="N68" s="121">
        <f t="shared" si="2"/>
        <v>0</v>
      </c>
      <c r="O68" s="103">
        <f t="shared" si="5"/>
        <v>0</v>
      </c>
      <c r="P68" s="103">
        <f t="shared" si="3"/>
        <v>0</v>
      </c>
      <c r="Q68" s="131">
        <f>SUM(P68:P70)</f>
        <v>0</v>
      </c>
    </row>
    <row r="69" spans="1:17" x14ac:dyDescent="0.35">
      <c r="A69" s="28"/>
      <c r="B69" s="276"/>
      <c r="C69" s="257"/>
      <c r="D69" s="260"/>
      <c r="E69" s="257"/>
      <c r="F69" s="1" t="s">
        <v>107</v>
      </c>
      <c r="G69" s="7"/>
      <c r="H69" s="7"/>
      <c r="I69" s="7"/>
      <c r="J69" s="7"/>
      <c r="K69" s="103">
        <f t="shared" si="4"/>
        <v>0</v>
      </c>
      <c r="L69" s="1"/>
      <c r="M69" s="8"/>
      <c r="N69" s="121">
        <f t="shared" si="2"/>
        <v>0</v>
      </c>
      <c r="O69" s="103">
        <f t="shared" si="5"/>
        <v>0</v>
      </c>
      <c r="P69" s="103">
        <f t="shared" si="3"/>
        <v>0</v>
      </c>
      <c r="Q69" s="132"/>
    </row>
    <row r="70" spans="1:17" x14ac:dyDescent="0.35">
      <c r="A70" s="28"/>
      <c r="B70" s="277"/>
      <c r="C70" s="258"/>
      <c r="D70" s="261"/>
      <c r="E70" s="258"/>
      <c r="F70" s="1" t="s">
        <v>107</v>
      </c>
      <c r="G70" s="7"/>
      <c r="H70" s="7"/>
      <c r="I70" s="7"/>
      <c r="J70" s="7"/>
      <c r="K70" s="103">
        <f t="shared" si="4"/>
        <v>0</v>
      </c>
      <c r="L70" s="1"/>
      <c r="M70" s="8"/>
      <c r="N70" s="121">
        <f t="shared" si="2"/>
        <v>0</v>
      </c>
      <c r="O70" s="103">
        <f t="shared" si="5"/>
        <v>0</v>
      </c>
      <c r="P70" s="103">
        <f t="shared" si="3"/>
        <v>0</v>
      </c>
      <c r="Q70" s="132"/>
    </row>
    <row r="71" spans="1:17" x14ac:dyDescent="0.35">
      <c r="A71" s="28"/>
      <c r="B71" s="275">
        <f>'3.1 Optimum crop N requirement'!B25</f>
        <v>0</v>
      </c>
      <c r="C71" s="256">
        <f>'3.1 Optimum crop N requirement'!C25</f>
        <v>0</v>
      </c>
      <c r="D71" s="259"/>
      <c r="E71" s="256" t="str">
        <f>'3.1 Optimum crop N requirement'!F25</f>
        <v>(Blank)</v>
      </c>
      <c r="F71" s="1" t="s">
        <v>107</v>
      </c>
      <c r="G71" s="7"/>
      <c r="H71" s="7"/>
      <c r="I71" s="7"/>
      <c r="J71" s="7"/>
      <c r="K71" s="103">
        <f t="shared" si="4"/>
        <v>0</v>
      </c>
      <c r="L71" s="1"/>
      <c r="M71" s="8"/>
      <c r="N71" s="121">
        <f t="shared" si="2"/>
        <v>0</v>
      </c>
      <c r="O71" s="103">
        <f t="shared" si="5"/>
        <v>0</v>
      </c>
      <c r="P71" s="103">
        <f t="shared" si="3"/>
        <v>0</v>
      </c>
      <c r="Q71" s="131">
        <f>SUM(P71:P73)</f>
        <v>0</v>
      </c>
    </row>
    <row r="72" spans="1:17" x14ac:dyDescent="0.35">
      <c r="A72" s="28"/>
      <c r="B72" s="276"/>
      <c r="C72" s="257"/>
      <c r="D72" s="260"/>
      <c r="E72" s="257"/>
      <c r="F72" s="1" t="s">
        <v>107</v>
      </c>
      <c r="G72" s="7"/>
      <c r="H72" s="7"/>
      <c r="I72" s="7"/>
      <c r="J72" s="7"/>
      <c r="K72" s="103">
        <f t="shared" ref="K72:K103" si="6">VLOOKUP(F72,$T$8:$V$27,2, FALSE)</f>
        <v>0</v>
      </c>
      <c r="L72" s="1"/>
      <c r="M72" s="8"/>
      <c r="N72" s="121">
        <f t="shared" si="2"/>
        <v>0</v>
      </c>
      <c r="O72" s="103">
        <f t="shared" ref="O72:O103" si="7">SUM(((J72*L72)*M72))*H72</f>
        <v>0</v>
      </c>
      <c r="P72" s="103">
        <f t="shared" si="3"/>
        <v>0</v>
      </c>
      <c r="Q72" s="132"/>
    </row>
    <row r="73" spans="1:17" x14ac:dyDescent="0.35">
      <c r="A73" s="28"/>
      <c r="B73" s="277"/>
      <c r="C73" s="258"/>
      <c r="D73" s="261"/>
      <c r="E73" s="258"/>
      <c r="F73" s="1" t="s">
        <v>107</v>
      </c>
      <c r="G73" s="7"/>
      <c r="H73" s="7"/>
      <c r="I73" s="7"/>
      <c r="J73" s="7"/>
      <c r="K73" s="103">
        <f t="shared" si="6"/>
        <v>0</v>
      </c>
      <c r="L73" s="1"/>
      <c r="M73" s="8"/>
      <c r="N73" s="121">
        <f t="shared" ref="N73:N136" si="8">SUM(((J73*K73)*M73))*H73</f>
        <v>0</v>
      </c>
      <c r="O73" s="103">
        <f t="shared" si="7"/>
        <v>0</v>
      </c>
      <c r="P73" s="103">
        <f t="shared" ref="P73:P136" si="9">SUM(O73+N73)</f>
        <v>0</v>
      </c>
      <c r="Q73" s="132"/>
    </row>
    <row r="74" spans="1:17" x14ac:dyDescent="0.35">
      <c r="A74" s="28"/>
      <c r="B74" s="275">
        <f>'3.1 Optimum crop N requirement'!B26</f>
        <v>0</v>
      </c>
      <c r="C74" s="256">
        <f>'3.1 Optimum crop N requirement'!C26</f>
        <v>0</v>
      </c>
      <c r="D74" s="259"/>
      <c r="E74" s="256" t="str">
        <f>'3.1 Optimum crop N requirement'!F26</f>
        <v>(Blank)</v>
      </c>
      <c r="F74" s="1" t="s">
        <v>107</v>
      </c>
      <c r="G74" s="7"/>
      <c r="H74" s="7"/>
      <c r="I74" s="7"/>
      <c r="J74" s="7"/>
      <c r="K74" s="103">
        <f t="shared" si="6"/>
        <v>0</v>
      </c>
      <c r="L74" s="1"/>
      <c r="M74" s="8"/>
      <c r="N74" s="121">
        <f t="shared" si="8"/>
        <v>0</v>
      </c>
      <c r="O74" s="103">
        <f t="shared" si="7"/>
        <v>0</v>
      </c>
      <c r="P74" s="103">
        <f t="shared" si="9"/>
        <v>0</v>
      </c>
      <c r="Q74" s="131">
        <f>SUM(P74:P76)</f>
        <v>0</v>
      </c>
    </row>
    <row r="75" spans="1:17" x14ac:dyDescent="0.35">
      <c r="A75" s="28"/>
      <c r="B75" s="276"/>
      <c r="C75" s="257"/>
      <c r="D75" s="260"/>
      <c r="E75" s="257"/>
      <c r="F75" s="1" t="s">
        <v>107</v>
      </c>
      <c r="G75" s="7"/>
      <c r="H75" s="7"/>
      <c r="I75" s="7"/>
      <c r="J75" s="7"/>
      <c r="K75" s="103">
        <f t="shared" si="6"/>
        <v>0</v>
      </c>
      <c r="L75" s="1"/>
      <c r="M75" s="8"/>
      <c r="N75" s="121">
        <f t="shared" si="8"/>
        <v>0</v>
      </c>
      <c r="O75" s="103">
        <f t="shared" si="7"/>
        <v>0</v>
      </c>
      <c r="P75" s="103">
        <f t="shared" si="9"/>
        <v>0</v>
      </c>
      <c r="Q75" s="132"/>
    </row>
    <row r="76" spans="1:17" x14ac:dyDescent="0.35">
      <c r="A76" s="28"/>
      <c r="B76" s="277"/>
      <c r="C76" s="258"/>
      <c r="D76" s="261"/>
      <c r="E76" s="258"/>
      <c r="F76" s="1" t="s">
        <v>107</v>
      </c>
      <c r="G76" s="7"/>
      <c r="H76" s="7"/>
      <c r="I76" s="7"/>
      <c r="J76" s="7"/>
      <c r="K76" s="103">
        <f t="shared" si="6"/>
        <v>0</v>
      </c>
      <c r="L76" s="1"/>
      <c r="M76" s="8"/>
      <c r="N76" s="121">
        <f t="shared" si="8"/>
        <v>0</v>
      </c>
      <c r="O76" s="103">
        <f t="shared" si="7"/>
        <v>0</v>
      </c>
      <c r="P76" s="103">
        <f t="shared" si="9"/>
        <v>0</v>
      </c>
      <c r="Q76" s="132"/>
    </row>
    <row r="77" spans="1:17" x14ac:dyDescent="0.35">
      <c r="A77" s="28"/>
      <c r="B77" s="275">
        <f>'3.1 Optimum crop N requirement'!B27</f>
        <v>0</v>
      </c>
      <c r="C77" s="256">
        <f>'3.1 Optimum crop N requirement'!C27</f>
        <v>0</v>
      </c>
      <c r="D77" s="259"/>
      <c r="E77" s="256" t="str">
        <f>'3.1 Optimum crop N requirement'!F27</f>
        <v>(Blank)</v>
      </c>
      <c r="F77" s="1" t="s">
        <v>107</v>
      </c>
      <c r="G77" s="7"/>
      <c r="H77" s="7"/>
      <c r="I77" s="7"/>
      <c r="J77" s="7"/>
      <c r="K77" s="103">
        <f t="shared" si="6"/>
        <v>0</v>
      </c>
      <c r="L77" s="1"/>
      <c r="M77" s="8"/>
      <c r="N77" s="121">
        <f t="shared" si="8"/>
        <v>0</v>
      </c>
      <c r="O77" s="103">
        <f t="shared" si="7"/>
        <v>0</v>
      </c>
      <c r="P77" s="103">
        <f t="shared" si="9"/>
        <v>0</v>
      </c>
      <c r="Q77" s="131">
        <f>SUM(P77:P79)</f>
        <v>0</v>
      </c>
    </row>
    <row r="78" spans="1:17" x14ac:dyDescent="0.35">
      <c r="A78" s="28"/>
      <c r="B78" s="276"/>
      <c r="C78" s="257"/>
      <c r="D78" s="260"/>
      <c r="E78" s="257"/>
      <c r="F78" s="1" t="s">
        <v>107</v>
      </c>
      <c r="G78" s="7"/>
      <c r="H78" s="7"/>
      <c r="I78" s="7"/>
      <c r="J78" s="7"/>
      <c r="K78" s="103">
        <f t="shared" si="6"/>
        <v>0</v>
      </c>
      <c r="L78" s="1"/>
      <c r="M78" s="8"/>
      <c r="N78" s="121">
        <f t="shared" si="8"/>
        <v>0</v>
      </c>
      <c r="O78" s="103">
        <f t="shared" si="7"/>
        <v>0</v>
      </c>
      <c r="P78" s="103">
        <f t="shared" si="9"/>
        <v>0</v>
      </c>
      <c r="Q78" s="132"/>
    </row>
    <row r="79" spans="1:17" x14ac:dyDescent="0.35">
      <c r="A79" s="28"/>
      <c r="B79" s="277"/>
      <c r="C79" s="258"/>
      <c r="D79" s="261"/>
      <c r="E79" s="258"/>
      <c r="F79" s="1" t="s">
        <v>107</v>
      </c>
      <c r="G79" s="7"/>
      <c r="H79" s="7"/>
      <c r="I79" s="7"/>
      <c r="J79" s="7"/>
      <c r="K79" s="103">
        <f t="shared" si="6"/>
        <v>0</v>
      </c>
      <c r="L79" s="1"/>
      <c r="M79" s="8"/>
      <c r="N79" s="121">
        <f t="shared" si="8"/>
        <v>0</v>
      </c>
      <c r="O79" s="103">
        <f t="shared" si="7"/>
        <v>0</v>
      </c>
      <c r="P79" s="103">
        <f t="shared" si="9"/>
        <v>0</v>
      </c>
      <c r="Q79" s="132"/>
    </row>
    <row r="80" spans="1:17" x14ac:dyDescent="0.35">
      <c r="A80" s="28"/>
      <c r="B80" s="275">
        <f>'3.1 Optimum crop N requirement'!B28</f>
        <v>0</v>
      </c>
      <c r="C80" s="256">
        <f>'3.1 Optimum crop N requirement'!C28</f>
        <v>0</v>
      </c>
      <c r="D80" s="259"/>
      <c r="E80" s="256" t="str">
        <f>'3.1 Optimum crop N requirement'!F28</f>
        <v>(Blank)</v>
      </c>
      <c r="F80" s="1" t="s">
        <v>107</v>
      </c>
      <c r="G80" s="7"/>
      <c r="H80" s="7"/>
      <c r="I80" s="7"/>
      <c r="J80" s="7"/>
      <c r="K80" s="103">
        <f t="shared" si="6"/>
        <v>0</v>
      </c>
      <c r="L80" s="1"/>
      <c r="M80" s="8"/>
      <c r="N80" s="121">
        <f t="shared" si="8"/>
        <v>0</v>
      </c>
      <c r="O80" s="103">
        <f t="shared" si="7"/>
        <v>0</v>
      </c>
      <c r="P80" s="103">
        <f t="shared" si="9"/>
        <v>0</v>
      </c>
      <c r="Q80" s="131">
        <f>SUM(P80:P82)</f>
        <v>0</v>
      </c>
    </row>
    <row r="81" spans="1:17" x14ac:dyDescent="0.35">
      <c r="A81" s="28"/>
      <c r="B81" s="276"/>
      <c r="C81" s="257"/>
      <c r="D81" s="260"/>
      <c r="E81" s="257"/>
      <c r="F81" s="1" t="s">
        <v>107</v>
      </c>
      <c r="G81" s="7"/>
      <c r="H81" s="7"/>
      <c r="I81" s="7"/>
      <c r="J81" s="7"/>
      <c r="K81" s="103">
        <f t="shared" si="6"/>
        <v>0</v>
      </c>
      <c r="L81" s="1"/>
      <c r="M81" s="8"/>
      <c r="N81" s="121">
        <f t="shared" si="8"/>
        <v>0</v>
      </c>
      <c r="O81" s="103">
        <f t="shared" si="7"/>
        <v>0</v>
      </c>
      <c r="P81" s="103">
        <f t="shared" si="9"/>
        <v>0</v>
      </c>
      <c r="Q81" s="132"/>
    </row>
    <row r="82" spans="1:17" x14ac:dyDescent="0.35">
      <c r="A82" s="28"/>
      <c r="B82" s="277"/>
      <c r="C82" s="258"/>
      <c r="D82" s="261"/>
      <c r="E82" s="258"/>
      <c r="F82" s="1" t="s">
        <v>107</v>
      </c>
      <c r="G82" s="7"/>
      <c r="H82" s="7"/>
      <c r="I82" s="7"/>
      <c r="J82" s="7"/>
      <c r="K82" s="103">
        <f t="shared" si="6"/>
        <v>0</v>
      </c>
      <c r="L82" s="1"/>
      <c r="M82" s="8"/>
      <c r="N82" s="121">
        <f t="shared" si="8"/>
        <v>0</v>
      </c>
      <c r="O82" s="103">
        <f t="shared" si="7"/>
        <v>0</v>
      </c>
      <c r="P82" s="103">
        <f t="shared" si="9"/>
        <v>0</v>
      </c>
      <c r="Q82" s="132"/>
    </row>
    <row r="83" spans="1:17" x14ac:dyDescent="0.35">
      <c r="A83" s="28"/>
      <c r="B83" s="275">
        <f>'3.1 Optimum crop N requirement'!B29</f>
        <v>0</v>
      </c>
      <c r="C83" s="256">
        <f>'3.1 Optimum crop N requirement'!C29</f>
        <v>0</v>
      </c>
      <c r="D83" s="259"/>
      <c r="E83" s="256" t="str">
        <f>'3.1 Optimum crop N requirement'!F29</f>
        <v>(Blank)</v>
      </c>
      <c r="F83" s="1" t="s">
        <v>107</v>
      </c>
      <c r="G83" s="7"/>
      <c r="H83" s="7"/>
      <c r="I83" s="7"/>
      <c r="J83" s="7"/>
      <c r="K83" s="103">
        <f t="shared" si="6"/>
        <v>0</v>
      </c>
      <c r="L83" s="1"/>
      <c r="M83" s="8"/>
      <c r="N83" s="121">
        <f t="shared" si="8"/>
        <v>0</v>
      </c>
      <c r="O83" s="103">
        <f t="shared" si="7"/>
        <v>0</v>
      </c>
      <c r="P83" s="103">
        <f t="shared" si="9"/>
        <v>0</v>
      </c>
      <c r="Q83" s="131">
        <f>SUM(P83:P85)</f>
        <v>0</v>
      </c>
    </row>
    <row r="84" spans="1:17" x14ac:dyDescent="0.35">
      <c r="A84" s="28"/>
      <c r="B84" s="276"/>
      <c r="C84" s="257"/>
      <c r="D84" s="260"/>
      <c r="E84" s="257"/>
      <c r="F84" s="1" t="s">
        <v>107</v>
      </c>
      <c r="G84" s="7"/>
      <c r="H84" s="7"/>
      <c r="I84" s="7"/>
      <c r="J84" s="7"/>
      <c r="K84" s="103">
        <f t="shared" si="6"/>
        <v>0</v>
      </c>
      <c r="L84" s="1"/>
      <c r="M84" s="8"/>
      <c r="N84" s="121">
        <f t="shared" si="8"/>
        <v>0</v>
      </c>
      <c r="O84" s="103">
        <f t="shared" si="7"/>
        <v>0</v>
      </c>
      <c r="P84" s="103">
        <f t="shared" si="9"/>
        <v>0</v>
      </c>
      <c r="Q84" s="132"/>
    </row>
    <row r="85" spans="1:17" x14ac:dyDescent="0.35">
      <c r="A85" s="28"/>
      <c r="B85" s="277"/>
      <c r="C85" s="258"/>
      <c r="D85" s="261"/>
      <c r="E85" s="258"/>
      <c r="F85" s="1" t="s">
        <v>107</v>
      </c>
      <c r="G85" s="7"/>
      <c r="H85" s="7"/>
      <c r="I85" s="7"/>
      <c r="J85" s="7"/>
      <c r="K85" s="103">
        <f t="shared" si="6"/>
        <v>0</v>
      </c>
      <c r="L85" s="1"/>
      <c r="M85" s="8"/>
      <c r="N85" s="121">
        <f t="shared" si="8"/>
        <v>0</v>
      </c>
      <c r="O85" s="103">
        <f t="shared" si="7"/>
        <v>0</v>
      </c>
      <c r="P85" s="103">
        <f t="shared" si="9"/>
        <v>0</v>
      </c>
      <c r="Q85" s="132"/>
    </row>
    <row r="86" spans="1:17" x14ac:dyDescent="0.35">
      <c r="A86" s="28"/>
      <c r="B86" s="275">
        <f>'3.1 Optimum crop N requirement'!B30</f>
        <v>0</v>
      </c>
      <c r="C86" s="256">
        <f>'3.1 Optimum crop N requirement'!C30</f>
        <v>0</v>
      </c>
      <c r="D86" s="259"/>
      <c r="E86" s="256" t="str">
        <f>'3.1 Optimum crop N requirement'!F30</f>
        <v>(Blank)</v>
      </c>
      <c r="F86" s="1" t="s">
        <v>107</v>
      </c>
      <c r="G86" s="7"/>
      <c r="H86" s="7"/>
      <c r="I86" s="7"/>
      <c r="J86" s="7"/>
      <c r="K86" s="103">
        <f t="shared" si="6"/>
        <v>0</v>
      </c>
      <c r="L86" s="1"/>
      <c r="M86" s="8"/>
      <c r="N86" s="121">
        <f t="shared" si="8"/>
        <v>0</v>
      </c>
      <c r="O86" s="103">
        <f t="shared" si="7"/>
        <v>0</v>
      </c>
      <c r="P86" s="103">
        <f t="shared" si="9"/>
        <v>0</v>
      </c>
      <c r="Q86" s="131">
        <f>SUM(P86:P88)</f>
        <v>0</v>
      </c>
    </row>
    <row r="87" spans="1:17" x14ac:dyDescent="0.35">
      <c r="A87" s="28"/>
      <c r="B87" s="276"/>
      <c r="C87" s="257"/>
      <c r="D87" s="260"/>
      <c r="E87" s="257"/>
      <c r="F87" s="1" t="s">
        <v>107</v>
      </c>
      <c r="G87" s="7"/>
      <c r="H87" s="7"/>
      <c r="I87" s="7"/>
      <c r="J87" s="7"/>
      <c r="K87" s="103">
        <f t="shared" si="6"/>
        <v>0</v>
      </c>
      <c r="L87" s="1"/>
      <c r="M87" s="8"/>
      <c r="N87" s="121">
        <f t="shared" si="8"/>
        <v>0</v>
      </c>
      <c r="O87" s="103">
        <f t="shared" si="7"/>
        <v>0</v>
      </c>
      <c r="P87" s="103">
        <f t="shared" si="9"/>
        <v>0</v>
      </c>
      <c r="Q87" s="132"/>
    </row>
    <row r="88" spans="1:17" x14ac:dyDescent="0.35">
      <c r="A88" s="28"/>
      <c r="B88" s="277"/>
      <c r="C88" s="258"/>
      <c r="D88" s="261"/>
      <c r="E88" s="258"/>
      <c r="F88" s="1" t="s">
        <v>107</v>
      </c>
      <c r="G88" s="7"/>
      <c r="H88" s="7"/>
      <c r="I88" s="7"/>
      <c r="J88" s="7"/>
      <c r="K88" s="103">
        <f t="shared" si="6"/>
        <v>0</v>
      </c>
      <c r="L88" s="1"/>
      <c r="M88" s="8"/>
      <c r="N88" s="121">
        <f t="shared" si="8"/>
        <v>0</v>
      </c>
      <c r="O88" s="103">
        <f t="shared" si="7"/>
        <v>0</v>
      </c>
      <c r="P88" s="103">
        <f t="shared" si="9"/>
        <v>0</v>
      </c>
      <c r="Q88" s="132"/>
    </row>
    <row r="89" spans="1:17" x14ac:dyDescent="0.35">
      <c r="A89" s="28"/>
      <c r="B89" s="275">
        <f>'3.1 Optimum crop N requirement'!B31</f>
        <v>0</v>
      </c>
      <c r="C89" s="256">
        <f>'3.1 Optimum crop N requirement'!C31</f>
        <v>0</v>
      </c>
      <c r="D89" s="259"/>
      <c r="E89" s="256" t="str">
        <f>'3.1 Optimum crop N requirement'!F31</f>
        <v>(Blank)</v>
      </c>
      <c r="F89" s="1" t="s">
        <v>107</v>
      </c>
      <c r="G89" s="7"/>
      <c r="H89" s="7"/>
      <c r="I89" s="7"/>
      <c r="J89" s="7"/>
      <c r="K89" s="103">
        <f t="shared" si="6"/>
        <v>0</v>
      </c>
      <c r="L89" s="1"/>
      <c r="M89" s="8"/>
      <c r="N89" s="121">
        <f t="shared" si="8"/>
        <v>0</v>
      </c>
      <c r="O89" s="103">
        <f t="shared" si="7"/>
        <v>0</v>
      </c>
      <c r="P89" s="103">
        <f t="shared" si="9"/>
        <v>0</v>
      </c>
      <c r="Q89" s="131">
        <f>SUM(P89:P91)</f>
        <v>0</v>
      </c>
    </row>
    <row r="90" spans="1:17" x14ac:dyDescent="0.35">
      <c r="A90" s="28"/>
      <c r="B90" s="276"/>
      <c r="C90" s="257"/>
      <c r="D90" s="260"/>
      <c r="E90" s="257"/>
      <c r="F90" s="1" t="s">
        <v>107</v>
      </c>
      <c r="G90" s="7"/>
      <c r="H90" s="7"/>
      <c r="I90" s="7"/>
      <c r="J90" s="7"/>
      <c r="K90" s="103">
        <f t="shared" si="6"/>
        <v>0</v>
      </c>
      <c r="L90" s="1"/>
      <c r="M90" s="8"/>
      <c r="N90" s="121">
        <f t="shared" si="8"/>
        <v>0</v>
      </c>
      <c r="O90" s="103">
        <f t="shared" si="7"/>
        <v>0</v>
      </c>
      <c r="P90" s="103">
        <f t="shared" si="9"/>
        <v>0</v>
      </c>
      <c r="Q90" s="132"/>
    </row>
    <row r="91" spans="1:17" x14ac:dyDescent="0.35">
      <c r="A91" s="28"/>
      <c r="B91" s="277"/>
      <c r="C91" s="258"/>
      <c r="D91" s="261"/>
      <c r="E91" s="258"/>
      <c r="F91" s="1" t="s">
        <v>107</v>
      </c>
      <c r="G91" s="7"/>
      <c r="H91" s="7"/>
      <c r="I91" s="7"/>
      <c r="J91" s="7"/>
      <c r="K91" s="103">
        <f t="shared" si="6"/>
        <v>0</v>
      </c>
      <c r="L91" s="1"/>
      <c r="M91" s="8"/>
      <c r="N91" s="121">
        <f t="shared" si="8"/>
        <v>0</v>
      </c>
      <c r="O91" s="103">
        <f t="shared" si="7"/>
        <v>0</v>
      </c>
      <c r="P91" s="103">
        <f t="shared" si="9"/>
        <v>0</v>
      </c>
      <c r="Q91" s="132"/>
    </row>
    <row r="92" spans="1:17" x14ac:dyDescent="0.35">
      <c r="A92" s="28"/>
      <c r="B92" s="275">
        <f>'3.1 Optimum crop N requirement'!B32</f>
        <v>0</v>
      </c>
      <c r="C92" s="256">
        <f>'3.1 Optimum crop N requirement'!C32</f>
        <v>0</v>
      </c>
      <c r="D92" s="259"/>
      <c r="E92" s="256" t="str">
        <f>'3.1 Optimum crop N requirement'!F32</f>
        <v>(Blank)</v>
      </c>
      <c r="F92" s="1" t="s">
        <v>107</v>
      </c>
      <c r="G92" s="7"/>
      <c r="H92" s="7"/>
      <c r="I92" s="7"/>
      <c r="J92" s="7"/>
      <c r="K92" s="103">
        <f t="shared" si="6"/>
        <v>0</v>
      </c>
      <c r="L92" s="1"/>
      <c r="M92" s="8"/>
      <c r="N92" s="121">
        <f t="shared" si="8"/>
        <v>0</v>
      </c>
      <c r="O92" s="103">
        <f t="shared" si="7"/>
        <v>0</v>
      </c>
      <c r="P92" s="103">
        <f t="shared" si="9"/>
        <v>0</v>
      </c>
      <c r="Q92" s="131">
        <f>SUM(P92:P94)</f>
        <v>0</v>
      </c>
    </row>
    <row r="93" spans="1:17" x14ac:dyDescent="0.35">
      <c r="A93" s="28"/>
      <c r="B93" s="276"/>
      <c r="C93" s="257"/>
      <c r="D93" s="260"/>
      <c r="E93" s="257"/>
      <c r="F93" s="1" t="s">
        <v>107</v>
      </c>
      <c r="G93" s="7"/>
      <c r="H93" s="7"/>
      <c r="I93" s="7"/>
      <c r="J93" s="7"/>
      <c r="K93" s="103">
        <f t="shared" si="6"/>
        <v>0</v>
      </c>
      <c r="L93" s="1"/>
      <c r="M93" s="8"/>
      <c r="N93" s="121">
        <f t="shared" si="8"/>
        <v>0</v>
      </c>
      <c r="O93" s="103">
        <f t="shared" si="7"/>
        <v>0</v>
      </c>
      <c r="P93" s="103">
        <f t="shared" si="9"/>
        <v>0</v>
      </c>
      <c r="Q93" s="132"/>
    </row>
    <row r="94" spans="1:17" x14ac:dyDescent="0.35">
      <c r="A94" s="28"/>
      <c r="B94" s="277"/>
      <c r="C94" s="258"/>
      <c r="D94" s="261"/>
      <c r="E94" s="258"/>
      <c r="F94" s="1" t="s">
        <v>107</v>
      </c>
      <c r="G94" s="7"/>
      <c r="H94" s="7"/>
      <c r="I94" s="7"/>
      <c r="J94" s="7"/>
      <c r="K94" s="103">
        <f t="shared" si="6"/>
        <v>0</v>
      </c>
      <c r="L94" s="1"/>
      <c r="M94" s="8"/>
      <c r="N94" s="121">
        <f t="shared" si="8"/>
        <v>0</v>
      </c>
      <c r="O94" s="103">
        <f t="shared" si="7"/>
        <v>0</v>
      </c>
      <c r="P94" s="103">
        <f t="shared" si="9"/>
        <v>0</v>
      </c>
      <c r="Q94" s="132"/>
    </row>
    <row r="95" spans="1:17" x14ac:dyDescent="0.35">
      <c r="A95" s="28"/>
      <c r="B95" s="275">
        <f>'3.1 Optimum crop N requirement'!B33</f>
        <v>0</v>
      </c>
      <c r="C95" s="256">
        <f>'3.1 Optimum crop N requirement'!C33</f>
        <v>0</v>
      </c>
      <c r="D95" s="259"/>
      <c r="E95" s="256" t="str">
        <f>'3.1 Optimum crop N requirement'!F33</f>
        <v>(Blank)</v>
      </c>
      <c r="F95" s="1" t="s">
        <v>107</v>
      </c>
      <c r="G95" s="7"/>
      <c r="H95" s="7"/>
      <c r="I95" s="7"/>
      <c r="J95" s="7"/>
      <c r="K95" s="103">
        <f t="shared" si="6"/>
        <v>0</v>
      </c>
      <c r="L95" s="1"/>
      <c r="M95" s="8"/>
      <c r="N95" s="121">
        <f t="shared" si="8"/>
        <v>0</v>
      </c>
      <c r="O95" s="103">
        <f t="shared" si="7"/>
        <v>0</v>
      </c>
      <c r="P95" s="103">
        <f t="shared" si="9"/>
        <v>0</v>
      </c>
      <c r="Q95" s="131">
        <f>SUM(P95:P97)</f>
        <v>0</v>
      </c>
    </row>
    <row r="96" spans="1:17" x14ac:dyDescent="0.35">
      <c r="A96" s="28"/>
      <c r="B96" s="276"/>
      <c r="C96" s="257"/>
      <c r="D96" s="260"/>
      <c r="E96" s="257"/>
      <c r="F96" s="1" t="s">
        <v>107</v>
      </c>
      <c r="G96" s="7"/>
      <c r="H96" s="7"/>
      <c r="I96" s="7"/>
      <c r="J96" s="7"/>
      <c r="K96" s="103">
        <f t="shared" si="6"/>
        <v>0</v>
      </c>
      <c r="L96" s="1"/>
      <c r="M96" s="8"/>
      <c r="N96" s="121">
        <f t="shared" si="8"/>
        <v>0</v>
      </c>
      <c r="O96" s="103">
        <f t="shared" si="7"/>
        <v>0</v>
      </c>
      <c r="P96" s="103">
        <f t="shared" si="9"/>
        <v>0</v>
      </c>
      <c r="Q96" s="132"/>
    </row>
    <row r="97" spans="1:17" x14ac:dyDescent="0.35">
      <c r="A97" s="28"/>
      <c r="B97" s="277"/>
      <c r="C97" s="258"/>
      <c r="D97" s="261"/>
      <c r="E97" s="258"/>
      <c r="F97" s="1" t="s">
        <v>107</v>
      </c>
      <c r="G97" s="7"/>
      <c r="H97" s="7"/>
      <c r="I97" s="7"/>
      <c r="J97" s="7"/>
      <c r="K97" s="103">
        <f t="shared" si="6"/>
        <v>0</v>
      </c>
      <c r="L97" s="1"/>
      <c r="M97" s="8"/>
      <c r="N97" s="121">
        <f t="shared" si="8"/>
        <v>0</v>
      </c>
      <c r="O97" s="103">
        <f t="shared" si="7"/>
        <v>0</v>
      </c>
      <c r="P97" s="103">
        <f t="shared" si="9"/>
        <v>0</v>
      </c>
      <c r="Q97" s="132"/>
    </row>
    <row r="98" spans="1:17" x14ac:dyDescent="0.35">
      <c r="A98" s="28"/>
      <c r="B98" s="275">
        <f>'3.1 Optimum crop N requirement'!B34</f>
        <v>0</v>
      </c>
      <c r="C98" s="256">
        <f>'3.1 Optimum crop N requirement'!C34</f>
        <v>0</v>
      </c>
      <c r="D98" s="259"/>
      <c r="E98" s="256" t="str">
        <f>'3.1 Optimum crop N requirement'!F34</f>
        <v>(Blank)</v>
      </c>
      <c r="F98" s="1" t="s">
        <v>107</v>
      </c>
      <c r="G98" s="7"/>
      <c r="H98" s="7"/>
      <c r="I98" s="7"/>
      <c r="J98" s="7"/>
      <c r="K98" s="103">
        <f t="shared" si="6"/>
        <v>0</v>
      </c>
      <c r="L98" s="1"/>
      <c r="M98" s="8"/>
      <c r="N98" s="121">
        <f t="shared" si="8"/>
        <v>0</v>
      </c>
      <c r="O98" s="103">
        <f t="shared" si="7"/>
        <v>0</v>
      </c>
      <c r="P98" s="103">
        <f t="shared" si="9"/>
        <v>0</v>
      </c>
      <c r="Q98" s="131">
        <f>SUM(P98:P100)</f>
        <v>0</v>
      </c>
    </row>
    <row r="99" spans="1:17" x14ac:dyDescent="0.35">
      <c r="A99" s="28"/>
      <c r="B99" s="276"/>
      <c r="C99" s="257"/>
      <c r="D99" s="260"/>
      <c r="E99" s="257"/>
      <c r="F99" s="1" t="s">
        <v>107</v>
      </c>
      <c r="G99" s="7"/>
      <c r="H99" s="7"/>
      <c r="I99" s="7"/>
      <c r="J99" s="7"/>
      <c r="K99" s="103">
        <f t="shared" si="6"/>
        <v>0</v>
      </c>
      <c r="L99" s="1"/>
      <c r="M99" s="8"/>
      <c r="N99" s="121">
        <f t="shared" si="8"/>
        <v>0</v>
      </c>
      <c r="O99" s="103">
        <f t="shared" si="7"/>
        <v>0</v>
      </c>
      <c r="P99" s="103">
        <f t="shared" si="9"/>
        <v>0</v>
      </c>
      <c r="Q99" s="132"/>
    </row>
    <row r="100" spans="1:17" x14ac:dyDescent="0.35">
      <c r="A100" s="28"/>
      <c r="B100" s="277"/>
      <c r="C100" s="258"/>
      <c r="D100" s="261"/>
      <c r="E100" s="258"/>
      <c r="F100" s="1" t="s">
        <v>107</v>
      </c>
      <c r="G100" s="7"/>
      <c r="H100" s="7"/>
      <c r="I100" s="7"/>
      <c r="J100" s="7"/>
      <c r="K100" s="103">
        <f t="shared" si="6"/>
        <v>0</v>
      </c>
      <c r="L100" s="1"/>
      <c r="M100" s="8"/>
      <c r="N100" s="121">
        <f t="shared" si="8"/>
        <v>0</v>
      </c>
      <c r="O100" s="103">
        <f t="shared" si="7"/>
        <v>0</v>
      </c>
      <c r="P100" s="103">
        <f t="shared" si="9"/>
        <v>0</v>
      </c>
      <c r="Q100" s="132"/>
    </row>
    <row r="101" spans="1:17" x14ac:dyDescent="0.35">
      <c r="A101" s="28"/>
      <c r="B101" s="275">
        <f>'3.1 Optimum crop N requirement'!B35</f>
        <v>0</v>
      </c>
      <c r="C101" s="256">
        <f>'3.1 Optimum crop N requirement'!C35</f>
        <v>0</v>
      </c>
      <c r="D101" s="259"/>
      <c r="E101" s="256" t="str">
        <f>'3.1 Optimum crop N requirement'!F35</f>
        <v>(Blank)</v>
      </c>
      <c r="F101" s="1" t="s">
        <v>107</v>
      </c>
      <c r="G101" s="7"/>
      <c r="H101" s="7"/>
      <c r="I101" s="7"/>
      <c r="J101" s="7"/>
      <c r="K101" s="103">
        <f t="shared" si="6"/>
        <v>0</v>
      </c>
      <c r="L101" s="1"/>
      <c r="M101" s="8"/>
      <c r="N101" s="121">
        <f t="shared" si="8"/>
        <v>0</v>
      </c>
      <c r="O101" s="103">
        <f t="shared" si="7"/>
        <v>0</v>
      </c>
      <c r="P101" s="103">
        <f t="shared" si="9"/>
        <v>0</v>
      </c>
      <c r="Q101" s="131">
        <f>SUM(P101:P103)</f>
        <v>0</v>
      </c>
    </row>
    <row r="102" spans="1:17" x14ac:dyDescent="0.35">
      <c r="A102" s="28"/>
      <c r="B102" s="276"/>
      <c r="C102" s="257"/>
      <c r="D102" s="260"/>
      <c r="E102" s="257"/>
      <c r="F102" s="1" t="s">
        <v>107</v>
      </c>
      <c r="G102" s="7"/>
      <c r="H102" s="7"/>
      <c r="I102" s="7"/>
      <c r="J102" s="7"/>
      <c r="K102" s="103">
        <f t="shared" si="6"/>
        <v>0</v>
      </c>
      <c r="L102" s="1"/>
      <c r="M102" s="8"/>
      <c r="N102" s="121">
        <f t="shared" si="8"/>
        <v>0</v>
      </c>
      <c r="O102" s="103">
        <f t="shared" si="7"/>
        <v>0</v>
      </c>
      <c r="P102" s="103">
        <f t="shared" si="9"/>
        <v>0</v>
      </c>
      <c r="Q102" s="132"/>
    </row>
    <row r="103" spans="1:17" x14ac:dyDescent="0.35">
      <c r="A103" s="28"/>
      <c r="B103" s="277"/>
      <c r="C103" s="258"/>
      <c r="D103" s="261"/>
      <c r="E103" s="258"/>
      <c r="F103" s="1" t="s">
        <v>107</v>
      </c>
      <c r="G103" s="7"/>
      <c r="H103" s="7"/>
      <c r="I103" s="7"/>
      <c r="J103" s="7"/>
      <c r="K103" s="103">
        <f t="shared" si="6"/>
        <v>0</v>
      </c>
      <c r="L103" s="1"/>
      <c r="M103" s="8"/>
      <c r="N103" s="121">
        <f t="shared" si="8"/>
        <v>0</v>
      </c>
      <c r="O103" s="103">
        <f t="shared" si="7"/>
        <v>0</v>
      </c>
      <c r="P103" s="103">
        <f t="shared" si="9"/>
        <v>0</v>
      </c>
      <c r="Q103" s="132"/>
    </row>
    <row r="104" spans="1:17" x14ac:dyDescent="0.35">
      <c r="B104" s="275">
        <f>'3.1 Optimum crop N requirement'!B36</f>
        <v>0</v>
      </c>
      <c r="C104" s="256">
        <f>'3.1 Optimum crop N requirement'!C36</f>
        <v>0</v>
      </c>
      <c r="D104" s="259"/>
      <c r="E104" s="256" t="str">
        <f>'3.1 Optimum crop N requirement'!F36</f>
        <v>(Blank)</v>
      </c>
      <c r="F104" s="1" t="s">
        <v>107</v>
      </c>
      <c r="G104" s="7"/>
      <c r="H104" s="7"/>
      <c r="I104" s="7"/>
      <c r="J104" s="7"/>
      <c r="K104" s="103">
        <f t="shared" ref="K104:K135" si="10">VLOOKUP(F104,$T$8:$V$27,2, FALSE)</f>
        <v>0</v>
      </c>
      <c r="L104" s="1"/>
      <c r="M104" s="8"/>
      <c r="N104" s="121">
        <f t="shared" si="8"/>
        <v>0</v>
      </c>
      <c r="O104" s="103">
        <f t="shared" ref="O104:O135" si="11">SUM(((J104*L104)*M104))*H104</f>
        <v>0</v>
      </c>
      <c r="P104" s="103">
        <f t="shared" si="9"/>
        <v>0</v>
      </c>
      <c r="Q104" s="131">
        <f>SUM(P104:P106)</f>
        <v>0</v>
      </c>
    </row>
    <row r="105" spans="1:17" x14ac:dyDescent="0.35">
      <c r="B105" s="276"/>
      <c r="C105" s="257"/>
      <c r="D105" s="260"/>
      <c r="E105" s="257"/>
      <c r="F105" s="1" t="s">
        <v>107</v>
      </c>
      <c r="G105" s="7"/>
      <c r="H105" s="7"/>
      <c r="I105" s="7"/>
      <c r="J105" s="7"/>
      <c r="K105" s="103">
        <f t="shared" si="10"/>
        <v>0</v>
      </c>
      <c r="L105" s="1"/>
      <c r="M105" s="8"/>
      <c r="N105" s="121">
        <f t="shared" si="8"/>
        <v>0</v>
      </c>
      <c r="O105" s="103">
        <f t="shared" si="11"/>
        <v>0</v>
      </c>
      <c r="P105" s="103">
        <f t="shared" si="9"/>
        <v>0</v>
      </c>
      <c r="Q105" s="132"/>
    </row>
    <row r="106" spans="1:17" x14ac:dyDescent="0.35">
      <c r="B106" s="277"/>
      <c r="C106" s="258"/>
      <c r="D106" s="261"/>
      <c r="E106" s="258"/>
      <c r="F106" s="1" t="s">
        <v>107</v>
      </c>
      <c r="G106" s="7"/>
      <c r="H106" s="7"/>
      <c r="I106" s="7"/>
      <c r="J106" s="7"/>
      <c r="K106" s="103">
        <f t="shared" si="10"/>
        <v>0</v>
      </c>
      <c r="L106" s="1"/>
      <c r="M106" s="8"/>
      <c r="N106" s="121">
        <f t="shared" si="8"/>
        <v>0</v>
      </c>
      <c r="O106" s="103">
        <f t="shared" si="11"/>
        <v>0</v>
      </c>
      <c r="P106" s="103">
        <f t="shared" si="9"/>
        <v>0</v>
      </c>
      <c r="Q106" s="132"/>
    </row>
    <row r="107" spans="1:17" x14ac:dyDescent="0.35">
      <c r="B107" s="275">
        <f>'3.1 Optimum crop N requirement'!B37</f>
        <v>0</v>
      </c>
      <c r="C107" s="256">
        <f>'3.1 Optimum crop N requirement'!C37</f>
        <v>0</v>
      </c>
      <c r="D107" s="259"/>
      <c r="E107" s="256" t="str">
        <f>'3.1 Optimum crop N requirement'!F37</f>
        <v>(Blank)</v>
      </c>
      <c r="F107" s="1" t="s">
        <v>107</v>
      </c>
      <c r="G107" s="7"/>
      <c r="H107" s="7"/>
      <c r="I107" s="7"/>
      <c r="J107" s="7"/>
      <c r="K107" s="103">
        <f t="shared" si="10"/>
        <v>0</v>
      </c>
      <c r="L107" s="1"/>
      <c r="M107" s="8"/>
      <c r="N107" s="121">
        <f t="shared" si="8"/>
        <v>0</v>
      </c>
      <c r="O107" s="103">
        <f t="shared" si="11"/>
        <v>0</v>
      </c>
      <c r="P107" s="103">
        <f t="shared" si="9"/>
        <v>0</v>
      </c>
      <c r="Q107" s="131">
        <f>SUM(P107:P109)</f>
        <v>0</v>
      </c>
    </row>
    <row r="108" spans="1:17" x14ac:dyDescent="0.35">
      <c r="B108" s="276"/>
      <c r="C108" s="257"/>
      <c r="D108" s="260"/>
      <c r="E108" s="257"/>
      <c r="F108" s="1" t="s">
        <v>107</v>
      </c>
      <c r="G108" s="7"/>
      <c r="H108" s="7"/>
      <c r="I108" s="7"/>
      <c r="J108" s="7"/>
      <c r="K108" s="103">
        <f t="shared" si="10"/>
        <v>0</v>
      </c>
      <c r="L108" s="1"/>
      <c r="M108" s="8"/>
      <c r="N108" s="121">
        <f t="shared" si="8"/>
        <v>0</v>
      </c>
      <c r="O108" s="103">
        <f t="shared" si="11"/>
        <v>0</v>
      </c>
      <c r="P108" s="103">
        <f t="shared" si="9"/>
        <v>0</v>
      </c>
      <c r="Q108" s="132"/>
    </row>
    <row r="109" spans="1:17" x14ac:dyDescent="0.35">
      <c r="B109" s="277"/>
      <c r="C109" s="258"/>
      <c r="D109" s="261"/>
      <c r="E109" s="258"/>
      <c r="F109" s="1" t="s">
        <v>107</v>
      </c>
      <c r="G109" s="7"/>
      <c r="H109" s="7"/>
      <c r="I109" s="7"/>
      <c r="J109" s="7"/>
      <c r="K109" s="103">
        <f t="shared" si="10"/>
        <v>0</v>
      </c>
      <c r="L109" s="1"/>
      <c r="M109" s="8"/>
      <c r="N109" s="121">
        <f t="shared" si="8"/>
        <v>0</v>
      </c>
      <c r="O109" s="103">
        <f t="shared" si="11"/>
        <v>0</v>
      </c>
      <c r="P109" s="103">
        <f t="shared" si="9"/>
        <v>0</v>
      </c>
      <c r="Q109" s="132"/>
    </row>
    <row r="110" spans="1:17" x14ac:dyDescent="0.35">
      <c r="B110" s="275">
        <f>'3.1 Optimum crop N requirement'!B38</f>
        <v>0</v>
      </c>
      <c r="C110" s="256">
        <f>'3.1 Optimum crop N requirement'!C38</f>
        <v>0</v>
      </c>
      <c r="D110" s="259"/>
      <c r="E110" s="256" t="str">
        <f>'3.1 Optimum crop N requirement'!F38</f>
        <v>(Blank)</v>
      </c>
      <c r="F110" s="1" t="s">
        <v>107</v>
      </c>
      <c r="G110" s="7"/>
      <c r="H110" s="7"/>
      <c r="I110" s="7"/>
      <c r="J110" s="7"/>
      <c r="K110" s="103">
        <f t="shared" si="10"/>
        <v>0</v>
      </c>
      <c r="L110" s="1"/>
      <c r="M110" s="8"/>
      <c r="N110" s="121">
        <f t="shared" si="8"/>
        <v>0</v>
      </c>
      <c r="O110" s="103">
        <f t="shared" si="11"/>
        <v>0</v>
      </c>
      <c r="P110" s="103">
        <f t="shared" si="9"/>
        <v>0</v>
      </c>
      <c r="Q110" s="131">
        <f>SUM(P110:P112)</f>
        <v>0</v>
      </c>
    </row>
    <row r="111" spans="1:17" x14ac:dyDescent="0.35">
      <c r="B111" s="276"/>
      <c r="C111" s="257"/>
      <c r="D111" s="260"/>
      <c r="E111" s="257"/>
      <c r="F111" s="1" t="s">
        <v>107</v>
      </c>
      <c r="G111" s="7"/>
      <c r="H111" s="7"/>
      <c r="I111" s="7"/>
      <c r="J111" s="7"/>
      <c r="K111" s="103">
        <f t="shared" si="10"/>
        <v>0</v>
      </c>
      <c r="L111" s="1"/>
      <c r="M111" s="8"/>
      <c r="N111" s="121">
        <f t="shared" si="8"/>
        <v>0</v>
      </c>
      <c r="O111" s="103">
        <f t="shared" si="11"/>
        <v>0</v>
      </c>
      <c r="P111" s="103">
        <f t="shared" si="9"/>
        <v>0</v>
      </c>
      <c r="Q111" s="132"/>
    </row>
    <row r="112" spans="1:17" x14ac:dyDescent="0.35">
      <c r="B112" s="277"/>
      <c r="C112" s="258"/>
      <c r="D112" s="261"/>
      <c r="E112" s="258"/>
      <c r="F112" s="1" t="s">
        <v>107</v>
      </c>
      <c r="G112" s="7"/>
      <c r="H112" s="7"/>
      <c r="I112" s="7"/>
      <c r="J112" s="7"/>
      <c r="K112" s="103">
        <f t="shared" si="10"/>
        <v>0</v>
      </c>
      <c r="L112" s="1"/>
      <c r="M112" s="8"/>
      <c r="N112" s="121">
        <f t="shared" si="8"/>
        <v>0</v>
      </c>
      <c r="O112" s="103">
        <f t="shared" si="11"/>
        <v>0</v>
      </c>
      <c r="P112" s="103">
        <f t="shared" si="9"/>
        <v>0</v>
      </c>
      <c r="Q112" s="132"/>
    </row>
    <row r="113" spans="2:17" x14ac:dyDescent="0.35">
      <c r="B113" s="275">
        <f>'3.1 Optimum crop N requirement'!B39</f>
        <v>0</v>
      </c>
      <c r="C113" s="256">
        <f>'3.1 Optimum crop N requirement'!C39</f>
        <v>0</v>
      </c>
      <c r="D113" s="259"/>
      <c r="E113" s="256" t="str">
        <f>'3.1 Optimum crop N requirement'!F39</f>
        <v>(Blank)</v>
      </c>
      <c r="F113" s="1" t="s">
        <v>107</v>
      </c>
      <c r="G113" s="7"/>
      <c r="H113" s="7"/>
      <c r="I113" s="7"/>
      <c r="J113" s="7"/>
      <c r="K113" s="103">
        <f t="shared" si="10"/>
        <v>0</v>
      </c>
      <c r="L113" s="1"/>
      <c r="M113" s="8"/>
      <c r="N113" s="121">
        <f t="shared" si="8"/>
        <v>0</v>
      </c>
      <c r="O113" s="103">
        <f t="shared" si="11"/>
        <v>0</v>
      </c>
      <c r="P113" s="103">
        <f t="shared" si="9"/>
        <v>0</v>
      </c>
      <c r="Q113" s="131">
        <f>SUM(P113:P115)</f>
        <v>0</v>
      </c>
    </row>
    <row r="114" spans="2:17" x14ac:dyDescent="0.35">
      <c r="B114" s="276"/>
      <c r="C114" s="257"/>
      <c r="D114" s="260"/>
      <c r="E114" s="257"/>
      <c r="F114" s="1" t="s">
        <v>107</v>
      </c>
      <c r="G114" s="7"/>
      <c r="H114" s="7"/>
      <c r="I114" s="7"/>
      <c r="J114" s="7"/>
      <c r="K114" s="103">
        <f t="shared" si="10"/>
        <v>0</v>
      </c>
      <c r="L114" s="1"/>
      <c r="M114" s="8"/>
      <c r="N114" s="121">
        <f t="shared" si="8"/>
        <v>0</v>
      </c>
      <c r="O114" s="103">
        <f t="shared" si="11"/>
        <v>0</v>
      </c>
      <c r="P114" s="103">
        <f t="shared" si="9"/>
        <v>0</v>
      </c>
      <c r="Q114" s="132"/>
    </row>
    <row r="115" spans="2:17" x14ac:dyDescent="0.35">
      <c r="B115" s="277"/>
      <c r="C115" s="258"/>
      <c r="D115" s="261"/>
      <c r="E115" s="258"/>
      <c r="F115" s="1" t="s">
        <v>107</v>
      </c>
      <c r="G115" s="7"/>
      <c r="H115" s="7"/>
      <c r="I115" s="7"/>
      <c r="J115" s="7"/>
      <c r="K115" s="103">
        <f t="shared" si="10"/>
        <v>0</v>
      </c>
      <c r="L115" s="1"/>
      <c r="M115" s="8"/>
      <c r="N115" s="121">
        <f t="shared" si="8"/>
        <v>0</v>
      </c>
      <c r="O115" s="103">
        <f t="shared" si="11"/>
        <v>0</v>
      </c>
      <c r="P115" s="103">
        <f t="shared" si="9"/>
        <v>0</v>
      </c>
      <c r="Q115" s="132"/>
    </row>
    <row r="116" spans="2:17" x14ac:dyDescent="0.35">
      <c r="B116" s="275">
        <f>'3.1 Optimum crop N requirement'!B40</f>
        <v>0</v>
      </c>
      <c r="C116" s="256">
        <f>'3.1 Optimum crop N requirement'!C40</f>
        <v>0</v>
      </c>
      <c r="D116" s="259"/>
      <c r="E116" s="256" t="str">
        <f>'3.1 Optimum crop N requirement'!F40</f>
        <v>(Blank)</v>
      </c>
      <c r="F116" s="1" t="s">
        <v>107</v>
      </c>
      <c r="G116" s="7"/>
      <c r="H116" s="7"/>
      <c r="I116" s="7"/>
      <c r="J116" s="7"/>
      <c r="K116" s="103">
        <f t="shared" si="10"/>
        <v>0</v>
      </c>
      <c r="L116" s="1"/>
      <c r="M116" s="8"/>
      <c r="N116" s="121">
        <f t="shared" si="8"/>
        <v>0</v>
      </c>
      <c r="O116" s="103">
        <f t="shared" si="11"/>
        <v>0</v>
      </c>
      <c r="P116" s="103">
        <f t="shared" si="9"/>
        <v>0</v>
      </c>
      <c r="Q116" s="131">
        <f>SUM(P116:P118)</f>
        <v>0</v>
      </c>
    </row>
    <row r="117" spans="2:17" x14ac:dyDescent="0.35">
      <c r="B117" s="276"/>
      <c r="C117" s="257"/>
      <c r="D117" s="260"/>
      <c r="E117" s="257"/>
      <c r="F117" s="1" t="s">
        <v>107</v>
      </c>
      <c r="G117" s="7"/>
      <c r="H117" s="7"/>
      <c r="I117" s="7"/>
      <c r="J117" s="7"/>
      <c r="K117" s="103">
        <f t="shared" si="10"/>
        <v>0</v>
      </c>
      <c r="L117" s="1"/>
      <c r="M117" s="8"/>
      <c r="N117" s="121">
        <f t="shared" si="8"/>
        <v>0</v>
      </c>
      <c r="O117" s="103">
        <f t="shared" si="11"/>
        <v>0</v>
      </c>
      <c r="P117" s="103">
        <f t="shared" si="9"/>
        <v>0</v>
      </c>
      <c r="Q117" s="132"/>
    </row>
    <row r="118" spans="2:17" x14ac:dyDescent="0.35">
      <c r="B118" s="277"/>
      <c r="C118" s="258"/>
      <c r="D118" s="261"/>
      <c r="E118" s="258"/>
      <c r="F118" s="1" t="s">
        <v>107</v>
      </c>
      <c r="G118" s="7"/>
      <c r="H118" s="7"/>
      <c r="I118" s="7"/>
      <c r="J118" s="7"/>
      <c r="K118" s="103">
        <f t="shared" si="10"/>
        <v>0</v>
      </c>
      <c r="L118" s="1"/>
      <c r="M118" s="8"/>
      <c r="N118" s="121">
        <f t="shared" si="8"/>
        <v>0</v>
      </c>
      <c r="O118" s="103">
        <f t="shared" si="11"/>
        <v>0</v>
      </c>
      <c r="P118" s="103">
        <f t="shared" si="9"/>
        <v>0</v>
      </c>
      <c r="Q118" s="132"/>
    </row>
    <row r="119" spans="2:17" x14ac:dyDescent="0.35">
      <c r="B119" s="275">
        <f>'3.1 Optimum crop N requirement'!B41</f>
        <v>0</v>
      </c>
      <c r="C119" s="256">
        <f>'3.1 Optimum crop N requirement'!C41</f>
        <v>0</v>
      </c>
      <c r="D119" s="259"/>
      <c r="E119" s="256" t="str">
        <f>'3.1 Optimum crop N requirement'!F41</f>
        <v>(Blank)</v>
      </c>
      <c r="F119" s="1" t="s">
        <v>107</v>
      </c>
      <c r="G119" s="7"/>
      <c r="H119" s="7"/>
      <c r="I119" s="7"/>
      <c r="J119" s="7"/>
      <c r="K119" s="103">
        <f t="shared" si="10"/>
        <v>0</v>
      </c>
      <c r="L119" s="1"/>
      <c r="M119" s="8"/>
      <c r="N119" s="121">
        <f t="shared" si="8"/>
        <v>0</v>
      </c>
      <c r="O119" s="103">
        <f t="shared" si="11"/>
        <v>0</v>
      </c>
      <c r="P119" s="103">
        <f t="shared" si="9"/>
        <v>0</v>
      </c>
      <c r="Q119" s="131">
        <f>SUM(P119:P121)</f>
        <v>0</v>
      </c>
    </row>
    <row r="120" spans="2:17" x14ac:dyDescent="0.35">
      <c r="B120" s="276"/>
      <c r="C120" s="257"/>
      <c r="D120" s="260"/>
      <c r="E120" s="257"/>
      <c r="F120" s="1" t="s">
        <v>107</v>
      </c>
      <c r="G120" s="7"/>
      <c r="H120" s="7"/>
      <c r="I120" s="7"/>
      <c r="J120" s="7"/>
      <c r="K120" s="103">
        <f t="shared" si="10"/>
        <v>0</v>
      </c>
      <c r="L120" s="1"/>
      <c r="M120" s="8"/>
      <c r="N120" s="121">
        <f t="shared" si="8"/>
        <v>0</v>
      </c>
      <c r="O120" s="103">
        <f t="shared" si="11"/>
        <v>0</v>
      </c>
      <c r="P120" s="103">
        <f t="shared" si="9"/>
        <v>0</v>
      </c>
      <c r="Q120" s="132"/>
    </row>
    <row r="121" spans="2:17" x14ac:dyDescent="0.35">
      <c r="B121" s="277"/>
      <c r="C121" s="258"/>
      <c r="D121" s="261"/>
      <c r="E121" s="258"/>
      <c r="F121" s="1" t="s">
        <v>107</v>
      </c>
      <c r="G121" s="7"/>
      <c r="H121" s="7"/>
      <c r="I121" s="7"/>
      <c r="J121" s="7"/>
      <c r="K121" s="103">
        <f t="shared" si="10"/>
        <v>0</v>
      </c>
      <c r="L121" s="1"/>
      <c r="M121" s="8"/>
      <c r="N121" s="121">
        <f t="shared" si="8"/>
        <v>0</v>
      </c>
      <c r="O121" s="103">
        <f t="shared" si="11"/>
        <v>0</v>
      </c>
      <c r="P121" s="103">
        <f t="shared" si="9"/>
        <v>0</v>
      </c>
      <c r="Q121" s="132"/>
    </row>
    <row r="122" spans="2:17" x14ac:dyDescent="0.35">
      <c r="B122" s="275">
        <f>'3.1 Optimum crop N requirement'!B42</f>
        <v>0</v>
      </c>
      <c r="C122" s="256">
        <f>'3.1 Optimum crop N requirement'!C42</f>
        <v>0</v>
      </c>
      <c r="D122" s="259"/>
      <c r="E122" s="256" t="str">
        <f>'3.1 Optimum crop N requirement'!F42</f>
        <v>(Blank)</v>
      </c>
      <c r="F122" s="1" t="s">
        <v>107</v>
      </c>
      <c r="G122" s="7"/>
      <c r="H122" s="7"/>
      <c r="I122" s="7"/>
      <c r="J122" s="7"/>
      <c r="K122" s="103">
        <f t="shared" si="10"/>
        <v>0</v>
      </c>
      <c r="L122" s="1"/>
      <c r="M122" s="8"/>
      <c r="N122" s="121">
        <f t="shared" si="8"/>
        <v>0</v>
      </c>
      <c r="O122" s="103">
        <f t="shared" si="11"/>
        <v>0</v>
      </c>
      <c r="P122" s="103">
        <f t="shared" si="9"/>
        <v>0</v>
      </c>
      <c r="Q122" s="131">
        <f>SUM(P122:P124)</f>
        <v>0</v>
      </c>
    </row>
    <row r="123" spans="2:17" x14ac:dyDescent="0.35">
      <c r="B123" s="276"/>
      <c r="C123" s="257"/>
      <c r="D123" s="260"/>
      <c r="E123" s="257"/>
      <c r="F123" s="1" t="s">
        <v>107</v>
      </c>
      <c r="G123" s="7"/>
      <c r="H123" s="7"/>
      <c r="I123" s="7"/>
      <c r="J123" s="7"/>
      <c r="K123" s="103">
        <f t="shared" si="10"/>
        <v>0</v>
      </c>
      <c r="L123" s="1"/>
      <c r="M123" s="8"/>
      <c r="N123" s="121">
        <f t="shared" si="8"/>
        <v>0</v>
      </c>
      <c r="O123" s="103">
        <f t="shared" si="11"/>
        <v>0</v>
      </c>
      <c r="P123" s="103">
        <f t="shared" si="9"/>
        <v>0</v>
      </c>
      <c r="Q123" s="132"/>
    </row>
    <row r="124" spans="2:17" x14ac:dyDescent="0.35">
      <c r="B124" s="277"/>
      <c r="C124" s="258"/>
      <c r="D124" s="261"/>
      <c r="E124" s="258"/>
      <c r="F124" s="1" t="s">
        <v>107</v>
      </c>
      <c r="G124" s="7"/>
      <c r="H124" s="7"/>
      <c r="I124" s="7"/>
      <c r="J124" s="7"/>
      <c r="K124" s="103">
        <f t="shared" si="10"/>
        <v>0</v>
      </c>
      <c r="L124" s="1"/>
      <c r="M124" s="8"/>
      <c r="N124" s="121">
        <f t="shared" si="8"/>
        <v>0</v>
      </c>
      <c r="O124" s="103">
        <f t="shared" si="11"/>
        <v>0</v>
      </c>
      <c r="P124" s="103">
        <f t="shared" si="9"/>
        <v>0</v>
      </c>
      <c r="Q124" s="132"/>
    </row>
    <row r="125" spans="2:17" x14ac:dyDescent="0.35">
      <c r="B125" s="275">
        <f>'3.1 Optimum crop N requirement'!B43</f>
        <v>0</v>
      </c>
      <c r="C125" s="256">
        <f>'3.1 Optimum crop N requirement'!C43</f>
        <v>0</v>
      </c>
      <c r="D125" s="259"/>
      <c r="E125" s="256" t="str">
        <f>'3.1 Optimum crop N requirement'!F43</f>
        <v>(Blank)</v>
      </c>
      <c r="F125" s="1" t="s">
        <v>107</v>
      </c>
      <c r="G125" s="7"/>
      <c r="H125" s="7"/>
      <c r="I125" s="7"/>
      <c r="J125" s="7"/>
      <c r="K125" s="103">
        <f t="shared" si="10"/>
        <v>0</v>
      </c>
      <c r="L125" s="1"/>
      <c r="M125" s="8"/>
      <c r="N125" s="121">
        <f t="shared" si="8"/>
        <v>0</v>
      </c>
      <c r="O125" s="103">
        <f t="shared" si="11"/>
        <v>0</v>
      </c>
      <c r="P125" s="103">
        <f t="shared" si="9"/>
        <v>0</v>
      </c>
      <c r="Q125" s="131">
        <f>SUM(P125:P127)</f>
        <v>0</v>
      </c>
    </row>
    <row r="126" spans="2:17" x14ac:dyDescent="0.35">
      <c r="B126" s="276"/>
      <c r="C126" s="257"/>
      <c r="D126" s="260"/>
      <c r="E126" s="257"/>
      <c r="F126" s="1" t="s">
        <v>107</v>
      </c>
      <c r="G126" s="7"/>
      <c r="H126" s="7"/>
      <c r="I126" s="7"/>
      <c r="J126" s="7"/>
      <c r="K126" s="103">
        <f t="shared" si="10"/>
        <v>0</v>
      </c>
      <c r="L126" s="1"/>
      <c r="M126" s="8"/>
      <c r="N126" s="121">
        <f t="shared" si="8"/>
        <v>0</v>
      </c>
      <c r="O126" s="103">
        <f t="shared" si="11"/>
        <v>0</v>
      </c>
      <c r="P126" s="103">
        <f t="shared" si="9"/>
        <v>0</v>
      </c>
      <c r="Q126" s="132"/>
    </row>
    <row r="127" spans="2:17" x14ac:dyDescent="0.35">
      <c r="B127" s="277"/>
      <c r="C127" s="258"/>
      <c r="D127" s="261"/>
      <c r="E127" s="258"/>
      <c r="F127" s="1" t="s">
        <v>107</v>
      </c>
      <c r="G127" s="7"/>
      <c r="H127" s="7"/>
      <c r="I127" s="7"/>
      <c r="J127" s="7"/>
      <c r="K127" s="103">
        <f t="shared" si="10"/>
        <v>0</v>
      </c>
      <c r="L127" s="1"/>
      <c r="M127" s="8"/>
      <c r="N127" s="121">
        <f t="shared" si="8"/>
        <v>0</v>
      </c>
      <c r="O127" s="103">
        <f t="shared" si="11"/>
        <v>0</v>
      </c>
      <c r="P127" s="103">
        <f t="shared" si="9"/>
        <v>0</v>
      </c>
      <c r="Q127" s="132"/>
    </row>
    <row r="128" spans="2:17" x14ac:dyDescent="0.35">
      <c r="B128" s="275">
        <f>'3.1 Optimum crop N requirement'!B44</f>
        <v>0</v>
      </c>
      <c r="C128" s="256">
        <f>'3.1 Optimum crop N requirement'!C44</f>
        <v>0</v>
      </c>
      <c r="D128" s="259"/>
      <c r="E128" s="256" t="str">
        <f>'3.1 Optimum crop N requirement'!F44</f>
        <v>(Blank)</v>
      </c>
      <c r="F128" s="1" t="s">
        <v>107</v>
      </c>
      <c r="G128" s="7"/>
      <c r="H128" s="7"/>
      <c r="I128" s="7"/>
      <c r="J128" s="7"/>
      <c r="K128" s="103">
        <f t="shared" si="10"/>
        <v>0</v>
      </c>
      <c r="L128" s="1"/>
      <c r="M128" s="8"/>
      <c r="N128" s="121">
        <f t="shared" si="8"/>
        <v>0</v>
      </c>
      <c r="O128" s="103">
        <f t="shared" si="11"/>
        <v>0</v>
      </c>
      <c r="P128" s="103">
        <f t="shared" si="9"/>
        <v>0</v>
      </c>
      <c r="Q128" s="131">
        <f>SUM(P128:P130)</f>
        <v>0</v>
      </c>
    </row>
    <row r="129" spans="2:17" x14ac:dyDescent="0.35">
      <c r="B129" s="276"/>
      <c r="C129" s="257"/>
      <c r="D129" s="260"/>
      <c r="E129" s="257"/>
      <c r="F129" s="1" t="s">
        <v>107</v>
      </c>
      <c r="G129" s="7"/>
      <c r="H129" s="7"/>
      <c r="I129" s="7"/>
      <c r="J129" s="7"/>
      <c r="K129" s="103">
        <f t="shared" si="10"/>
        <v>0</v>
      </c>
      <c r="L129" s="1"/>
      <c r="M129" s="8"/>
      <c r="N129" s="121">
        <f t="shared" si="8"/>
        <v>0</v>
      </c>
      <c r="O129" s="103">
        <f t="shared" si="11"/>
        <v>0</v>
      </c>
      <c r="P129" s="103">
        <f t="shared" si="9"/>
        <v>0</v>
      </c>
      <c r="Q129" s="132"/>
    </row>
    <row r="130" spans="2:17" x14ac:dyDescent="0.35">
      <c r="B130" s="277"/>
      <c r="C130" s="258"/>
      <c r="D130" s="261"/>
      <c r="E130" s="258"/>
      <c r="F130" s="1" t="s">
        <v>107</v>
      </c>
      <c r="G130" s="7"/>
      <c r="H130" s="7"/>
      <c r="I130" s="7"/>
      <c r="J130" s="7"/>
      <c r="K130" s="103">
        <f t="shared" si="10"/>
        <v>0</v>
      </c>
      <c r="L130" s="1"/>
      <c r="M130" s="8"/>
      <c r="N130" s="121">
        <f t="shared" si="8"/>
        <v>0</v>
      </c>
      <c r="O130" s="103">
        <f t="shared" si="11"/>
        <v>0</v>
      </c>
      <c r="P130" s="103">
        <f t="shared" si="9"/>
        <v>0</v>
      </c>
      <c r="Q130" s="132"/>
    </row>
    <row r="131" spans="2:17" x14ac:dyDescent="0.35">
      <c r="B131" s="275">
        <f>'3.1 Optimum crop N requirement'!B45</f>
        <v>0</v>
      </c>
      <c r="C131" s="256">
        <f>'3.1 Optimum crop N requirement'!C45</f>
        <v>0</v>
      </c>
      <c r="D131" s="259"/>
      <c r="E131" s="256" t="str">
        <f>'3.1 Optimum crop N requirement'!F45</f>
        <v>(Blank)</v>
      </c>
      <c r="F131" s="1" t="s">
        <v>107</v>
      </c>
      <c r="G131" s="7"/>
      <c r="H131" s="7"/>
      <c r="I131" s="7"/>
      <c r="J131" s="7"/>
      <c r="K131" s="103">
        <f t="shared" si="10"/>
        <v>0</v>
      </c>
      <c r="L131" s="1"/>
      <c r="M131" s="8"/>
      <c r="N131" s="121">
        <f t="shared" si="8"/>
        <v>0</v>
      </c>
      <c r="O131" s="103">
        <f t="shared" si="11"/>
        <v>0</v>
      </c>
      <c r="P131" s="103">
        <f t="shared" si="9"/>
        <v>0</v>
      </c>
      <c r="Q131" s="131">
        <f>SUM(P131:P133)</f>
        <v>0</v>
      </c>
    </row>
    <row r="132" spans="2:17" x14ac:dyDescent="0.35">
      <c r="B132" s="276"/>
      <c r="C132" s="257"/>
      <c r="D132" s="260"/>
      <c r="E132" s="257"/>
      <c r="F132" s="1" t="s">
        <v>107</v>
      </c>
      <c r="G132" s="7"/>
      <c r="H132" s="7"/>
      <c r="I132" s="7"/>
      <c r="J132" s="7"/>
      <c r="K132" s="103">
        <f t="shared" si="10"/>
        <v>0</v>
      </c>
      <c r="L132" s="1"/>
      <c r="M132" s="8"/>
      <c r="N132" s="121">
        <f t="shared" si="8"/>
        <v>0</v>
      </c>
      <c r="O132" s="103">
        <f t="shared" si="11"/>
        <v>0</v>
      </c>
      <c r="P132" s="103">
        <f t="shared" si="9"/>
        <v>0</v>
      </c>
      <c r="Q132" s="132"/>
    </row>
    <row r="133" spans="2:17" x14ac:dyDescent="0.35">
      <c r="B133" s="277"/>
      <c r="C133" s="258"/>
      <c r="D133" s="261"/>
      <c r="E133" s="258"/>
      <c r="F133" s="1" t="s">
        <v>107</v>
      </c>
      <c r="G133" s="7"/>
      <c r="H133" s="7"/>
      <c r="I133" s="7"/>
      <c r="J133" s="7"/>
      <c r="K133" s="103">
        <f t="shared" si="10"/>
        <v>0</v>
      </c>
      <c r="L133" s="1"/>
      <c r="M133" s="8"/>
      <c r="N133" s="121">
        <f t="shared" si="8"/>
        <v>0</v>
      </c>
      <c r="O133" s="103">
        <f t="shared" si="11"/>
        <v>0</v>
      </c>
      <c r="P133" s="103">
        <f t="shared" si="9"/>
        <v>0</v>
      </c>
      <c r="Q133" s="132"/>
    </row>
    <row r="134" spans="2:17" x14ac:dyDescent="0.35">
      <c r="B134" s="275">
        <f>'3.1 Optimum crop N requirement'!B46</f>
        <v>0</v>
      </c>
      <c r="C134" s="256">
        <f>'3.1 Optimum crop N requirement'!C46</f>
        <v>0</v>
      </c>
      <c r="D134" s="259"/>
      <c r="E134" s="256" t="str">
        <f>'3.1 Optimum crop N requirement'!F46</f>
        <v>(Blank)</v>
      </c>
      <c r="F134" s="1" t="s">
        <v>107</v>
      </c>
      <c r="G134" s="7"/>
      <c r="H134" s="7"/>
      <c r="I134" s="7"/>
      <c r="J134" s="7"/>
      <c r="K134" s="103">
        <f t="shared" si="10"/>
        <v>0</v>
      </c>
      <c r="L134" s="1"/>
      <c r="M134" s="8"/>
      <c r="N134" s="121">
        <f t="shared" si="8"/>
        <v>0</v>
      </c>
      <c r="O134" s="103">
        <f t="shared" si="11"/>
        <v>0</v>
      </c>
      <c r="P134" s="103">
        <f t="shared" si="9"/>
        <v>0</v>
      </c>
      <c r="Q134" s="131">
        <f>SUM(P134:P136)</f>
        <v>0</v>
      </c>
    </row>
    <row r="135" spans="2:17" x14ac:dyDescent="0.35">
      <c r="B135" s="276"/>
      <c r="C135" s="257"/>
      <c r="D135" s="260"/>
      <c r="E135" s="257"/>
      <c r="F135" s="1" t="s">
        <v>107</v>
      </c>
      <c r="G135" s="7"/>
      <c r="H135" s="7"/>
      <c r="I135" s="7"/>
      <c r="J135" s="7"/>
      <c r="K135" s="103">
        <f t="shared" si="10"/>
        <v>0</v>
      </c>
      <c r="L135" s="1"/>
      <c r="M135" s="8"/>
      <c r="N135" s="121">
        <f t="shared" si="8"/>
        <v>0</v>
      </c>
      <c r="O135" s="103">
        <f t="shared" si="11"/>
        <v>0</v>
      </c>
      <c r="P135" s="103">
        <f t="shared" si="9"/>
        <v>0</v>
      </c>
      <c r="Q135" s="132"/>
    </row>
    <row r="136" spans="2:17" x14ac:dyDescent="0.35">
      <c r="B136" s="277"/>
      <c r="C136" s="258"/>
      <c r="D136" s="261"/>
      <c r="E136" s="258"/>
      <c r="F136" s="1" t="s">
        <v>107</v>
      </c>
      <c r="G136" s="7"/>
      <c r="H136" s="7"/>
      <c r="I136" s="7"/>
      <c r="J136" s="7"/>
      <c r="K136" s="103">
        <f t="shared" ref="K136:K157" si="12">VLOOKUP(F136,$T$8:$V$27,2, FALSE)</f>
        <v>0</v>
      </c>
      <c r="L136" s="1"/>
      <c r="M136" s="8"/>
      <c r="N136" s="121">
        <f t="shared" si="8"/>
        <v>0</v>
      </c>
      <c r="O136" s="103">
        <f t="shared" ref="O136:O157" si="13">SUM(((J136*L136)*M136))*H136</f>
        <v>0</v>
      </c>
      <c r="P136" s="103">
        <f t="shared" si="9"/>
        <v>0</v>
      </c>
      <c r="Q136" s="132"/>
    </row>
    <row r="137" spans="2:17" x14ac:dyDescent="0.35">
      <c r="B137" s="275">
        <f>'3.1 Optimum crop N requirement'!B47</f>
        <v>0</v>
      </c>
      <c r="C137" s="256">
        <f>'3.1 Optimum crop N requirement'!C47</f>
        <v>0</v>
      </c>
      <c r="D137" s="259"/>
      <c r="E137" s="256" t="str">
        <f>'3.1 Optimum crop N requirement'!F47</f>
        <v>(Blank)</v>
      </c>
      <c r="F137" s="1" t="s">
        <v>107</v>
      </c>
      <c r="G137" s="7"/>
      <c r="H137" s="7"/>
      <c r="I137" s="7"/>
      <c r="J137" s="7"/>
      <c r="K137" s="103">
        <f t="shared" si="12"/>
        <v>0</v>
      </c>
      <c r="L137" s="1"/>
      <c r="M137" s="8"/>
      <c r="N137" s="121">
        <f t="shared" ref="N137:N157" si="14">SUM(((J137*K137)*M137))*H137</f>
        <v>0</v>
      </c>
      <c r="O137" s="103">
        <f t="shared" si="13"/>
        <v>0</v>
      </c>
      <c r="P137" s="103">
        <f t="shared" ref="P137:P157" si="15">SUM(O137+N137)</f>
        <v>0</v>
      </c>
      <c r="Q137" s="131">
        <f>SUM(P137:P139)</f>
        <v>0</v>
      </c>
    </row>
    <row r="138" spans="2:17" x14ac:dyDescent="0.35">
      <c r="B138" s="276"/>
      <c r="C138" s="257"/>
      <c r="D138" s="260"/>
      <c r="E138" s="257"/>
      <c r="F138" s="1" t="s">
        <v>107</v>
      </c>
      <c r="G138" s="7"/>
      <c r="H138" s="7"/>
      <c r="I138" s="7"/>
      <c r="J138" s="7"/>
      <c r="K138" s="103">
        <f t="shared" si="12"/>
        <v>0</v>
      </c>
      <c r="L138" s="1"/>
      <c r="M138" s="8"/>
      <c r="N138" s="121">
        <f t="shared" si="14"/>
        <v>0</v>
      </c>
      <c r="O138" s="103">
        <f t="shared" si="13"/>
        <v>0</v>
      </c>
      <c r="P138" s="103">
        <f t="shared" si="15"/>
        <v>0</v>
      </c>
      <c r="Q138" s="132"/>
    </row>
    <row r="139" spans="2:17" x14ac:dyDescent="0.35">
      <c r="B139" s="277"/>
      <c r="C139" s="258"/>
      <c r="D139" s="261"/>
      <c r="E139" s="258"/>
      <c r="F139" s="1" t="s">
        <v>107</v>
      </c>
      <c r="G139" s="7"/>
      <c r="H139" s="7"/>
      <c r="I139" s="7"/>
      <c r="J139" s="7"/>
      <c r="K139" s="103">
        <f t="shared" si="12"/>
        <v>0</v>
      </c>
      <c r="L139" s="1"/>
      <c r="M139" s="8"/>
      <c r="N139" s="121">
        <f t="shared" si="14"/>
        <v>0</v>
      </c>
      <c r="O139" s="103">
        <f t="shared" si="13"/>
        <v>0</v>
      </c>
      <c r="P139" s="103">
        <f t="shared" si="15"/>
        <v>0</v>
      </c>
      <c r="Q139" s="132"/>
    </row>
    <row r="140" spans="2:17" x14ac:dyDescent="0.35">
      <c r="B140" s="275">
        <f>'3.1 Optimum crop N requirement'!B48</f>
        <v>0</v>
      </c>
      <c r="C140" s="256">
        <f>'3.1 Optimum crop N requirement'!C48</f>
        <v>0</v>
      </c>
      <c r="D140" s="259"/>
      <c r="E140" s="256" t="str">
        <f>'3.1 Optimum crop N requirement'!F48</f>
        <v>(Blank)</v>
      </c>
      <c r="F140" s="1" t="s">
        <v>107</v>
      </c>
      <c r="G140" s="7"/>
      <c r="H140" s="7"/>
      <c r="I140" s="7"/>
      <c r="J140" s="7"/>
      <c r="K140" s="103">
        <f t="shared" si="12"/>
        <v>0</v>
      </c>
      <c r="L140" s="1"/>
      <c r="M140" s="8"/>
      <c r="N140" s="121">
        <f t="shared" si="14"/>
        <v>0</v>
      </c>
      <c r="O140" s="103">
        <f t="shared" si="13"/>
        <v>0</v>
      </c>
      <c r="P140" s="103">
        <f t="shared" si="15"/>
        <v>0</v>
      </c>
      <c r="Q140" s="131">
        <f>SUM(P140:P142)</f>
        <v>0</v>
      </c>
    </row>
    <row r="141" spans="2:17" x14ac:dyDescent="0.35">
      <c r="B141" s="276"/>
      <c r="C141" s="257"/>
      <c r="D141" s="260"/>
      <c r="E141" s="257"/>
      <c r="F141" s="1" t="s">
        <v>107</v>
      </c>
      <c r="G141" s="7"/>
      <c r="H141" s="7"/>
      <c r="I141" s="7"/>
      <c r="J141" s="7"/>
      <c r="K141" s="103">
        <f t="shared" si="12"/>
        <v>0</v>
      </c>
      <c r="L141" s="1"/>
      <c r="M141" s="8"/>
      <c r="N141" s="121">
        <f t="shared" si="14"/>
        <v>0</v>
      </c>
      <c r="O141" s="103">
        <f t="shared" si="13"/>
        <v>0</v>
      </c>
      <c r="P141" s="103">
        <f t="shared" si="15"/>
        <v>0</v>
      </c>
      <c r="Q141" s="132"/>
    </row>
    <row r="142" spans="2:17" x14ac:dyDescent="0.35">
      <c r="B142" s="277"/>
      <c r="C142" s="258"/>
      <c r="D142" s="261"/>
      <c r="E142" s="258"/>
      <c r="F142" s="1" t="s">
        <v>107</v>
      </c>
      <c r="G142" s="7"/>
      <c r="H142" s="7"/>
      <c r="I142" s="7"/>
      <c r="J142" s="7"/>
      <c r="K142" s="103">
        <f t="shared" si="12"/>
        <v>0</v>
      </c>
      <c r="L142" s="1"/>
      <c r="M142" s="8"/>
      <c r="N142" s="121">
        <f t="shared" si="14"/>
        <v>0</v>
      </c>
      <c r="O142" s="103">
        <f t="shared" si="13"/>
        <v>0</v>
      </c>
      <c r="P142" s="103">
        <f t="shared" si="15"/>
        <v>0</v>
      </c>
      <c r="Q142" s="132"/>
    </row>
    <row r="143" spans="2:17" x14ac:dyDescent="0.35">
      <c r="B143" s="275">
        <f>'3.1 Optimum crop N requirement'!B49</f>
        <v>0</v>
      </c>
      <c r="C143" s="256">
        <f>'3.1 Optimum crop N requirement'!C49</f>
        <v>0</v>
      </c>
      <c r="D143" s="259"/>
      <c r="E143" s="256" t="str">
        <f>'3.1 Optimum crop N requirement'!F49</f>
        <v>(Blank)</v>
      </c>
      <c r="F143" s="1" t="s">
        <v>107</v>
      </c>
      <c r="G143" s="7"/>
      <c r="H143" s="7"/>
      <c r="I143" s="7"/>
      <c r="J143" s="7"/>
      <c r="K143" s="103">
        <f t="shared" si="12"/>
        <v>0</v>
      </c>
      <c r="L143" s="1"/>
      <c r="M143" s="8"/>
      <c r="N143" s="121">
        <f t="shared" si="14"/>
        <v>0</v>
      </c>
      <c r="O143" s="103">
        <f t="shared" si="13"/>
        <v>0</v>
      </c>
      <c r="P143" s="103">
        <f t="shared" si="15"/>
        <v>0</v>
      </c>
      <c r="Q143" s="131">
        <f>SUM(P143:P145)</f>
        <v>0</v>
      </c>
    </row>
    <row r="144" spans="2:17" x14ac:dyDescent="0.35">
      <c r="B144" s="276"/>
      <c r="C144" s="257"/>
      <c r="D144" s="260"/>
      <c r="E144" s="257"/>
      <c r="F144" s="1" t="s">
        <v>107</v>
      </c>
      <c r="G144" s="7"/>
      <c r="H144" s="7"/>
      <c r="I144" s="7"/>
      <c r="J144" s="7"/>
      <c r="K144" s="103">
        <f t="shared" si="12"/>
        <v>0</v>
      </c>
      <c r="L144" s="1"/>
      <c r="M144" s="8"/>
      <c r="N144" s="121">
        <f t="shared" si="14"/>
        <v>0</v>
      </c>
      <c r="O144" s="103">
        <f t="shared" si="13"/>
        <v>0</v>
      </c>
      <c r="P144" s="103">
        <f t="shared" si="15"/>
        <v>0</v>
      </c>
      <c r="Q144" s="132"/>
    </row>
    <row r="145" spans="2:17" x14ac:dyDescent="0.35">
      <c r="B145" s="277"/>
      <c r="C145" s="258"/>
      <c r="D145" s="261"/>
      <c r="E145" s="258"/>
      <c r="F145" s="1" t="s">
        <v>107</v>
      </c>
      <c r="G145" s="7"/>
      <c r="H145" s="7"/>
      <c r="I145" s="7"/>
      <c r="J145" s="7"/>
      <c r="K145" s="103">
        <f t="shared" si="12"/>
        <v>0</v>
      </c>
      <c r="L145" s="1"/>
      <c r="M145" s="8"/>
      <c r="N145" s="121">
        <f t="shared" si="14"/>
        <v>0</v>
      </c>
      <c r="O145" s="103">
        <f t="shared" si="13"/>
        <v>0</v>
      </c>
      <c r="P145" s="103">
        <f t="shared" si="15"/>
        <v>0</v>
      </c>
      <c r="Q145" s="132"/>
    </row>
    <row r="146" spans="2:17" x14ac:dyDescent="0.35">
      <c r="B146" s="275">
        <f>'3.1 Optimum crop N requirement'!B50</f>
        <v>0</v>
      </c>
      <c r="C146" s="256">
        <f>'3.1 Optimum crop N requirement'!C50</f>
        <v>0</v>
      </c>
      <c r="D146" s="259"/>
      <c r="E146" s="256" t="str">
        <f>'3.1 Optimum crop N requirement'!F50</f>
        <v>(Blank)</v>
      </c>
      <c r="F146" s="1" t="s">
        <v>107</v>
      </c>
      <c r="G146" s="7"/>
      <c r="H146" s="7"/>
      <c r="I146" s="7"/>
      <c r="J146" s="7"/>
      <c r="K146" s="103">
        <f t="shared" si="12"/>
        <v>0</v>
      </c>
      <c r="L146" s="1"/>
      <c r="M146" s="8"/>
      <c r="N146" s="121">
        <f t="shared" si="14"/>
        <v>0</v>
      </c>
      <c r="O146" s="103">
        <f t="shared" si="13"/>
        <v>0</v>
      </c>
      <c r="P146" s="103">
        <f t="shared" si="15"/>
        <v>0</v>
      </c>
      <c r="Q146" s="131">
        <f>SUM(P146:P148)</f>
        <v>0</v>
      </c>
    </row>
    <row r="147" spans="2:17" x14ac:dyDescent="0.35">
      <c r="B147" s="276"/>
      <c r="C147" s="257"/>
      <c r="D147" s="260"/>
      <c r="E147" s="257"/>
      <c r="F147" s="1" t="s">
        <v>107</v>
      </c>
      <c r="G147" s="7"/>
      <c r="H147" s="7"/>
      <c r="I147" s="7"/>
      <c r="J147" s="7"/>
      <c r="K147" s="103">
        <f t="shared" si="12"/>
        <v>0</v>
      </c>
      <c r="L147" s="1"/>
      <c r="M147" s="8"/>
      <c r="N147" s="121">
        <f t="shared" si="14"/>
        <v>0</v>
      </c>
      <c r="O147" s="103">
        <f t="shared" si="13"/>
        <v>0</v>
      </c>
      <c r="P147" s="103">
        <f t="shared" si="15"/>
        <v>0</v>
      </c>
      <c r="Q147" s="132"/>
    </row>
    <row r="148" spans="2:17" x14ac:dyDescent="0.35">
      <c r="B148" s="277"/>
      <c r="C148" s="258"/>
      <c r="D148" s="261"/>
      <c r="E148" s="258"/>
      <c r="F148" s="1" t="s">
        <v>107</v>
      </c>
      <c r="G148" s="7"/>
      <c r="H148" s="7"/>
      <c r="I148" s="7"/>
      <c r="J148" s="7"/>
      <c r="K148" s="103">
        <f t="shared" si="12"/>
        <v>0</v>
      </c>
      <c r="L148" s="1"/>
      <c r="M148" s="8"/>
      <c r="N148" s="121">
        <f t="shared" si="14"/>
        <v>0</v>
      </c>
      <c r="O148" s="103">
        <f t="shared" si="13"/>
        <v>0</v>
      </c>
      <c r="P148" s="103">
        <f t="shared" si="15"/>
        <v>0</v>
      </c>
      <c r="Q148" s="132"/>
    </row>
    <row r="149" spans="2:17" x14ac:dyDescent="0.35">
      <c r="B149" s="275">
        <f>'3.1 Optimum crop N requirement'!B51</f>
        <v>0</v>
      </c>
      <c r="C149" s="256">
        <f>'3.1 Optimum crop N requirement'!C51</f>
        <v>0</v>
      </c>
      <c r="D149" s="259"/>
      <c r="E149" s="256" t="str">
        <f>'3.1 Optimum crop N requirement'!F51</f>
        <v>(Blank)</v>
      </c>
      <c r="F149" s="1" t="s">
        <v>107</v>
      </c>
      <c r="G149" s="7"/>
      <c r="H149" s="7"/>
      <c r="I149" s="7"/>
      <c r="J149" s="7"/>
      <c r="K149" s="103">
        <f t="shared" si="12"/>
        <v>0</v>
      </c>
      <c r="L149" s="1"/>
      <c r="M149" s="8"/>
      <c r="N149" s="121">
        <f t="shared" si="14"/>
        <v>0</v>
      </c>
      <c r="O149" s="103">
        <f t="shared" si="13"/>
        <v>0</v>
      </c>
      <c r="P149" s="103">
        <f t="shared" si="15"/>
        <v>0</v>
      </c>
      <c r="Q149" s="131">
        <f>SUM(P149:P151)</f>
        <v>0</v>
      </c>
    </row>
    <row r="150" spans="2:17" x14ac:dyDescent="0.35">
      <c r="B150" s="276"/>
      <c r="C150" s="257"/>
      <c r="D150" s="260"/>
      <c r="E150" s="257"/>
      <c r="F150" s="1" t="s">
        <v>107</v>
      </c>
      <c r="G150" s="7"/>
      <c r="H150" s="7"/>
      <c r="I150" s="7"/>
      <c r="J150" s="7"/>
      <c r="K150" s="103">
        <f t="shared" si="12"/>
        <v>0</v>
      </c>
      <c r="L150" s="1"/>
      <c r="M150" s="8"/>
      <c r="N150" s="121">
        <f t="shared" si="14"/>
        <v>0</v>
      </c>
      <c r="O150" s="103">
        <f t="shared" si="13"/>
        <v>0</v>
      </c>
      <c r="P150" s="103">
        <f t="shared" si="15"/>
        <v>0</v>
      </c>
      <c r="Q150" s="132"/>
    </row>
    <row r="151" spans="2:17" x14ac:dyDescent="0.35">
      <c r="B151" s="277"/>
      <c r="C151" s="258"/>
      <c r="D151" s="261"/>
      <c r="E151" s="258"/>
      <c r="F151" s="1" t="s">
        <v>107</v>
      </c>
      <c r="G151" s="7"/>
      <c r="H151" s="7"/>
      <c r="I151" s="7"/>
      <c r="J151" s="7"/>
      <c r="K151" s="103">
        <f t="shared" si="12"/>
        <v>0</v>
      </c>
      <c r="L151" s="1"/>
      <c r="M151" s="8"/>
      <c r="N151" s="121">
        <f t="shared" si="14"/>
        <v>0</v>
      </c>
      <c r="O151" s="103">
        <f t="shared" si="13"/>
        <v>0</v>
      </c>
      <c r="P151" s="103">
        <f t="shared" si="15"/>
        <v>0</v>
      </c>
      <c r="Q151" s="132"/>
    </row>
    <row r="152" spans="2:17" x14ac:dyDescent="0.35">
      <c r="B152" s="275">
        <f>'3.1 Optimum crop N requirement'!B52</f>
        <v>0</v>
      </c>
      <c r="C152" s="256">
        <f>'3.1 Optimum crop N requirement'!C52</f>
        <v>0</v>
      </c>
      <c r="D152" s="259"/>
      <c r="E152" s="256" t="str">
        <f>'3.1 Optimum crop N requirement'!F52</f>
        <v>(Blank)</v>
      </c>
      <c r="F152" s="1" t="s">
        <v>107</v>
      </c>
      <c r="G152" s="7"/>
      <c r="H152" s="7"/>
      <c r="I152" s="7"/>
      <c r="J152" s="7"/>
      <c r="K152" s="103">
        <f t="shared" si="12"/>
        <v>0</v>
      </c>
      <c r="L152" s="1"/>
      <c r="M152" s="8"/>
      <c r="N152" s="121">
        <f t="shared" si="14"/>
        <v>0</v>
      </c>
      <c r="O152" s="103">
        <f t="shared" si="13"/>
        <v>0</v>
      </c>
      <c r="P152" s="103">
        <f t="shared" si="15"/>
        <v>0</v>
      </c>
      <c r="Q152" s="131">
        <f>SUM(P152:P154)</f>
        <v>0</v>
      </c>
    </row>
    <row r="153" spans="2:17" x14ac:dyDescent="0.35">
      <c r="B153" s="276"/>
      <c r="C153" s="257"/>
      <c r="D153" s="260"/>
      <c r="E153" s="257"/>
      <c r="F153" s="1" t="s">
        <v>107</v>
      </c>
      <c r="G153" s="7"/>
      <c r="H153" s="7"/>
      <c r="I153" s="7"/>
      <c r="J153" s="7"/>
      <c r="K153" s="103">
        <f t="shared" si="12"/>
        <v>0</v>
      </c>
      <c r="L153" s="1"/>
      <c r="M153" s="8"/>
      <c r="N153" s="121">
        <f t="shared" si="14"/>
        <v>0</v>
      </c>
      <c r="O153" s="103">
        <f t="shared" si="13"/>
        <v>0</v>
      </c>
      <c r="P153" s="103">
        <f t="shared" si="15"/>
        <v>0</v>
      </c>
      <c r="Q153" s="132"/>
    </row>
    <row r="154" spans="2:17" x14ac:dyDescent="0.35">
      <c r="B154" s="277"/>
      <c r="C154" s="258"/>
      <c r="D154" s="261"/>
      <c r="E154" s="258"/>
      <c r="F154" s="1" t="s">
        <v>107</v>
      </c>
      <c r="G154" s="7"/>
      <c r="H154" s="7"/>
      <c r="I154" s="7"/>
      <c r="J154" s="7"/>
      <c r="K154" s="103">
        <f t="shared" si="12"/>
        <v>0</v>
      </c>
      <c r="L154" s="1"/>
      <c r="M154" s="8"/>
      <c r="N154" s="121">
        <f t="shared" si="14"/>
        <v>0</v>
      </c>
      <c r="O154" s="103">
        <f t="shared" si="13"/>
        <v>0</v>
      </c>
      <c r="P154" s="103">
        <f t="shared" si="15"/>
        <v>0</v>
      </c>
      <c r="Q154" s="132"/>
    </row>
    <row r="155" spans="2:17" x14ac:dyDescent="0.35">
      <c r="B155" s="275">
        <f>'3.1 Optimum crop N requirement'!B53</f>
        <v>0</v>
      </c>
      <c r="C155" s="256">
        <f>'3.1 Optimum crop N requirement'!C53</f>
        <v>0</v>
      </c>
      <c r="D155" s="259"/>
      <c r="E155" s="256" t="str">
        <f>'3.1 Optimum crop N requirement'!F53</f>
        <v>(Blank)</v>
      </c>
      <c r="F155" s="1" t="s">
        <v>107</v>
      </c>
      <c r="G155" s="7"/>
      <c r="H155" s="7"/>
      <c r="I155" s="7"/>
      <c r="J155" s="7"/>
      <c r="K155" s="103">
        <f t="shared" si="12"/>
        <v>0</v>
      </c>
      <c r="L155" s="1"/>
      <c r="M155" s="8"/>
      <c r="N155" s="121">
        <f t="shared" si="14"/>
        <v>0</v>
      </c>
      <c r="O155" s="103">
        <f t="shared" si="13"/>
        <v>0</v>
      </c>
      <c r="P155" s="103">
        <f t="shared" si="15"/>
        <v>0</v>
      </c>
      <c r="Q155" s="131">
        <f>SUM(P155:P157)</f>
        <v>0</v>
      </c>
    </row>
    <row r="156" spans="2:17" x14ac:dyDescent="0.35">
      <c r="B156" s="276"/>
      <c r="C156" s="257"/>
      <c r="D156" s="260"/>
      <c r="E156" s="257"/>
      <c r="F156" s="1" t="s">
        <v>107</v>
      </c>
      <c r="G156" s="7"/>
      <c r="H156" s="7"/>
      <c r="I156" s="7"/>
      <c r="J156" s="7"/>
      <c r="K156" s="103">
        <f t="shared" si="12"/>
        <v>0</v>
      </c>
      <c r="L156" s="1"/>
      <c r="M156" s="8"/>
      <c r="N156" s="121">
        <f t="shared" si="14"/>
        <v>0</v>
      </c>
      <c r="O156" s="103">
        <f t="shared" si="13"/>
        <v>0</v>
      </c>
      <c r="P156" s="103">
        <f t="shared" si="15"/>
        <v>0</v>
      </c>
      <c r="Q156" s="132"/>
    </row>
    <row r="157" spans="2:17" x14ac:dyDescent="0.35">
      <c r="B157" s="277"/>
      <c r="C157" s="258"/>
      <c r="D157" s="261"/>
      <c r="E157" s="258"/>
      <c r="F157" s="1" t="s">
        <v>107</v>
      </c>
      <c r="G157" s="7"/>
      <c r="H157" s="7"/>
      <c r="I157" s="7"/>
      <c r="J157" s="7"/>
      <c r="K157" s="103">
        <f t="shared" si="12"/>
        <v>0</v>
      </c>
      <c r="L157" s="1"/>
      <c r="M157" s="8"/>
      <c r="N157" s="121">
        <f t="shared" si="14"/>
        <v>0</v>
      </c>
      <c r="O157" s="103">
        <f t="shared" si="13"/>
        <v>0</v>
      </c>
      <c r="P157" s="103">
        <f t="shared" si="15"/>
        <v>0</v>
      </c>
      <c r="Q157" s="132"/>
    </row>
    <row r="158" spans="2:17" x14ac:dyDescent="0.35">
      <c r="B158" s="275">
        <f>'3.1 Optimum crop N requirement'!B54</f>
        <v>0</v>
      </c>
      <c r="C158" s="256">
        <f>'3.1 Optimum crop N requirement'!C54</f>
        <v>0</v>
      </c>
      <c r="D158" s="259"/>
      <c r="E158" s="256" t="str">
        <f>'3.1 Optimum crop N requirement'!F54</f>
        <v>(Blank)</v>
      </c>
      <c r="F158" s="1" t="s">
        <v>107</v>
      </c>
      <c r="G158" s="7"/>
      <c r="H158" s="7"/>
      <c r="I158" s="7"/>
      <c r="J158" s="7"/>
      <c r="K158" s="103">
        <f t="shared" ref="K158:K221" si="16">VLOOKUP(F158,$T$8:$V$27,2, FALSE)</f>
        <v>0</v>
      </c>
      <c r="L158" s="1"/>
      <c r="M158" s="8"/>
      <c r="N158" s="121">
        <f t="shared" ref="N158:N221" si="17">SUM(((J158*K158)*M158))*H158</f>
        <v>0</v>
      </c>
      <c r="O158" s="103">
        <f t="shared" ref="O158:O221" si="18">SUM(((J158*L158)*M158))*H158</f>
        <v>0</v>
      </c>
      <c r="P158" s="103">
        <f t="shared" ref="P158:P221" si="19">SUM(O158+N158)</f>
        <v>0</v>
      </c>
      <c r="Q158" s="131">
        <f t="shared" ref="Q158" si="20">SUM(P158:P160)</f>
        <v>0</v>
      </c>
    </row>
    <row r="159" spans="2:17" x14ac:dyDescent="0.35">
      <c r="B159" s="276"/>
      <c r="C159" s="257"/>
      <c r="D159" s="260"/>
      <c r="E159" s="257"/>
      <c r="F159" s="1" t="s">
        <v>107</v>
      </c>
      <c r="G159" s="7"/>
      <c r="H159" s="7"/>
      <c r="I159" s="7"/>
      <c r="J159" s="7"/>
      <c r="K159" s="103">
        <f t="shared" si="16"/>
        <v>0</v>
      </c>
      <c r="L159" s="1"/>
      <c r="M159" s="8"/>
      <c r="N159" s="121">
        <f t="shared" si="17"/>
        <v>0</v>
      </c>
      <c r="O159" s="103">
        <f t="shared" si="18"/>
        <v>0</v>
      </c>
      <c r="P159" s="103">
        <f t="shared" si="19"/>
        <v>0</v>
      </c>
      <c r="Q159" s="132"/>
    </row>
    <row r="160" spans="2:17" x14ac:dyDescent="0.35">
      <c r="B160" s="277"/>
      <c r="C160" s="258"/>
      <c r="D160" s="261"/>
      <c r="E160" s="258"/>
      <c r="F160" s="1" t="s">
        <v>107</v>
      </c>
      <c r="G160" s="7"/>
      <c r="H160" s="7"/>
      <c r="I160" s="7"/>
      <c r="J160" s="7"/>
      <c r="K160" s="103">
        <f t="shared" si="16"/>
        <v>0</v>
      </c>
      <c r="L160" s="1"/>
      <c r="M160" s="8"/>
      <c r="N160" s="121">
        <f t="shared" si="17"/>
        <v>0</v>
      </c>
      <c r="O160" s="103">
        <f t="shared" si="18"/>
        <v>0</v>
      </c>
      <c r="P160" s="103">
        <f t="shared" si="19"/>
        <v>0</v>
      </c>
      <c r="Q160" s="132"/>
    </row>
    <row r="161" spans="2:17" x14ac:dyDescent="0.35">
      <c r="B161" s="275">
        <f>'3.1 Optimum crop N requirement'!B55</f>
        <v>0</v>
      </c>
      <c r="C161" s="256">
        <f>'3.1 Optimum crop N requirement'!C55</f>
        <v>0</v>
      </c>
      <c r="D161" s="259"/>
      <c r="E161" s="256" t="str">
        <f>'3.1 Optimum crop N requirement'!F55</f>
        <v>(Blank)</v>
      </c>
      <c r="F161" s="1" t="s">
        <v>107</v>
      </c>
      <c r="G161" s="7"/>
      <c r="H161" s="7"/>
      <c r="I161" s="7"/>
      <c r="J161" s="7"/>
      <c r="K161" s="103">
        <f t="shared" si="16"/>
        <v>0</v>
      </c>
      <c r="L161" s="1"/>
      <c r="M161" s="8"/>
      <c r="N161" s="121">
        <f t="shared" si="17"/>
        <v>0</v>
      </c>
      <c r="O161" s="103">
        <f t="shared" si="18"/>
        <v>0</v>
      </c>
      <c r="P161" s="103">
        <f t="shared" si="19"/>
        <v>0</v>
      </c>
      <c r="Q161" s="131">
        <f t="shared" ref="Q161" si="21">SUM(P161:P163)</f>
        <v>0</v>
      </c>
    </row>
    <row r="162" spans="2:17" x14ac:dyDescent="0.35">
      <c r="B162" s="276"/>
      <c r="C162" s="257"/>
      <c r="D162" s="260"/>
      <c r="E162" s="257"/>
      <c r="F162" s="1" t="s">
        <v>107</v>
      </c>
      <c r="G162" s="7"/>
      <c r="H162" s="7"/>
      <c r="I162" s="7"/>
      <c r="J162" s="7"/>
      <c r="K162" s="103">
        <f t="shared" si="16"/>
        <v>0</v>
      </c>
      <c r="L162" s="1"/>
      <c r="M162" s="8"/>
      <c r="N162" s="121">
        <f t="shared" si="17"/>
        <v>0</v>
      </c>
      <c r="O162" s="103">
        <f t="shared" si="18"/>
        <v>0</v>
      </c>
      <c r="P162" s="103">
        <f t="shared" si="19"/>
        <v>0</v>
      </c>
      <c r="Q162" s="132"/>
    </row>
    <row r="163" spans="2:17" x14ac:dyDescent="0.35">
      <c r="B163" s="277"/>
      <c r="C163" s="258"/>
      <c r="D163" s="261"/>
      <c r="E163" s="258"/>
      <c r="F163" s="1" t="s">
        <v>107</v>
      </c>
      <c r="G163" s="7"/>
      <c r="H163" s="7"/>
      <c r="I163" s="7"/>
      <c r="J163" s="7"/>
      <c r="K163" s="103">
        <f t="shared" si="16"/>
        <v>0</v>
      </c>
      <c r="L163" s="1"/>
      <c r="M163" s="8"/>
      <c r="N163" s="121">
        <f t="shared" si="17"/>
        <v>0</v>
      </c>
      <c r="O163" s="103">
        <f t="shared" si="18"/>
        <v>0</v>
      </c>
      <c r="P163" s="103">
        <f t="shared" si="19"/>
        <v>0</v>
      </c>
      <c r="Q163" s="132"/>
    </row>
    <row r="164" spans="2:17" x14ac:dyDescent="0.35">
      <c r="B164" s="275">
        <f>'3.1 Optimum crop N requirement'!B56</f>
        <v>0</v>
      </c>
      <c r="C164" s="256">
        <f>'3.1 Optimum crop N requirement'!C56</f>
        <v>0</v>
      </c>
      <c r="D164" s="259"/>
      <c r="E164" s="256" t="str">
        <f>'3.1 Optimum crop N requirement'!F56</f>
        <v>(Blank)</v>
      </c>
      <c r="F164" s="1" t="s">
        <v>107</v>
      </c>
      <c r="G164" s="7"/>
      <c r="H164" s="7"/>
      <c r="I164" s="7"/>
      <c r="J164" s="7"/>
      <c r="K164" s="103">
        <f t="shared" si="16"/>
        <v>0</v>
      </c>
      <c r="L164" s="1"/>
      <c r="M164" s="8"/>
      <c r="N164" s="121">
        <f t="shared" si="17"/>
        <v>0</v>
      </c>
      <c r="O164" s="103">
        <f t="shared" si="18"/>
        <v>0</v>
      </c>
      <c r="P164" s="103">
        <f t="shared" si="19"/>
        <v>0</v>
      </c>
      <c r="Q164" s="131">
        <f t="shared" ref="Q164" si="22">SUM(P164:P166)</f>
        <v>0</v>
      </c>
    </row>
    <row r="165" spans="2:17" x14ac:dyDescent="0.35">
      <c r="B165" s="276"/>
      <c r="C165" s="257"/>
      <c r="D165" s="260"/>
      <c r="E165" s="257"/>
      <c r="F165" s="1" t="s">
        <v>107</v>
      </c>
      <c r="G165" s="7"/>
      <c r="H165" s="7"/>
      <c r="I165" s="7"/>
      <c r="J165" s="7"/>
      <c r="K165" s="103">
        <f t="shared" si="16"/>
        <v>0</v>
      </c>
      <c r="L165" s="1"/>
      <c r="M165" s="8"/>
      <c r="N165" s="121">
        <f t="shared" si="17"/>
        <v>0</v>
      </c>
      <c r="O165" s="103">
        <f t="shared" si="18"/>
        <v>0</v>
      </c>
      <c r="P165" s="103">
        <f t="shared" si="19"/>
        <v>0</v>
      </c>
      <c r="Q165" s="132"/>
    </row>
    <row r="166" spans="2:17" x14ac:dyDescent="0.35">
      <c r="B166" s="277"/>
      <c r="C166" s="258"/>
      <c r="D166" s="261"/>
      <c r="E166" s="258"/>
      <c r="F166" s="1" t="s">
        <v>107</v>
      </c>
      <c r="G166" s="7"/>
      <c r="H166" s="7"/>
      <c r="I166" s="7"/>
      <c r="J166" s="7"/>
      <c r="K166" s="103">
        <f t="shared" si="16"/>
        <v>0</v>
      </c>
      <c r="L166" s="1"/>
      <c r="M166" s="8"/>
      <c r="N166" s="121">
        <f t="shared" si="17"/>
        <v>0</v>
      </c>
      <c r="O166" s="103">
        <f t="shared" si="18"/>
        <v>0</v>
      </c>
      <c r="P166" s="103">
        <f t="shared" si="19"/>
        <v>0</v>
      </c>
      <c r="Q166" s="132"/>
    </row>
    <row r="167" spans="2:17" x14ac:dyDescent="0.35">
      <c r="B167" s="275">
        <f>'3.1 Optimum crop N requirement'!B57</f>
        <v>0</v>
      </c>
      <c r="C167" s="256">
        <f>'3.1 Optimum crop N requirement'!C57</f>
        <v>0</v>
      </c>
      <c r="D167" s="259"/>
      <c r="E167" s="256" t="str">
        <f>'3.1 Optimum crop N requirement'!F57</f>
        <v>(Blank)</v>
      </c>
      <c r="F167" s="1" t="s">
        <v>107</v>
      </c>
      <c r="G167" s="7"/>
      <c r="H167" s="7"/>
      <c r="I167" s="7"/>
      <c r="J167" s="7"/>
      <c r="K167" s="103">
        <f t="shared" si="16"/>
        <v>0</v>
      </c>
      <c r="L167" s="1"/>
      <c r="M167" s="8"/>
      <c r="N167" s="121">
        <f t="shared" si="17"/>
        <v>0</v>
      </c>
      <c r="O167" s="103">
        <f t="shared" si="18"/>
        <v>0</v>
      </c>
      <c r="P167" s="103">
        <f t="shared" si="19"/>
        <v>0</v>
      </c>
      <c r="Q167" s="131">
        <f t="shared" ref="Q167" si="23">SUM(P167:P169)</f>
        <v>0</v>
      </c>
    </row>
    <row r="168" spans="2:17" x14ac:dyDescent="0.35">
      <c r="B168" s="276"/>
      <c r="C168" s="257"/>
      <c r="D168" s="260"/>
      <c r="E168" s="257"/>
      <c r="F168" s="1" t="s">
        <v>107</v>
      </c>
      <c r="G168" s="7"/>
      <c r="H168" s="7"/>
      <c r="I168" s="7"/>
      <c r="J168" s="7"/>
      <c r="K168" s="103">
        <f t="shared" si="16"/>
        <v>0</v>
      </c>
      <c r="L168" s="1"/>
      <c r="M168" s="8"/>
      <c r="N168" s="121">
        <f t="shared" si="17"/>
        <v>0</v>
      </c>
      <c r="O168" s="103">
        <f t="shared" si="18"/>
        <v>0</v>
      </c>
      <c r="P168" s="103">
        <f t="shared" si="19"/>
        <v>0</v>
      </c>
      <c r="Q168" s="132"/>
    </row>
    <row r="169" spans="2:17" x14ac:dyDescent="0.35">
      <c r="B169" s="277"/>
      <c r="C169" s="258"/>
      <c r="D169" s="261"/>
      <c r="E169" s="258"/>
      <c r="F169" s="1" t="s">
        <v>107</v>
      </c>
      <c r="G169" s="7"/>
      <c r="H169" s="7"/>
      <c r="I169" s="7"/>
      <c r="J169" s="7"/>
      <c r="K169" s="103">
        <f t="shared" si="16"/>
        <v>0</v>
      </c>
      <c r="L169" s="1"/>
      <c r="M169" s="8"/>
      <c r="N169" s="121">
        <f t="shared" si="17"/>
        <v>0</v>
      </c>
      <c r="O169" s="103">
        <f t="shared" si="18"/>
        <v>0</v>
      </c>
      <c r="P169" s="103">
        <f t="shared" si="19"/>
        <v>0</v>
      </c>
      <c r="Q169" s="132"/>
    </row>
    <row r="170" spans="2:17" x14ac:dyDescent="0.35">
      <c r="B170" s="275">
        <f>'3.1 Optimum crop N requirement'!B58</f>
        <v>0</v>
      </c>
      <c r="C170" s="256">
        <f>'3.1 Optimum crop N requirement'!C58</f>
        <v>0</v>
      </c>
      <c r="D170" s="259"/>
      <c r="E170" s="256" t="str">
        <f>'3.1 Optimum crop N requirement'!F58</f>
        <v>(Blank)</v>
      </c>
      <c r="F170" s="1" t="s">
        <v>107</v>
      </c>
      <c r="G170" s="7"/>
      <c r="H170" s="7"/>
      <c r="I170" s="7"/>
      <c r="J170" s="7"/>
      <c r="K170" s="103">
        <f t="shared" si="16"/>
        <v>0</v>
      </c>
      <c r="L170" s="1"/>
      <c r="M170" s="8"/>
      <c r="N170" s="121">
        <f t="shared" si="17"/>
        <v>0</v>
      </c>
      <c r="O170" s="103">
        <f t="shared" si="18"/>
        <v>0</v>
      </c>
      <c r="P170" s="103">
        <f t="shared" si="19"/>
        <v>0</v>
      </c>
      <c r="Q170" s="131">
        <f t="shared" ref="Q170" si="24">SUM(P170:P172)</f>
        <v>0</v>
      </c>
    </row>
    <row r="171" spans="2:17" x14ac:dyDescent="0.35">
      <c r="B171" s="276"/>
      <c r="C171" s="257"/>
      <c r="D171" s="260"/>
      <c r="E171" s="257"/>
      <c r="F171" s="1" t="s">
        <v>107</v>
      </c>
      <c r="G171" s="7"/>
      <c r="H171" s="7"/>
      <c r="I171" s="7"/>
      <c r="J171" s="7"/>
      <c r="K171" s="103">
        <f t="shared" si="16"/>
        <v>0</v>
      </c>
      <c r="L171" s="1"/>
      <c r="M171" s="8"/>
      <c r="N171" s="121">
        <f t="shared" si="17"/>
        <v>0</v>
      </c>
      <c r="O171" s="103">
        <f t="shared" si="18"/>
        <v>0</v>
      </c>
      <c r="P171" s="103">
        <f t="shared" si="19"/>
        <v>0</v>
      </c>
      <c r="Q171" s="132"/>
    </row>
    <row r="172" spans="2:17" x14ac:dyDescent="0.35">
      <c r="B172" s="277"/>
      <c r="C172" s="258"/>
      <c r="D172" s="261"/>
      <c r="E172" s="258"/>
      <c r="F172" s="1" t="s">
        <v>107</v>
      </c>
      <c r="G172" s="7"/>
      <c r="H172" s="7"/>
      <c r="I172" s="7"/>
      <c r="J172" s="7"/>
      <c r="K172" s="103">
        <f t="shared" si="16"/>
        <v>0</v>
      </c>
      <c r="L172" s="1"/>
      <c r="M172" s="8"/>
      <c r="N172" s="121">
        <f t="shared" si="17"/>
        <v>0</v>
      </c>
      <c r="O172" s="103">
        <f t="shared" si="18"/>
        <v>0</v>
      </c>
      <c r="P172" s="103">
        <f t="shared" si="19"/>
        <v>0</v>
      </c>
      <c r="Q172" s="132"/>
    </row>
    <row r="173" spans="2:17" x14ac:dyDescent="0.35">
      <c r="B173" s="275">
        <f>'3.1 Optimum crop N requirement'!B59</f>
        <v>0</v>
      </c>
      <c r="C173" s="256">
        <f>'3.1 Optimum crop N requirement'!C59</f>
        <v>0</v>
      </c>
      <c r="D173" s="259"/>
      <c r="E173" s="256" t="str">
        <f>'3.1 Optimum crop N requirement'!F59</f>
        <v>(Blank)</v>
      </c>
      <c r="F173" s="1" t="s">
        <v>107</v>
      </c>
      <c r="G173" s="7"/>
      <c r="H173" s="7"/>
      <c r="I173" s="7"/>
      <c r="J173" s="7"/>
      <c r="K173" s="103">
        <f t="shared" si="16"/>
        <v>0</v>
      </c>
      <c r="L173" s="1"/>
      <c r="M173" s="8"/>
      <c r="N173" s="121">
        <f t="shared" si="17"/>
        <v>0</v>
      </c>
      <c r="O173" s="103">
        <f t="shared" si="18"/>
        <v>0</v>
      </c>
      <c r="P173" s="103">
        <f t="shared" si="19"/>
        <v>0</v>
      </c>
      <c r="Q173" s="131">
        <f t="shared" ref="Q173" si="25">SUM(P173:P175)</f>
        <v>0</v>
      </c>
    </row>
    <row r="174" spans="2:17" x14ac:dyDescent="0.35">
      <c r="B174" s="276"/>
      <c r="C174" s="257"/>
      <c r="D174" s="260"/>
      <c r="E174" s="257"/>
      <c r="F174" s="1" t="s">
        <v>107</v>
      </c>
      <c r="G174" s="7"/>
      <c r="H174" s="7"/>
      <c r="I174" s="7"/>
      <c r="J174" s="7"/>
      <c r="K174" s="103">
        <f t="shared" si="16"/>
        <v>0</v>
      </c>
      <c r="L174" s="1"/>
      <c r="M174" s="8"/>
      <c r="N174" s="121">
        <f t="shared" si="17"/>
        <v>0</v>
      </c>
      <c r="O174" s="103">
        <f t="shared" si="18"/>
        <v>0</v>
      </c>
      <c r="P174" s="103">
        <f t="shared" si="19"/>
        <v>0</v>
      </c>
      <c r="Q174" s="132"/>
    </row>
    <row r="175" spans="2:17" x14ac:dyDescent="0.35">
      <c r="B175" s="277"/>
      <c r="C175" s="258"/>
      <c r="D175" s="261"/>
      <c r="E175" s="258"/>
      <c r="F175" s="1" t="s">
        <v>107</v>
      </c>
      <c r="G175" s="7"/>
      <c r="H175" s="7"/>
      <c r="I175" s="7"/>
      <c r="J175" s="7"/>
      <c r="K175" s="103">
        <f t="shared" si="16"/>
        <v>0</v>
      </c>
      <c r="L175" s="1"/>
      <c r="M175" s="8"/>
      <c r="N175" s="121">
        <f t="shared" si="17"/>
        <v>0</v>
      </c>
      <c r="O175" s="103">
        <f t="shared" si="18"/>
        <v>0</v>
      </c>
      <c r="P175" s="103">
        <f t="shared" si="19"/>
        <v>0</v>
      </c>
      <c r="Q175" s="132"/>
    </row>
    <row r="176" spans="2:17" x14ac:dyDescent="0.35">
      <c r="B176" s="275">
        <f>'3.1 Optimum crop N requirement'!B60</f>
        <v>0</v>
      </c>
      <c r="C176" s="256">
        <f>'3.1 Optimum crop N requirement'!C60</f>
        <v>0</v>
      </c>
      <c r="D176" s="259"/>
      <c r="E176" s="256" t="str">
        <f>'3.1 Optimum crop N requirement'!F60</f>
        <v>(Blank)</v>
      </c>
      <c r="F176" s="1" t="s">
        <v>107</v>
      </c>
      <c r="G176" s="7"/>
      <c r="H176" s="7"/>
      <c r="I176" s="7"/>
      <c r="J176" s="7"/>
      <c r="K176" s="103">
        <f t="shared" si="16"/>
        <v>0</v>
      </c>
      <c r="L176" s="1"/>
      <c r="M176" s="8"/>
      <c r="N176" s="121">
        <f t="shared" si="17"/>
        <v>0</v>
      </c>
      <c r="O176" s="103">
        <f t="shared" si="18"/>
        <v>0</v>
      </c>
      <c r="P176" s="103">
        <f t="shared" si="19"/>
        <v>0</v>
      </c>
      <c r="Q176" s="131">
        <f t="shared" ref="Q176" si="26">SUM(P176:P178)</f>
        <v>0</v>
      </c>
    </row>
    <row r="177" spans="2:17" x14ac:dyDescent="0.35">
      <c r="B177" s="276"/>
      <c r="C177" s="257"/>
      <c r="D177" s="260"/>
      <c r="E177" s="257"/>
      <c r="F177" s="1" t="s">
        <v>107</v>
      </c>
      <c r="G177" s="7"/>
      <c r="H177" s="7"/>
      <c r="I177" s="7"/>
      <c r="J177" s="7"/>
      <c r="K177" s="103">
        <f t="shared" si="16"/>
        <v>0</v>
      </c>
      <c r="L177" s="1"/>
      <c r="M177" s="8"/>
      <c r="N177" s="121">
        <f t="shared" si="17"/>
        <v>0</v>
      </c>
      <c r="O177" s="103">
        <f t="shared" si="18"/>
        <v>0</v>
      </c>
      <c r="P177" s="103">
        <f t="shared" si="19"/>
        <v>0</v>
      </c>
      <c r="Q177" s="132"/>
    </row>
    <row r="178" spans="2:17" x14ac:dyDescent="0.35">
      <c r="B178" s="277"/>
      <c r="C178" s="258"/>
      <c r="D178" s="261"/>
      <c r="E178" s="258"/>
      <c r="F178" s="1" t="s">
        <v>107</v>
      </c>
      <c r="G178" s="7"/>
      <c r="H178" s="7"/>
      <c r="I178" s="7"/>
      <c r="J178" s="7"/>
      <c r="K178" s="103">
        <f t="shared" si="16"/>
        <v>0</v>
      </c>
      <c r="L178" s="1"/>
      <c r="M178" s="8"/>
      <c r="N178" s="121">
        <f t="shared" si="17"/>
        <v>0</v>
      </c>
      <c r="O178" s="103">
        <f t="shared" si="18"/>
        <v>0</v>
      </c>
      <c r="P178" s="103">
        <f t="shared" si="19"/>
        <v>0</v>
      </c>
      <c r="Q178" s="132"/>
    </row>
    <row r="179" spans="2:17" x14ac:dyDescent="0.35">
      <c r="B179" s="275">
        <f>'3.1 Optimum crop N requirement'!B61</f>
        <v>0</v>
      </c>
      <c r="C179" s="256">
        <f>'3.1 Optimum crop N requirement'!C61</f>
        <v>0</v>
      </c>
      <c r="D179" s="259"/>
      <c r="E179" s="256" t="str">
        <f>'3.1 Optimum crop N requirement'!F61</f>
        <v>(Blank)</v>
      </c>
      <c r="F179" s="1" t="s">
        <v>107</v>
      </c>
      <c r="G179" s="7"/>
      <c r="H179" s="7"/>
      <c r="I179" s="7"/>
      <c r="J179" s="7"/>
      <c r="K179" s="103">
        <f t="shared" si="16"/>
        <v>0</v>
      </c>
      <c r="L179" s="1"/>
      <c r="M179" s="8"/>
      <c r="N179" s="121">
        <f t="shared" si="17"/>
        <v>0</v>
      </c>
      <c r="O179" s="103">
        <f t="shared" si="18"/>
        <v>0</v>
      </c>
      <c r="P179" s="103">
        <f t="shared" si="19"/>
        <v>0</v>
      </c>
      <c r="Q179" s="131">
        <f t="shared" ref="Q179" si="27">SUM(P179:P181)</f>
        <v>0</v>
      </c>
    </row>
    <row r="180" spans="2:17" x14ac:dyDescent="0.35">
      <c r="B180" s="276"/>
      <c r="C180" s="257"/>
      <c r="D180" s="260"/>
      <c r="E180" s="257"/>
      <c r="F180" s="1" t="s">
        <v>107</v>
      </c>
      <c r="G180" s="7"/>
      <c r="H180" s="7"/>
      <c r="I180" s="7"/>
      <c r="J180" s="7"/>
      <c r="K180" s="103">
        <f t="shared" si="16"/>
        <v>0</v>
      </c>
      <c r="L180" s="1"/>
      <c r="M180" s="8"/>
      <c r="N180" s="121">
        <f t="shared" si="17"/>
        <v>0</v>
      </c>
      <c r="O180" s="103">
        <f t="shared" si="18"/>
        <v>0</v>
      </c>
      <c r="P180" s="103">
        <f t="shared" si="19"/>
        <v>0</v>
      </c>
      <c r="Q180" s="132"/>
    </row>
    <row r="181" spans="2:17" x14ac:dyDescent="0.35">
      <c r="B181" s="277"/>
      <c r="C181" s="258"/>
      <c r="D181" s="261"/>
      <c r="E181" s="258"/>
      <c r="F181" s="1" t="s">
        <v>107</v>
      </c>
      <c r="G181" s="7"/>
      <c r="H181" s="7"/>
      <c r="I181" s="7"/>
      <c r="J181" s="7"/>
      <c r="K181" s="103">
        <f t="shared" si="16"/>
        <v>0</v>
      </c>
      <c r="L181" s="1"/>
      <c r="M181" s="8"/>
      <c r="N181" s="121">
        <f t="shared" si="17"/>
        <v>0</v>
      </c>
      <c r="O181" s="103">
        <f t="shared" si="18"/>
        <v>0</v>
      </c>
      <c r="P181" s="103">
        <f t="shared" si="19"/>
        <v>0</v>
      </c>
      <c r="Q181" s="132"/>
    </row>
    <row r="182" spans="2:17" x14ac:dyDescent="0.35">
      <c r="B182" s="275">
        <f>'3.1 Optimum crop N requirement'!B62</f>
        <v>0</v>
      </c>
      <c r="C182" s="256">
        <f>'3.1 Optimum crop N requirement'!C62</f>
        <v>0</v>
      </c>
      <c r="D182" s="259"/>
      <c r="E182" s="256" t="str">
        <f>'3.1 Optimum crop N requirement'!F62</f>
        <v>(Blank)</v>
      </c>
      <c r="F182" s="1" t="s">
        <v>107</v>
      </c>
      <c r="G182" s="7"/>
      <c r="H182" s="7"/>
      <c r="I182" s="7"/>
      <c r="J182" s="7"/>
      <c r="K182" s="103">
        <f t="shared" si="16"/>
        <v>0</v>
      </c>
      <c r="L182" s="1"/>
      <c r="M182" s="8"/>
      <c r="N182" s="121">
        <f t="shared" si="17"/>
        <v>0</v>
      </c>
      <c r="O182" s="103">
        <f t="shared" si="18"/>
        <v>0</v>
      </c>
      <c r="P182" s="103">
        <f t="shared" si="19"/>
        <v>0</v>
      </c>
      <c r="Q182" s="131">
        <f t="shared" ref="Q182" si="28">SUM(P182:P184)</f>
        <v>0</v>
      </c>
    </row>
    <row r="183" spans="2:17" x14ac:dyDescent="0.35">
      <c r="B183" s="276"/>
      <c r="C183" s="257"/>
      <c r="D183" s="260"/>
      <c r="E183" s="257"/>
      <c r="F183" s="1" t="s">
        <v>107</v>
      </c>
      <c r="G183" s="7"/>
      <c r="H183" s="7"/>
      <c r="I183" s="7"/>
      <c r="J183" s="7"/>
      <c r="K183" s="103">
        <f t="shared" si="16"/>
        <v>0</v>
      </c>
      <c r="L183" s="1"/>
      <c r="M183" s="8"/>
      <c r="N183" s="121">
        <f t="shared" si="17"/>
        <v>0</v>
      </c>
      <c r="O183" s="103">
        <f t="shared" si="18"/>
        <v>0</v>
      </c>
      <c r="P183" s="103">
        <f t="shared" si="19"/>
        <v>0</v>
      </c>
      <c r="Q183" s="132"/>
    </row>
    <row r="184" spans="2:17" x14ac:dyDescent="0.35">
      <c r="B184" s="277"/>
      <c r="C184" s="258"/>
      <c r="D184" s="261"/>
      <c r="E184" s="258"/>
      <c r="F184" s="1" t="s">
        <v>107</v>
      </c>
      <c r="G184" s="7"/>
      <c r="H184" s="7"/>
      <c r="I184" s="7"/>
      <c r="J184" s="7"/>
      <c r="K184" s="103">
        <f t="shared" si="16"/>
        <v>0</v>
      </c>
      <c r="L184" s="1"/>
      <c r="M184" s="8"/>
      <c r="N184" s="121">
        <f t="shared" si="17"/>
        <v>0</v>
      </c>
      <c r="O184" s="103">
        <f t="shared" si="18"/>
        <v>0</v>
      </c>
      <c r="P184" s="103">
        <f t="shared" si="19"/>
        <v>0</v>
      </c>
      <c r="Q184" s="132"/>
    </row>
    <row r="185" spans="2:17" x14ac:dyDescent="0.35">
      <c r="B185" s="275">
        <f>'3.1 Optimum crop N requirement'!B63</f>
        <v>0</v>
      </c>
      <c r="C185" s="256">
        <f>'3.1 Optimum crop N requirement'!C63</f>
        <v>0</v>
      </c>
      <c r="D185" s="259"/>
      <c r="E185" s="256" t="str">
        <f>'3.1 Optimum crop N requirement'!F63</f>
        <v>(Blank)</v>
      </c>
      <c r="F185" s="1" t="s">
        <v>107</v>
      </c>
      <c r="G185" s="7"/>
      <c r="H185" s="7"/>
      <c r="I185" s="7"/>
      <c r="J185" s="7"/>
      <c r="K185" s="103">
        <f t="shared" si="16"/>
        <v>0</v>
      </c>
      <c r="L185" s="1"/>
      <c r="M185" s="8"/>
      <c r="N185" s="121">
        <f t="shared" si="17"/>
        <v>0</v>
      </c>
      <c r="O185" s="103">
        <f t="shared" si="18"/>
        <v>0</v>
      </c>
      <c r="P185" s="103">
        <f t="shared" si="19"/>
        <v>0</v>
      </c>
      <c r="Q185" s="131">
        <f t="shared" ref="Q185" si="29">SUM(P185:P187)</f>
        <v>0</v>
      </c>
    </row>
    <row r="186" spans="2:17" x14ac:dyDescent="0.35">
      <c r="B186" s="276"/>
      <c r="C186" s="257"/>
      <c r="D186" s="260"/>
      <c r="E186" s="257"/>
      <c r="F186" s="1" t="s">
        <v>107</v>
      </c>
      <c r="G186" s="7"/>
      <c r="H186" s="7"/>
      <c r="I186" s="7"/>
      <c r="J186" s="7"/>
      <c r="K186" s="103">
        <f t="shared" si="16"/>
        <v>0</v>
      </c>
      <c r="L186" s="1"/>
      <c r="M186" s="8"/>
      <c r="N186" s="121">
        <f t="shared" si="17"/>
        <v>0</v>
      </c>
      <c r="O186" s="103">
        <f t="shared" si="18"/>
        <v>0</v>
      </c>
      <c r="P186" s="103">
        <f t="shared" si="19"/>
        <v>0</v>
      </c>
      <c r="Q186" s="132"/>
    </row>
    <row r="187" spans="2:17" x14ac:dyDescent="0.35">
      <c r="B187" s="277"/>
      <c r="C187" s="258"/>
      <c r="D187" s="261"/>
      <c r="E187" s="258"/>
      <c r="F187" s="1" t="s">
        <v>107</v>
      </c>
      <c r="G187" s="7"/>
      <c r="H187" s="7"/>
      <c r="I187" s="7"/>
      <c r="J187" s="7"/>
      <c r="K187" s="103">
        <f t="shared" si="16"/>
        <v>0</v>
      </c>
      <c r="L187" s="1"/>
      <c r="M187" s="8"/>
      <c r="N187" s="121">
        <f t="shared" si="17"/>
        <v>0</v>
      </c>
      <c r="O187" s="103">
        <f t="shared" si="18"/>
        <v>0</v>
      </c>
      <c r="P187" s="103">
        <f t="shared" si="19"/>
        <v>0</v>
      </c>
      <c r="Q187" s="132"/>
    </row>
    <row r="188" spans="2:17" x14ac:dyDescent="0.35">
      <c r="B188" s="275">
        <f>'3.1 Optimum crop N requirement'!B64</f>
        <v>0</v>
      </c>
      <c r="C188" s="256">
        <f>'3.1 Optimum crop N requirement'!C64</f>
        <v>0</v>
      </c>
      <c r="D188" s="259"/>
      <c r="E188" s="256" t="str">
        <f>'3.1 Optimum crop N requirement'!F64</f>
        <v>(Blank)</v>
      </c>
      <c r="F188" s="1" t="s">
        <v>107</v>
      </c>
      <c r="G188" s="7"/>
      <c r="H188" s="7"/>
      <c r="I188" s="7"/>
      <c r="J188" s="7"/>
      <c r="K188" s="103">
        <f t="shared" si="16"/>
        <v>0</v>
      </c>
      <c r="L188" s="1"/>
      <c r="M188" s="8"/>
      <c r="N188" s="121">
        <f t="shared" si="17"/>
        <v>0</v>
      </c>
      <c r="O188" s="103">
        <f t="shared" si="18"/>
        <v>0</v>
      </c>
      <c r="P188" s="103">
        <f t="shared" si="19"/>
        <v>0</v>
      </c>
      <c r="Q188" s="131">
        <f t="shared" ref="Q188" si="30">SUM(P188:P190)</f>
        <v>0</v>
      </c>
    </row>
    <row r="189" spans="2:17" x14ac:dyDescent="0.35">
      <c r="B189" s="276"/>
      <c r="C189" s="257"/>
      <c r="D189" s="260"/>
      <c r="E189" s="257"/>
      <c r="F189" s="1" t="s">
        <v>107</v>
      </c>
      <c r="G189" s="7"/>
      <c r="H189" s="7"/>
      <c r="I189" s="7"/>
      <c r="J189" s="7"/>
      <c r="K189" s="103">
        <f t="shared" si="16"/>
        <v>0</v>
      </c>
      <c r="L189" s="1"/>
      <c r="M189" s="8"/>
      <c r="N189" s="121">
        <f t="shared" si="17"/>
        <v>0</v>
      </c>
      <c r="O189" s="103">
        <f t="shared" si="18"/>
        <v>0</v>
      </c>
      <c r="P189" s="103">
        <f t="shared" si="19"/>
        <v>0</v>
      </c>
      <c r="Q189" s="132"/>
    </row>
    <row r="190" spans="2:17" x14ac:dyDescent="0.35">
      <c r="B190" s="277"/>
      <c r="C190" s="258"/>
      <c r="D190" s="261"/>
      <c r="E190" s="258"/>
      <c r="F190" s="1" t="s">
        <v>107</v>
      </c>
      <c r="G190" s="7"/>
      <c r="H190" s="7"/>
      <c r="I190" s="7"/>
      <c r="J190" s="7"/>
      <c r="K190" s="103">
        <f t="shared" si="16"/>
        <v>0</v>
      </c>
      <c r="L190" s="1"/>
      <c r="M190" s="8"/>
      <c r="N190" s="121">
        <f t="shared" si="17"/>
        <v>0</v>
      </c>
      <c r="O190" s="103">
        <f t="shared" si="18"/>
        <v>0</v>
      </c>
      <c r="P190" s="103">
        <f t="shared" si="19"/>
        <v>0</v>
      </c>
      <c r="Q190" s="132"/>
    </row>
    <row r="191" spans="2:17" x14ac:dyDescent="0.35">
      <c r="B191" s="275">
        <f>'3.1 Optimum crop N requirement'!B65</f>
        <v>0</v>
      </c>
      <c r="C191" s="256">
        <f>'3.1 Optimum crop N requirement'!C65</f>
        <v>0</v>
      </c>
      <c r="D191" s="259"/>
      <c r="E191" s="256" t="str">
        <f>'3.1 Optimum crop N requirement'!F65</f>
        <v>(Blank)</v>
      </c>
      <c r="F191" s="1" t="s">
        <v>107</v>
      </c>
      <c r="G191" s="7"/>
      <c r="H191" s="7"/>
      <c r="I191" s="7"/>
      <c r="J191" s="7"/>
      <c r="K191" s="103">
        <f t="shared" si="16"/>
        <v>0</v>
      </c>
      <c r="L191" s="1"/>
      <c r="M191" s="8"/>
      <c r="N191" s="121">
        <f t="shared" si="17"/>
        <v>0</v>
      </c>
      <c r="O191" s="103">
        <f t="shared" si="18"/>
        <v>0</v>
      </c>
      <c r="P191" s="103">
        <f t="shared" si="19"/>
        <v>0</v>
      </c>
      <c r="Q191" s="131">
        <f t="shared" ref="Q191" si="31">SUM(P191:P193)</f>
        <v>0</v>
      </c>
    </row>
    <row r="192" spans="2:17" x14ac:dyDescent="0.35">
      <c r="B192" s="276"/>
      <c r="C192" s="257"/>
      <c r="D192" s="260"/>
      <c r="E192" s="257"/>
      <c r="F192" s="1" t="s">
        <v>107</v>
      </c>
      <c r="G192" s="7"/>
      <c r="H192" s="7"/>
      <c r="I192" s="7"/>
      <c r="J192" s="7"/>
      <c r="K192" s="103">
        <f t="shared" si="16"/>
        <v>0</v>
      </c>
      <c r="L192" s="1"/>
      <c r="M192" s="8"/>
      <c r="N192" s="121">
        <f t="shared" si="17"/>
        <v>0</v>
      </c>
      <c r="O192" s="103">
        <f t="shared" si="18"/>
        <v>0</v>
      </c>
      <c r="P192" s="103">
        <f t="shared" si="19"/>
        <v>0</v>
      </c>
      <c r="Q192" s="132"/>
    </row>
    <row r="193" spans="2:17" x14ac:dyDescent="0.35">
      <c r="B193" s="277"/>
      <c r="C193" s="258"/>
      <c r="D193" s="261"/>
      <c r="E193" s="258"/>
      <c r="F193" s="1" t="s">
        <v>107</v>
      </c>
      <c r="G193" s="7"/>
      <c r="H193" s="7"/>
      <c r="I193" s="7"/>
      <c r="J193" s="7"/>
      <c r="K193" s="103">
        <f t="shared" si="16"/>
        <v>0</v>
      </c>
      <c r="L193" s="1"/>
      <c r="M193" s="8"/>
      <c r="N193" s="121">
        <f t="shared" si="17"/>
        <v>0</v>
      </c>
      <c r="O193" s="103">
        <f t="shared" si="18"/>
        <v>0</v>
      </c>
      <c r="P193" s="103">
        <f t="shared" si="19"/>
        <v>0</v>
      </c>
      <c r="Q193" s="132"/>
    </row>
    <row r="194" spans="2:17" x14ac:dyDescent="0.35">
      <c r="B194" s="275">
        <f>'3.1 Optimum crop N requirement'!B66</f>
        <v>0</v>
      </c>
      <c r="C194" s="256">
        <f>'3.1 Optimum crop N requirement'!C66</f>
        <v>0</v>
      </c>
      <c r="D194" s="259"/>
      <c r="E194" s="256" t="str">
        <f>'3.1 Optimum crop N requirement'!F66</f>
        <v>(Blank)</v>
      </c>
      <c r="F194" s="1" t="s">
        <v>107</v>
      </c>
      <c r="G194" s="7"/>
      <c r="H194" s="7"/>
      <c r="I194" s="7"/>
      <c r="J194" s="7"/>
      <c r="K194" s="103">
        <f t="shared" si="16"/>
        <v>0</v>
      </c>
      <c r="L194" s="1"/>
      <c r="M194" s="8"/>
      <c r="N194" s="121">
        <f t="shared" si="17"/>
        <v>0</v>
      </c>
      <c r="O194" s="103">
        <f t="shared" si="18"/>
        <v>0</v>
      </c>
      <c r="P194" s="103">
        <f t="shared" si="19"/>
        <v>0</v>
      </c>
      <c r="Q194" s="131">
        <f t="shared" ref="Q194" si="32">SUM(P194:P196)</f>
        <v>0</v>
      </c>
    </row>
    <row r="195" spans="2:17" x14ac:dyDescent="0.35">
      <c r="B195" s="276"/>
      <c r="C195" s="257"/>
      <c r="D195" s="260"/>
      <c r="E195" s="257"/>
      <c r="F195" s="1" t="s">
        <v>107</v>
      </c>
      <c r="G195" s="7"/>
      <c r="H195" s="7"/>
      <c r="I195" s="7"/>
      <c r="J195" s="7"/>
      <c r="K195" s="103">
        <f t="shared" si="16"/>
        <v>0</v>
      </c>
      <c r="L195" s="1"/>
      <c r="M195" s="8"/>
      <c r="N195" s="121">
        <f t="shared" si="17"/>
        <v>0</v>
      </c>
      <c r="O195" s="103">
        <f t="shared" si="18"/>
        <v>0</v>
      </c>
      <c r="P195" s="103">
        <f t="shared" si="19"/>
        <v>0</v>
      </c>
      <c r="Q195" s="132"/>
    </row>
    <row r="196" spans="2:17" x14ac:dyDescent="0.35">
      <c r="B196" s="277"/>
      <c r="C196" s="258"/>
      <c r="D196" s="261"/>
      <c r="E196" s="258"/>
      <c r="F196" s="1" t="s">
        <v>107</v>
      </c>
      <c r="G196" s="7"/>
      <c r="H196" s="7"/>
      <c r="I196" s="7"/>
      <c r="J196" s="7"/>
      <c r="K196" s="103">
        <f t="shared" si="16"/>
        <v>0</v>
      </c>
      <c r="L196" s="1"/>
      <c r="M196" s="8"/>
      <c r="N196" s="121">
        <f t="shared" si="17"/>
        <v>0</v>
      </c>
      <c r="O196" s="103">
        <f t="shared" si="18"/>
        <v>0</v>
      </c>
      <c r="P196" s="103">
        <f t="shared" si="19"/>
        <v>0</v>
      </c>
      <c r="Q196" s="132"/>
    </row>
    <row r="197" spans="2:17" x14ac:dyDescent="0.35">
      <c r="B197" s="275">
        <f>'3.1 Optimum crop N requirement'!B67</f>
        <v>0</v>
      </c>
      <c r="C197" s="256">
        <f>'3.1 Optimum crop N requirement'!C67</f>
        <v>0</v>
      </c>
      <c r="D197" s="259"/>
      <c r="E197" s="256" t="str">
        <f>'3.1 Optimum crop N requirement'!F67</f>
        <v>(Blank)</v>
      </c>
      <c r="F197" s="1" t="s">
        <v>107</v>
      </c>
      <c r="G197" s="7"/>
      <c r="H197" s="7"/>
      <c r="I197" s="7"/>
      <c r="J197" s="7"/>
      <c r="K197" s="103">
        <f t="shared" si="16"/>
        <v>0</v>
      </c>
      <c r="L197" s="1"/>
      <c r="M197" s="8"/>
      <c r="N197" s="121">
        <f t="shared" si="17"/>
        <v>0</v>
      </c>
      <c r="O197" s="103">
        <f t="shared" si="18"/>
        <v>0</v>
      </c>
      <c r="P197" s="103">
        <f t="shared" si="19"/>
        <v>0</v>
      </c>
      <c r="Q197" s="131">
        <f t="shared" ref="Q197" si="33">SUM(P197:P199)</f>
        <v>0</v>
      </c>
    </row>
    <row r="198" spans="2:17" x14ac:dyDescent="0.35">
      <c r="B198" s="276"/>
      <c r="C198" s="257"/>
      <c r="D198" s="260"/>
      <c r="E198" s="257"/>
      <c r="F198" s="1" t="s">
        <v>107</v>
      </c>
      <c r="G198" s="7"/>
      <c r="H198" s="7"/>
      <c r="I198" s="7"/>
      <c r="J198" s="7"/>
      <c r="K198" s="103">
        <f t="shared" si="16"/>
        <v>0</v>
      </c>
      <c r="L198" s="1"/>
      <c r="M198" s="8"/>
      <c r="N198" s="121">
        <f t="shared" si="17"/>
        <v>0</v>
      </c>
      <c r="O198" s="103">
        <f t="shared" si="18"/>
        <v>0</v>
      </c>
      <c r="P198" s="103">
        <f t="shared" si="19"/>
        <v>0</v>
      </c>
      <c r="Q198" s="132"/>
    </row>
    <row r="199" spans="2:17" x14ac:dyDescent="0.35">
      <c r="B199" s="277"/>
      <c r="C199" s="258"/>
      <c r="D199" s="261"/>
      <c r="E199" s="258"/>
      <c r="F199" s="1" t="s">
        <v>107</v>
      </c>
      <c r="G199" s="7"/>
      <c r="H199" s="7"/>
      <c r="I199" s="7"/>
      <c r="J199" s="7"/>
      <c r="K199" s="103">
        <f t="shared" si="16"/>
        <v>0</v>
      </c>
      <c r="L199" s="1"/>
      <c r="M199" s="8"/>
      <c r="N199" s="121">
        <f t="shared" si="17"/>
        <v>0</v>
      </c>
      <c r="O199" s="103">
        <f t="shared" si="18"/>
        <v>0</v>
      </c>
      <c r="P199" s="103">
        <f t="shared" si="19"/>
        <v>0</v>
      </c>
      <c r="Q199" s="132"/>
    </row>
    <row r="200" spans="2:17" x14ac:dyDescent="0.35">
      <c r="B200" s="275">
        <f>'3.1 Optimum crop N requirement'!B68</f>
        <v>0</v>
      </c>
      <c r="C200" s="256">
        <f>'3.1 Optimum crop N requirement'!C68</f>
        <v>0</v>
      </c>
      <c r="D200" s="259"/>
      <c r="E200" s="256" t="str">
        <f>'3.1 Optimum crop N requirement'!F68</f>
        <v>(Blank)</v>
      </c>
      <c r="F200" s="1" t="s">
        <v>107</v>
      </c>
      <c r="G200" s="7"/>
      <c r="H200" s="7"/>
      <c r="I200" s="7"/>
      <c r="J200" s="7"/>
      <c r="K200" s="103">
        <f t="shared" si="16"/>
        <v>0</v>
      </c>
      <c r="L200" s="1"/>
      <c r="M200" s="8"/>
      <c r="N200" s="121">
        <f t="shared" si="17"/>
        <v>0</v>
      </c>
      <c r="O200" s="103">
        <f t="shared" si="18"/>
        <v>0</v>
      </c>
      <c r="P200" s="103">
        <f t="shared" si="19"/>
        <v>0</v>
      </c>
      <c r="Q200" s="131">
        <f t="shared" ref="Q200" si="34">SUM(P200:P202)</f>
        <v>0</v>
      </c>
    </row>
    <row r="201" spans="2:17" x14ac:dyDescent="0.35">
      <c r="B201" s="276"/>
      <c r="C201" s="257"/>
      <c r="D201" s="260"/>
      <c r="E201" s="257"/>
      <c r="F201" s="1" t="s">
        <v>107</v>
      </c>
      <c r="G201" s="7"/>
      <c r="H201" s="7"/>
      <c r="I201" s="7"/>
      <c r="J201" s="7"/>
      <c r="K201" s="103">
        <f t="shared" si="16"/>
        <v>0</v>
      </c>
      <c r="L201" s="1"/>
      <c r="M201" s="8"/>
      <c r="N201" s="121">
        <f t="shared" si="17"/>
        <v>0</v>
      </c>
      <c r="O201" s="103">
        <f t="shared" si="18"/>
        <v>0</v>
      </c>
      <c r="P201" s="103">
        <f t="shared" si="19"/>
        <v>0</v>
      </c>
      <c r="Q201" s="132"/>
    </row>
    <row r="202" spans="2:17" x14ac:dyDescent="0.35">
      <c r="B202" s="277"/>
      <c r="C202" s="258"/>
      <c r="D202" s="261"/>
      <c r="E202" s="258"/>
      <c r="F202" s="1" t="s">
        <v>107</v>
      </c>
      <c r="G202" s="7"/>
      <c r="H202" s="7"/>
      <c r="I202" s="7"/>
      <c r="J202" s="7"/>
      <c r="K202" s="103">
        <f t="shared" si="16"/>
        <v>0</v>
      </c>
      <c r="L202" s="1"/>
      <c r="M202" s="8"/>
      <c r="N202" s="121">
        <f t="shared" si="17"/>
        <v>0</v>
      </c>
      <c r="O202" s="103">
        <f t="shared" si="18"/>
        <v>0</v>
      </c>
      <c r="P202" s="103">
        <f t="shared" si="19"/>
        <v>0</v>
      </c>
      <c r="Q202" s="132"/>
    </row>
    <row r="203" spans="2:17" x14ac:dyDescent="0.35">
      <c r="B203" s="275">
        <f>'3.1 Optimum crop N requirement'!B69</f>
        <v>0</v>
      </c>
      <c r="C203" s="256">
        <f>'3.1 Optimum crop N requirement'!C69</f>
        <v>0</v>
      </c>
      <c r="D203" s="259"/>
      <c r="E203" s="256" t="str">
        <f>'3.1 Optimum crop N requirement'!F69</f>
        <v>(Blank)</v>
      </c>
      <c r="F203" s="1" t="s">
        <v>107</v>
      </c>
      <c r="G203" s="7"/>
      <c r="H203" s="7"/>
      <c r="I203" s="7"/>
      <c r="J203" s="7"/>
      <c r="K203" s="103">
        <f t="shared" si="16"/>
        <v>0</v>
      </c>
      <c r="L203" s="1"/>
      <c r="M203" s="8"/>
      <c r="N203" s="121">
        <f t="shared" si="17"/>
        <v>0</v>
      </c>
      <c r="O203" s="103">
        <f t="shared" si="18"/>
        <v>0</v>
      </c>
      <c r="P203" s="103">
        <f t="shared" si="19"/>
        <v>0</v>
      </c>
      <c r="Q203" s="131">
        <f t="shared" ref="Q203" si="35">SUM(P203:P205)</f>
        <v>0</v>
      </c>
    </row>
    <row r="204" spans="2:17" x14ac:dyDescent="0.35">
      <c r="B204" s="276"/>
      <c r="C204" s="257"/>
      <c r="D204" s="260"/>
      <c r="E204" s="257"/>
      <c r="F204" s="1" t="s">
        <v>107</v>
      </c>
      <c r="G204" s="7"/>
      <c r="H204" s="7"/>
      <c r="I204" s="7"/>
      <c r="J204" s="7"/>
      <c r="K204" s="103">
        <f t="shared" si="16"/>
        <v>0</v>
      </c>
      <c r="L204" s="1"/>
      <c r="M204" s="8"/>
      <c r="N204" s="121">
        <f t="shared" si="17"/>
        <v>0</v>
      </c>
      <c r="O204" s="103">
        <f t="shared" si="18"/>
        <v>0</v>
      </c>
      <c r="P204" s="103">
        <f t="shared" si="19"/>
        <v>0</v>
      </c>
      <c r="Q204" s="132"/>
    </row>
    <row r="205" spans="2:17" x14ac:dyDescent="0.35">
      <c r="B205" s="277"/>
      <c r="C205" s="258"/>
      <c r="D205" s="261"/>
      <c r="E205" s="258"/>
      <c r="F205" s="1" t="s">
        <v>107</v>
      </c>
      <c r="G205" s="7"/>
      <c r="H205" s="7"/>
      <c r="I205" s="7"/>
      <c r="J205" s="7"/>
      <c r="K205" s="103">
        <f t="shared" si="16"/>
        <v>0</v>
      </c>
      <c r="L205" s="1"/>
      <c r="M205" s="8"/>
      <c r="N205" s="121">
        <f t="shared" si="17"/>
        <v>0</v>
      </c>
      <c r="O205" s="103">
        <f t="shared" si="18"/>
        <v>0</v>
      </c>
      <c r="P205" s="103">
        <f t="shared" si="19"/>
        <v>0</v>
      </c>
      <c r="Q205" s="132"/>
    </row>
    <row r="206" spans="2:17" x14ac:dyDescent="0.35">
      <c r="B206" s="275">
        <f>'3.1 Optimum crop N requirement'!B70</f>
        <v>0</v>
      </c>
      <c r="C206" s="256">
        <f>'3.1 Optimum crop N requirement'!C70</f>
        <v>0</v>
      </c>
      <c r="D206" s="259"/>
      <c r="E206" s="256" t="str">
        <f>'3.1 Optimum crop N requirement'!F70</f>
        <v>(Blank)</v>
      </c>
      <c r="F206" s="1" t="s">
        <v>107</v>
      </c>
      <c r="G206" s="7"/>
      <c r="H206" s="7"/>
      <c r="I206" s="7"/>
      <c r="J206" s="7"/>
      <c r="K206" s="103">
        <f t="shared" si="16"/>
        <v>0</v>
      </c>
      <c r="L206" s="1"/>
      <c r="M206" s="8"/>
      <c r="N206" s="121">
        <f t="shared" si="17"/>
        <v>0</v>
      </c>
      <c r="O206" s="103">
        <f t="shared" si="18"/>
        <v>0</v>
      </c>
      <c r="P206" s="103">
        <f t="shared" si="19"/>
        <v>0</v>
      </c>
      <c r="Q206" s="131">
        <f t="shared" ref="Q206" si="36">SUM(P206:P208)</f>
        <v>0</v>
      </c>
    </row>
    <row r="207" spans="2:17" x14ac:dyDescent="0.35">
      <c r="B207" s="276"/>
      <c r="C207" s="257"/>
      <c r="D207" s="260"/>
      <c r="E207" s="257"/>
      <c r="F207" s="1" t="s">
        <v>107</v>
      </c>
      <c r="G207" s="7"/>
      <c r="H207" s="7"/>
      <c r="I207" s="7"/>
      <c r="J207" s="7"/>
      <c r="K207" s="103">
        <f t="shared" si="16"/>
        <v>0</v>
      </c>
      <c r="L207" s="1"/>
      <c r="M207" s="8"/>
      <c r="N207" s="121">
        <f t="shared" si="17"/>
        <v>0</v>
      </c>
      <c r="O207" s="103">
        <f t="shared" si="18"/>
        <v>0</v>
      </c>
      <c r="P207" s="103">
        <f t="shared" si="19"/>
        <v>0</v>
      </c>
      <c r="Q207" s="132"/>
    </row>
    <row r="208" spans="2:17" x14ac:dyDescent="0.35">
      <c r="B208" s="277"/>
      <c r="C208" s="258"/>
      <c r="D208" s="261"/>
      <c r="E208" s="258"/>
      <c r="F208" s="1" t="s">
        <v>107</v>
      </c>
      <c r="G208" s="7"/>
      <c r="H208" s="7"/>
      <c r="I208" s="7"/>
      <c r="J208" s="7"/>
      <c r="K208" s="103">
        <f t="shared" si="16"/>
        <v>0</v>
      </c>
      <c r="L208" s="1"/>
      <c r="M208" s="8"/>
      <c r="N208" s="121">
        <f t="shared" si="17"/>
        <v>0</v>
      </c>
      <c r="O208" s="103">
        <f t="shared" si="18"/>
        <v>0</v>
      </c>
      <c r="P208" s="103">
        <f t="shared" si="19"/>
        <v>0</v>
      </c>
      <c r="Q208" s="132"/>
    </row>
    <row r="209" spans="2:17" x14ac:dyDescent="0.35">
      <c r="B209" s="275">
        <f>'3.1 Optimum crop N requirement'!B71</f>
        <v>0</v>
      </c>
      <c r="C209" s="256">
        <f>'3.1 Optimum crop N requirement'!C71</f>
        <v>0</v>
      </c>
      <c r="D209" s="259"/>
      <c r="E209" s="256" t="str">
        <f>'3.1 Optimum crop N requirement'!F71</f>
        <v>(Blank)</v>
      </c>
      <c r="F209" s="1" t="s">
        <v>107</v>
      </c>
      <c r="G209" s="7"/>
      <c r="H209" s="7"/>
      <c r="I209" s="7"/>
      <c r="J209" s="7"/>
      <c r="K209" s="103">
        <f t="shared" si="16"/>
        <v>0</v>
      </c>
      <c r="L209" s="1"/>
      <c r="M209" s="8"/>
      <c r="N209" s="121">
        <f t="shared" si="17"/>
        <v>0</v>
      </c>
      <c r="O209" s="103">
        <f t="shared" si="18"/>
        <v>0</v>
      </c>
      <c r="P209" s="103">
        <f t="shared" si="19"/>
        <v>0</v>
      </c>
      <c r="Q209" s="131">
        <f t="shared" ref="Q209" si="37">SUM(P209:P211)</f>
        <v>0</v>
      </c>
    </row>
    <row r="210" spans="2:17" x14ac:dyDescent="0.35">
      <c r="B210" s="276"/>
      <c r="C210" s="257"/>
      <c r="D210" s="260"/>
      <c r="E210" s="257"/>
      <c r="F210" s="1" t="s">
        <v>107</v>
      </c>
      <c r="G210" s="7"/>
      <c r="H210" s="7"/>
      <c r="I210" s="7"/>
      <c r="J210" s="7"/>
      <c r="K210" s="103">
        <f t="shared" si="16"/>
        <v>0</v>
      </c>
      <c r="L210" s="1"/>
      <c r="M210" s="8"/>
      <c r="N210" s="121">
        <f t="shared" si="17"/>
        <v>0</v>
      </c>
      <c r="O210" s="103">
        <f t="shared" si="18"/>
        <v>0</v>
      </c>
      <c r="P210" s="103">
        <f t="shared" si="19"/>
        <v>0</v>
      </c>
      <c r="Q210" s="132"/>
    </row>
    <row r="211" spans="2:17" x14ac:dyDescent="0.35">
      <c r="B211" s="277"/>
      <c r="C211" s="258"/>
      <c r="D211" s="261"/>
      <c r="E211" s="258"/>
      <c r="F211" s="1" t="s">
        <v>107</v>
      </c>
      <c r="G211" s="7"/>
      <c r="H211" s="7"/>
      <c r="I211" s="7"/>
      <c r="J211" s="7"/>
      <c r="K211" s="103">
        <f t="shared" si="16"/>
        <v>0</v>
      </c>
      <c r="L211" s="1"/>
      <c r="M211" s="8"/>
      <c r="N211" s="121">
        <f t="shared" si="17"/>
        <v>0</v>
      </c>
      <c r="O211" s="103">
        <f t="shared" si="18"/>
        <v>0</v>
      </c>
      <c r="P211" s="103">
        <f t="shared" si="19"/>
        <v>0</v>
      </c>
      <c r="Q211" s="132"/>
    </row>
    <row r="212" spans="2:17" x14ac:dyDescent="0.35">
      <c r="B212" s="275">
        <f>'3.1 Optimum crop N requirement'!B72</f>
        <v>0</v>
      </c>
      <c r="C212" s="256">
        <f>'3.1 Optimum crop N requirement'!C72</f>
        <v>0</v>
      </c>
      <c r="D212" s="259"/>
      <c r="E212" s="256" t="str">
        <f>'3.1 Optimum crop N requirement'!F72</f>
        <v>(Blank)</v>
      </c>
      <c r="F212" s="1" t="s">
        <v>107</v>
      </c>
      <c r="G212" s="7"/>
      <c r="H212" s="7"/>
      <c r="I212" s="7"/>
      <c r="J212" s="7"/>
      <c r="K212" s="103">
        <f t="shared" si="16"/>
        <v>0</v>
      </c>
      <c r="L212" s="1"/>
      <c r="M212" s="8"/>
      <c r="N212" s="121">
        <f t="shared" si="17"/>
        <v>0</v>
      </c>
      <c r="O212" s="103">
        <f t="shared" si="18"/>
        <v>0</v>
      </c>
      <c r="P212" s="103">
        <f t="shared" si="19"/>
        <v>0</v>
      </c>
      <c r="Q212" s="131">
        <f t="shared" ref="Q212" si="38">SUM(P212:P214)</f>
        <v>0</v>
      </c>
    </row>
    <row r="213" spans="2:17" x14ac:dyDescent="0.35">
      <c r="B213" s="276"/>
      <c r="C213" s="257"/>
      <c r="D213" s="260"/>
      <c r="E213" s="257"/>
      <c r="F213" s="1" t="s">
        <v>107</v>
      </c>
      <c r="G213" s="7"/>
      <c r="H213" s="7"/>
      <c r="I213" s="7"/>
      <c r="J213" s="7"/>
      <c r="K213" s="103">
        <f t="shared" si="16"/>
        <v>0</v>
      </c>
      <c r="L213" s="1"/>
      <c r="M213" s="8"/>
      <c r="N213" s="121">
        <f t="shared" si="17"/>
        <v>0</v>
      </c>
      <c r="O213" s="103">
        <f t="shared" si="18"/>
        <v>0</v>
      </c>
      <c r="P213" s="103">
        <f t="shared" si="19"/>
        <v>0</v>
      </c>
      <c r="Q213" s="132"/>
    </row>
    <row r="214" spans="2:17" x14ac:dyDescent="0.35">
      <c r="B214" s="277"/>
      <c r="C214" s="258"/>
      <c r="D214" s="261"/>
      <c r="E214" s="258"/>
      <c r="F214" s="1" t="s">
        <v>107</v>
      </c>
      <c r="G214" s="7"/>
      <c r="H214" s="7"/>
      <c r="I214" s="7"/>
      <c r="J214" s="7"/>
      <c r="K214" s="103">
        <f t="shared" si="16"/>
        <v>0</v>
      </c>
      <c r="L214" s="1"/>
      <c r="M214" s="8"/>
      <c r="N214" s="121">
        <f t="shared" si="17"/>
        <v>0</v>
      </c>
      <c r="O214" s="103">
        <f t="shared" si="18"/>
        <v>0</v>
      </c>
      <c r="P214" s="103">
        <f t="shared" si="19"/>
        <v>0</v>
      </c>
      <c r="Q214" s="132"/>
    </row>
    <row r="215" spans="2:17" x14ac:dyDescent="0.35">
      <c r="B215" s="275">
        <f>'3.1 Optimum crop N requirement'!B73</f>
        <v>0</v>
      </c>
      <c r="C215" s="256">
        <f>'3.1 Optimum crop N requirement'!C73</f>
        <v>0</v>
      </c>
      <c r="D215" s="259"/>
      <c r="E215" s="256" t="str">
        <f>'3.1 Optimum crop N requirement'!F73</f>
        <v>(Blank)</v>
      </c>
      <c r="F215" s="1" t="s">
        <v>107</v>
      </c>
      <c r="G215" s="7"/>
      <c r="H215" s="7"/>
      <c r="I215" s="7"/>
      <c r="J215" s="7"/>
      <c r="K215" s="103">
        <f t="shared" si="16"/>
        <v>0</v>
      </c>
      <c r="L215" s="1"/>
      <c r="M215" s="8"/>
      <c r="N215" s="121">
        <f t="shared" si="17"/>
        <v>0</v>
      </c>
      <c r="O215" s="103">
        <f t="shared" si="18"/>
        <v>0</v>
      </c>
      <c r="P215" s="103">
        <f t="shared" si="19"/>
        <v>0</v>
      </c>
      <c r="Q215" s="131">
        <f t="shared" ref="Q215" si="39">SUM(P215:P217)</f>
        <v>0</v>
      </c>
    </row>
    <row r="216" spans="2:17" x14ac:dyDescent="0.35">
      <c r="B216" s="276"/>
      <c r="C216" s="257"/>
      <c r="D216" s="260"/>
      <c r="E216" s="257"/>
      <c r="F216" s="1" t="s">
        <v>107</v>
      </c>
      <c r="G216" s="7"/>
      <c r="H216" s="7"/>
      <c r="I216" s="7"/>
      <c r="J216" s="7"/>
      <c r="K216" s="103">
        <f t="shared" si="16"/>
        <v>0</v>
      </c>
      <c r="L216" s="1"/>
      <c r="M216" s="8"/>
      <c r="N216" s="121">
        <f t="shared" si="17"/>
        <v>0</v>
      </c>
      <c r="O216" s="103">
        <f t="shared" si="18"/>
        <v>0</v>
      </c>
      <c r="P216" s="103">
        <f t="shared" si="19"/>
        <v>0</v>
      </c>
      <c r="Q216" s="132"/>
    </row>
    <row r="217" spans="2:17" x14ac:dyDescent="0.35">
      <c r="B217" s="277"/>
      <c r="C217" s="258"/>
      <c r="D217" s="261"/>
      <c r="E217" s="258"/>
      <c r="F217" s="1" t="s">
        <v>107</v>
      </c>
      <c r="G217" s="7"/>
      <c r="H217" s="7"/>
      <c r="I217" s="7"/>
      <c r="J217" s="7"/>
      <c r="K217" s="103">
        <f t="shared" si="16"/>
        <v>0</v>
      </c>
      <c r="L217" s="1"/>
      <c r="M217" s="8"/>
      <c r="N217" s="121">
        <f t="shared" si="17"/>
        <v>0</v>
      </c>
      <c r="O217" s="103">
        <f t="shared" si="18"/>
        <v>0</v>
      </c>
      <c r="P217" s="103">
        <f t="shared" si="19"/>
        <v>0</v>
      </c>
      <c r="Q217" s="132"/>
    </row>
    <row r="218" spans="2:17" x14ac:dyDescent="0.35">
      <c r="B218" s="275">
        <f>'3.1 Optimum crop N requirement'!B74</f>
        <v>0</v>
      </c>
      <c r="C218" s="256">
        <f>'3.1 Optimum crop N requirement'!C74</f>
        <v>0</v>
      </c>
      <c r="D218" s="259"/>
      <c r="E218" s="256" t="str">
        <f>'3.1 Optimum crop N requirement'!F74</f>
        <v>(Blank)</v>
      </c>
      <c r="F218" s="1" t="s">
        <v>107</v>
      </c>
      <c r="G218" s="7"/>
      <c r="H218" s="7"/>
      <c r="I218" s="7"/>
      <c r="J218" s="7"/>
      <c r="K218" s="103">
        <f t="shared" si="16"/>
        <v>0</v>
      </c>
      <c r="L218" s="1"/>
      <c r="M218" s="8"/>
      <c r="N218" s="121">
        <f t="shared" si="17"/>
        <v>0</v>
      </c>
      <c r="O218" s="103">
        <f t="shared" si="18"/>
        <v>0</v>
      </c>
      <c r="P218" s="103">
        <f t="shared" si="19"/>
        <v>0</v>
      </c>
      <c r="Q218" s="131">
        <f t="shared" ref="Q218" si="40">SUM(P218:P220)</f>
        <v>0</v>
      </c>
    </row>
    <row r="219" spans="2:17" x14ac:dyDescent="0.35">
      <c r="B219" s="276"/>
      <c r="C219" s="257"/>
      <c r="D219" s="260"/>
      <c r="E219" s="257"/>
      <c r="F219" s="1" t="s">
        <v>107</v>
      </c>
      <c r="G219" s="7"/>
      <c r="H219" s="7"/>
      <c r="I219" s="7"/>
      <c r="J219" s="7"/>
      <c r="K219" s="103">
        <f t="shared" si="16"/>
        <v>0</v>
      </c>
      <c r="L219" s="1"/>
      <c r="M219" s="8"/>
      <c r="N219" s="121">
        <f t="shared" si="17"/>
        <v>0</v>
      </c>
      <c r="O219" s="103">
        <f t="shared" si="18"/>
        <v>0</v>
      </c>
      <c r="P219" s="103">
        <f t="shared" si="19"/>
        <v>0</v>
      </c>
      <c r="Q219" s="132"/>
    </row>
    <row r="220" spans="2:17" x14ac:dyDescent="0.35">
      <c r="B220" s="277"/>
      <c r="C220" s="258"/>
      <c r="D220" s="261"/>
      <c r="E220" s="258"/>
      <c r="F220" s="1" t="s">
        <v>107</v>
      </c>
      <c r="G220" s="7"/>
      <c r="H220" s="7"/>
      <c r="I220" s="7"/>
      <c r="J220" s="7"/>
      <c r="K220" s="103">
        <f t="shared" si="16"/>
        <v>0</v>
      </c>
      <c r="L220" s="1"/>
      <c r="M220" s="8"/>
      <c r="N220" s="121">
        <f t="shared" si="17"/>
        <v>0</v>
      </c>
      <c r="O220" s="103">
        <f t="shared" si="18"/>
        <v>0</v>
      </c>
      <c r="P220" s="103">
        <f t="shared" si="19"/>
        <v>0</v>
      </c>
      <c r="Q220" s="132"/>
    </row>
    <row r="221" spans="2:17" x14ac:dyDescent="0.35">
      <c r="B221" s="275">
        <f>'3.1 Optimum crop N requirement'!B75</f>
        <v>0</v>
      </c>
      <c r="C221" s="256">
        <f>'3.1 Optimum crop N requirement'!C75</f>
        <v>0</v>
      </c>
      <c r="D221" s="259"/>
      <c r="E221" s="256" t="str">
        <f>'3.1 Optimum crop N requirement'!F75</f>
        <v>(Blank)</v>
      </c>
      <c r="F221" s="1" t="s">
        <v>107</v>
      </c>
      <c r="G221" s="7"/>
      <c r="H221" s="7"/>
      <c r="I221" s="7"/>
      <c r="J221" s="7"/>
      <c r="K221" s="103">
        <f t="shared" si="16"/>
        <v>0</v>
      </c>
      <c r="L221" s="1"/>
      <c r="M221" s="8"/>
      <c r="N221" s="121">
        <f t="shared" si="17"/>
        <v>0</v>
      </c>
      <c r="O221" s="103">
        <f t="shared" si="18"/>
        <v>0</v>
      </c>
      <c r="P221" s="103">
        <f t="shared" si="19"/>
        <v>0</v>
      </c>
      <c r="Q221" s="131">
        <f t="shared" ref="Q221" si="41">SUM(P221:P223)</f>
        <v>0</v>
      </c>
    </row>
    <row r="222" spans="2:17" x14ac:dyDescent="0.35">
      <c r="B222" s="276"/>
      <c r="C222" s="257"/>
      <c r="D222" s="260"/>
      <c r="E222" s="257"/>
      <c r="F222" s="1" t="s">
        <v>107</v>
      </c>
      <c r="G222" s="7"/>
      <c r="H222" s="7"/>
      <c r="I222" s="7"/>
      <c r="J222" s="7"/>
      <c r="K222" s="103">
        <f t="shared" ref="K222:K244" si="42">VLOOKUP(F222,$T$8:$V$27,2, FALSE)</f>
        <v>0</v>
      </c>
      <c r="L222" s="1"/>
      <c r="M222" s="8"/>
      <c r="N222" s="121">
        <f t="shared" ref="N222:N244" si="43">SUM(((J222*K222)*M222))*H222</f>
        <v>0</v>
      </c>
      <c r="O222" s="103">
        <f t="shared" ref="O222:O244" si="44">SUM(((J222*L222)*M222))*H222</f>
        <v>0</v>
      </c>
      <c r="P222" s="103">
        <f t="shared" ref="P222:P244" si="45">SUM(O222+N222)</f>
        <v>0</v>
      </c>
      <c r="Q222" s="132"/>
    </row>
    <row r="223" spans="2:17" x14ac:dyDescent="0.35">
      <c r="B223" s="277"/>
      <c r="C223" s="258"/>
      <c r="D223" s="261"/>
      <c r="E223" s="258"/>
      <c r="F223" s="1" t="s">
        <v>107</v>
      </c>
      <c r="G223" s="7"/>
      <c r="H223" s="7"/>
      <c r="I223" s="7"/>
      <c r="J223" s="7"/>
      <c r="K223" s="103">
        <f t="shared" si="42"/>
        <v>0</v>
      </c>
      <c r="L223" s="1"/>
      <c r="M223" s="8"/>
      <c r="N223" s="121">
        <f t="shared" si="43"/>
        <v>0</v>
      </c>
      <c r="O223" s="103">
        <f t="shared" si="44"/>
        <v>0</v>
      </c>
      <c r="P223" s="103">
        <f t="shared" si="45"/>
        <v>0</v>
      </c>
      <c r="Q223" s="132"/>
    </row>
    <row r="224" spans="2:17" x14ac:dyDescent="0.35">
      <c r="B224" s="275">
        <f>'3.1 Optimum crop N requirement'!B76</f>
        <v>0</v>
      </c>
      <c r="C224" s="256">
        <f>'3.1 Optimum crop N requirement'!C76</f>
        <v>0</v>
      </c>
      <c r="D224" s="259"/>
      <c r="E224" s="256" t="str">
        <f>'3.1 Optimum crop N requirement'!F76</f>
        <v>(Blank)</v>
      </c>
      <c r="F224" s="1" t="s">
        <v>107</v>
      </c>
      <c r="G224" s="7"/>
      <c r="H224" s="7"/>
      <c r="I224" s="7"/>
      <c r="J224" s="7"/>
      <c r="K224" s="103">
        <f t="shared" si="42"/>
        <v>0</v>
      </c>
      <c r="L224" s="1"/>
      <c r="M224" s="8"/>
      <c r="N224" s="121">
        <f t="shared" si="43"/>
        <v>0</v>
      </c>
      <c r="O224" s="103">
        <f t="shared" si="44"/>
        <v>0</v>
      </c>
      <c r="P224" s="103">
        <f t="shared" si="45"/>
        <v>0</v>
      </c>
      <c r="Q224" s="131">
        <f t="shared" ref="Q224" si="46">SUM(P224:P226)</f>
        <v>0</v>
      </c>
    </row>
    <row r="225" spans="2:17" x14ac:dyDescent="0.35">
      <c r="B225" s="276"/>
      <c r="C225" s="257"/>
      <c r="D225" s="260"/>
      <c r="E225" s="257"/>
      <c r="F225" s="1" t="s">
        <v>107</v>
      </c>
      <c r="G225" s="7"/>
      <c r="H225" s="7"/>
      <c r="I225" s="7"/>
      <c r="J225" s="7"/>
      <c r="K225" s="103">
        <f t="shared" si="42"/>
        <v>0</v>
      </c>
      <c r="L225" s="1"/>
      <c r="M225" s="8"/>
      <c r="N225" s="121">
        <f t="shared" si="43"/>
        <v>0</v>
      </c>
      <c r="O225" s="103">
        <f t="shared" si="44"/>
        <v>0</v>
      </c>
      <c r="P225" s="103">
        <f t="shared" si="45"/>
        <v>0</v>
      </c>
      <c r="Q225" s="132"/>
    </row>
    <row r="226" spans="2:17" x14ac:dyDescent="0.35">
      <c r="B226" s="277"/>
      <c r="C226" s="258"/>
      <c r="D226" s="261"/>
      <c r="E226" s="258"/>
      <c r="F226" s="1" t="s">
        <v>107</v>
      </c>
      <c r="G226" s="7"/>
      <c r="H226" s="7"/>
      <c r="I226" s="7"/>
      <c r="J226" s="7"/>
      <c r="K226" s="103">
        <f t="shared" si="42"/>
        <v>0</v>
      </c>
      <c r="L226" s="1"/>
      <c r="M226" s="8"/>
      <c r="N226" s="121">
        <f t="shared" si="43"/>
        <v>0</v>
      </c>
      <c r="O226" s="103">
        <f t="shared" si="44"/>
        <v>0</v>
      </c>
      <c r="P226" s="103">
        <f t="shared" si="45"/>
        <v>0</v>
      </c>
      <c r="Q226" s="132"/>
    </row>
    <row r="227" spans="2:17" x14ac:dyDescent="0.35">
      <c r="B227" s="275">
        <f>'3.1 Optimum crop N requirement'!B77</f>
        <v>0</v>
      </c>
      <c r="C227" s="256">
        <f>'3.1 Optimum crop N requirement'!C77</f>
        <v>0</v>
      </c>
      <c r="D227" s="259"/>
      <c r="E227" s="256" t="str">
        <f>'3.1 Optimum crop N requirement'!F77</f>
        <v>(Blank)</v>
      </c>
      <c r="F227" s="1" t="s">
        <v>107</v>
      </c>
      <c r="G227" s="7"/>
      <c r="H227" s="7"/>
      <c r="I227" s="7"/>
      <c r="J227" s="7"/>
      <c r="K227" s="103">
        <f t="shared" si="42"/>
        <v>0</v>
      </c>
      <c r="L227" s="1"/>
      <c r="M227" s="8"/>
      <c r="N227" s="121">
        <f t="shared" si="43"/>
        <v>0</v>
      </c>
      <c r="O227" s="103">
        <f t="shared" si="44"/>
        <v>0</v>
      </c>
      <c r="P227" s="103">
        <f t="shared" si="45"/>
        <v>0</v>
      </c>
      <c r="Q227" s="131">
        <f t="shared" ref="Q227" si="47">SUM(P227:P229)</f>
        <v>0</v>
      </c>
    </row>
    <row r="228" spans="2:17" x14ac:dyDescent="0.35">
      <c r="B228" s="276"/>
      <c r="C228" s="257"/>
      <c r="D228" s="260"/>
      <c r="E228" s="257"/>
      <c r="F228" s="1" t="s">
        <v>107</v>
      </c>
      <c r="G228" s="7"/>
      <c r="H228" s="7"/>
      <c r="I228" s="7"/>
      <c r="J228" s="7"/>
      <c r="K228" s="103">
        <f t="shared" si="42"/>
        <v>0</v>
      </c>
      <c r="L228" s="1"/>
      <c r="M228" s="8"/>
      <c r="N228" s="121">
        <f t="shared" si="43"/>
        <v>0</v>
      </c>
      <c r="O228" s="103">
        <f t="shared" si="44"/>
        <v>0</v>
      </c>
      <c r="P228" s="103">
        <f t="shared" si="45"/>
        <v>0</v>
      </c>
      <c r="Q228" s="132"/>
    </row>
    <row r="229" spans="2:17" x14ac:dyDescent="0.35">
      <c r="B229" s="277"/>
      <c r="C229" s="258"/>
      <c r="D229" s="261"/>
      <c r="E229" s="258"/>
      <c r="F229" s="1" t="s">
        <v>107</v>
      </c>
      <c r="G229" s="7"/>
      <c r="H229" s="7"/>
      <c r="I229" s="7"/>
      <c r="J229" s="7"/>
      <c r="K229" s="103">
        <f t="shared" si="42"/>
        <v>0</v>
      </c>
      <c r="L229" s="1"/>
      <c r="M229" s="8"/>
      <c r="N229" s="121">
        <f t="shared" si="43"/>
        <v>0</v>
      </c>
      <c r="O229" s="103">
        <f t="shared" si="44"/>
        <v>0</v>
      </c>
      <c r="P229" s="103">
        <f t="shared" si="45"/>
        <v>0</v>
      </c>
      <c r="Q229" s="132"/>
    </row>
    <row r="230" spans="2:17" x14ac:dyDescent="0.35">
      <c r="B230" s="275">
        <f>'3.1 Optimum crop N requirement'!B78</f>
        <v>0</v>
      </c>
      <c r="C230" s="256">
        <f>'3.1 Optimum crop N requirement'!C78</f>
        <v>0</v>
      </c>
      <c r="D230" s="259"/>
      <c r="E230" s="256" t="str">
        <f>'3.1 Optimum crop N requirement'!F78</f>
        <v>(Blank)</v>
      </c>
      <c r="F230" s="1" t="s">
        <v>107</v>
      </c>
      <c r="G230" s="7"/>
      <c r="H230" s="7"/>
      <c r="I230" s="7"/>
      <c r="J230" s="7"/>
      <c r="K230" s="103">
        <f t="shared" si="42"/>
        <v>0</v>
      </c>
      <c r="L230" s="1"/>
      <c r="M230" s="8"/>
      <c r="N230" s="121">
        <f t="shared" si="43"/>
        <v>0</v>
      </c>
      <c r="O230" s="103">
        <f t="shared" si="44"/>
        <v>0</v>
      </c>
      <c r="P230" s="103">
        <f t="shared" si="45"/>
        <v>0</v>
      </c>
      <c r="Q230" s="131">
        <f t="shared" ref="Q230" si="48">SUM(P230:P232)</f>
        <v>0</v>
      </c>
    </row>
    <row r="231" spans="2:17" x14ac:dyDescent="0.35">
      <c r="B231" s="276"/>
      <c r="C231" s="257"/>
      <c r="D231" s="260"/>
      <c r="E231" s="257"/>
      <c r="F231" s="1" t="s">
        <v>107</v>
      </c>
      <c r="G231" s="7"/>
      <c r="H231" s="7"/>
      <c r="I231" s="7"/>
      <c r="J231" s="7"/>
      <c r="K231" s="103">
        <f t="shared" si="42"/>
        <v>0</v>
      </c>
      <c r="L231" s="1"/>
      <c r="M231" s="8"/>
      <c r="N231" s="121">
        <f t="shared" si="43"/>
        <v>0</v>
      </c>
      <c r="O231" s="103">
        <f t="shared" si="44"/>
        <v>0</v>
      </c>
      <c r="P231" s="103">
        <f t="shared" si="45"/>
        <v>0</v>
      </c>
      <c r="Q231" s="132"/>
    </row>
    <row r="232" spans="2:17" x14ac:dyDescent="0.35">
      <c r="B232" s="277"/>
      <c r="C232" s="258"/>
      <c r="D232" s="261"/>
      <c r="E232" s="258"/>
      <c r="F232" s="1" t="s">
        <v>107</v>
      </c>
      <c r="G232" s="7"/>
      <c r="H232" s="7"/>
      <c r="I232" s="7"/>
      <c r="J232" s="7"/>
      <c r="K232" s="103">
        <f t="shared" si="42"/>
        <v>0</v>
      </c>
      <c r="L232" s="1"/>
      <c r="M232" s="8"/>
      <c r="N232" s="121">
        <f t="shared" si="43"/>
        <v>0</v>
      </c>
      <c r="O232" s="103">
        <f t="shared" si="44"/>
        <v>0</v>
      </c>
      <c r="P232" s="103">
        <f t="shared" si="45"/>
        <v>0</v>
      </c>
      <c r="Q232" s="132"/>
    </row>
    <row r="233" spans="2:17" x14ac:dyDescent="0.35">
      <c r="B233" s="275">
        <f>'3.1 Optimum crop N requirement'!B79</f>
        <v>0</v>
      </c>
      <c r="C233" s="256">
        <f>'3.1 Optimum crop N requirement'!C79</f>
        <v>0</v>
      </c>
      <c r="D233" s="259"/>
      <c r="E233" s="256" t="str">
        <f>'3.1 Optimum crop N requirement'!F79</f>
        <v>(Blank)</v>
      </c>
      <c r="F233" s="1" t="s">
        <v>107</v>
      </c>
      <c r="G233" s="7"/>
      <c r="H233" s="7"/>
      <c r="I233" s="7"/>
      <c r="J233" s="7"/>
      <c r="K233" s="103">
        <f t="shared" si="42"/>
        <v>0</v>
      </c>
      <c r="L233" s="1"/>
      <c r="M233" s="8"/>
      <c r="N233" s="121">
        <f t="shared" si="43"/>
        <v>0</v>
      </c>
      <c r="O233" s="103">
        <f t="shared" si="44"/>
        <v>0</v>
      </c>
      <c r="P233" s="103">
        <f t="shared" si="45"/>
        <v>0</v>
      </c>
      <c r="Q233" s="131">
        <f t="shared" ref="Q233" si="49">SUM(P233:P235)</f>
        <v>0</v>
      </c>
    </row>
    <row r="234" spans="2:17" x14ac:dyDescent="0.35">
      <c r="B234" s="276"/>
      <c r="C234" s="257"/>
      <c r="D234" s="260"/>
      <c r="E234" s="257"/>
      <c r="F234" s="1" t="s">
        <v>107</v>
      </c>
      <c r="G234" s="7"/>
      <c r="H234" s="7"/>
      <c r="I234" s="7"/>
      <c r="J234" s="7"/>
      <c r="K234" s="103">
        <f t="shared" si="42"/>
        <v>0</v>
      </c>
      <c r="L234" s="1"/>
      <c r="M234" s="8"/>
      <c r="N234" s="121">
        <f t="shared" si="43"/>
        <v>0</v>
      </c>
      <c r="O234" s="103">
        <f t="shared" si="44"/>
        <v>0</v>
      </c>
      <c r="P234" s="103">
        <f t="shared" si="45"/>
        <v>0</v>
      </c>
      <c r="Q234" s="132"/>
    </row>
    <row r="235" spans="2:17" x14ac:dyDescent="0.35">
      <c r="B235" s="277"/>
      <c r="C235" s="258"/>
      <c r="D235" s="261"/>
      <c r="E235" s="258"/>
      <c r="F235" s="1" t="s">
        <v>107</v>
      </c>
      <c r="G235" s="7"/>
      <c r="H235" s="7"/>
      <c r="I235" s="7"/>
      <c r="J235" s="7"/>
      <c r="K235" s="103">
        <f t="shared" si="42"/>
        <v>0</v>
      </c>
      <c r="L235" s="1"/>
      <c r="M235" s="8"/>
      <c r="N235" s="121">
        <f t="shared" si="43"/>
        <v>0</v>
      </c>
      <c r="O235" s="103">
        <f t="shared" si="44"/>
        <v>0</v>
      </c>
      <c r="P235" s="103">
        <f t="shared" si="45"/>
        <v>0</v>
      </c>
      <c r="Q235" s="132"/>
    </row>
    <row r="236" spans="2:17" x14ac:dyDescent="0.35">
      <c r="B236" s="275">
        <f>'3.1 Optimum crop N requirement'!B80</f>
        <v>0</v>
      </c>
      <c r="C236" s="256">
        <f>'3.1 Optimum crop N requirement'!C80</f>
        <v>0</v>
      </c>
      <c r="D236" s="259"/>
      <c r="E236" s="256" t="str">
        <f>'3.1 Optimum crop N requirement'!F80</f>
        <v>(Blank)</v>
      </c>
      <c r="F236" s="1" t="s">
        <v>107</v>
      </c>
      <c r="G236" s="7"/>
      <c r="H236" s="7"/>
      <c r="I236" s="7"/>
      <c r="J236" s="7"/>
      <c r="K236" s="103">
        <f t="shared" si="42"/>
        <v>0</v>
      </c>
      <c r="L236" s="1"/>
      <c r="M236" s="8"/>
      <c r="N236" s="121">
        <f t="shared" si="43"/>
        <v>0</v>
      </c>
      <c r="O236" s="103">
        <f t="shared" si="44"/>
        <v>0</v>
      </c>
      <c r="P236" s="103">
        <f t="shared" si="45"/>
        <v>0</v>
      </c>
      <c r="Q236" s="131">
        <f t="shared" ref="Q236" si="50">SUM(P236:P238)</f>
        <v>0</v>
      </c>
    </row>
    <row r="237" spans="2:17" x14ac:dyDescent="0.35">
      <c r="B237" s="276"/>
      <c r="C237" s="257"/>
      <c r="D237" s="260"/>
      <c r="E237" s="257"/>
      <c r="F237" s="1" t="s">
        <v>107</v>
      </c>
      <c r="G237" s="7"/>
      <c r="H237" s="7"/>
      <c r="I237" s="7"/>
      <c r="J237" s="7"/>
      <c r="K237" s="103">
        <f t="shared" si="42"/>
        <v>0</v>
      </c>
      <c r="L237" s="1"/>
      <c r="M237" s="8"/>
      <c r="N237" s="121">
        <f t="shared" si="43"/>
        <v>0</v>
      </c>
      <c r="O237" s="103">
        <f t="shared" si="44"/>
        <v>0</v>
      </c>
      <c r="P237" s="103">
        <f t="shared" si="45"/>
        <v>0</v>
      </c>
      <c r="Q237" s="132"/>
    </row>
    <row r="238" spans="2:17" x14ac:dyDescent="0.35">
      <c r="B238" s="277"/>
      <c r="C238" s="258"/>
      <c r="D238" s="261"/>
      <c r="E238" s="258"/>
      <c r="F238" s="1" t="s">
        <v>107</v>
      </c>
      <c r="G238" s="7"/>
      <c r="H238" s="7"/>
      <c r="I238" s="7"/>
      <c r="J238" s="7"/>
      <c r="K238" s="103">
        <f t="shared" si="42"/>
        <v>0</v>
      </c>
      <c r="L238" s="1"/>
      <c r="M238" s="8"/>
      <c r="N238" s="121">
        <f t="shared" si="43"/>
        <v>0</v>
      </c>
      <c r="O238" s="103">
        <f t="shared" si="44"/>
        <v>0</v>
      </c>
      <c r="P238" s="103">
        <f t="shared" si="45"/>
        <v>0</v>
      </c>
      <c r="Q238" s="132"/>
    </row>
    <row r="239" spans="2:17" x14ac:dyDescent="0.35">
      <c r="B239" s="275">
        <f>'3.1 Optimum crop N requirement'!B81</f>
        <v>0</v>
      </c>
      <c r="C239" s="256">
        <f>'3.1 Optimum crop N requirement'!C81</f>
        <v>0</v>
      </c>
      <c r="D239" s="259"/>
      <c r="E239" s="256" t="str">
        <f>'3.1 Optimum crop N requirement'!F81</f>
        <v>(Blank)</v>
      </c>
      <c r="F239" s="1" t="s">
        <v>107</v>
      </c>
      <c r="G239" s="7"/>
      <c r="H239" s="7"/>
      <c r="I239" s="7"/>
      <c r="J239" s="7"/>
      <c r="K239" s="103">
        <f t="shared" si="42"/>
        <v>0</v>
      </c>
      <c r="L239" s="1"/>
      <c r="M239" s="8"/>
      <c r="N239" s="121">
        <f t="shared" si="43"/>
        <v>0</v>
      </c>
      <c r="O239" s="103">
        <f t="shared" si="44"/>
        <v>0</v>
      </c>
      <c r="P239" s="103">
        <f t="shared" si="45"/>
        <v>0</v>
      </c>
      <c r="Q239" s="131">
        <f t="shared" ref="Q239" si="51">SUM(P239:P241)</f>
        <v>0</v>
      </c>
    </row>
    <row r="240" spans="2:17" x14ac:dyDescent="0.35">
      <c r="B240" s="276"/>
      <c r="C240" s="257"/>
      <c r="D240" s="260"/>
      <c r="E240" s="257"/>
      <c r="F240" s="1" t="s">
        <v>107</v>
      </c>
      <c r="G240" s="7"/>
      <c r="H240" s="7"/>
      <c r="I240" s="7"/>
      <c r="J240" s="7"/>
      <c r="K240" s="103">
        <f t="shared" si="42"/>
        <v>0</v>
      </c>
      <c r="L240" s="1"/>
      <c r="M240" s="8"/>
      <c r="N240" s="121">
        <f t="shared" si="43"/>
        <v>0</v>
      </c>
      <c r="O240" s="103">
        <f t="shared" si="44"/>
        <v>0</v>
      </c>
      <c r="P240" s="103">
        <f t="shared" si="45"/>
        <v>0</v>
      </c>
      <c r="Q240" s="132"/>
    </row>
    <row r="241" spans="2:17" x14ac:dyDescent="0.35">
      <c r="B241" s="277"/>
      <c r="C241" s="258"/>
      <c r="D241" s="261"/>
      <c r="E241" s="258"/>
      <c r="F241" s="1" t="s">
        <v>107</v>
      </c>
      <c r="G241" s="7"/>
      <c r="H241" s="7"/>
      <c r="I241" s="7"/>
      <c r="J241" s="7"/>
      <c r="K241" s="103">
        <f t="shared" si="42"/>
        <v>0</v>
      </c>
      <c r="L241" s="1"/>
      <c r="M241" s="8"/>
      <c r="N241" s="121">
        <f t="shared" si="43"/>
        <v>0</v>
      </c>
      <c r="O241" s="103">
        <f t="shared" si="44"/>
        <v>0</v>
      </c>
      <c r="P241" s="103">
        <f t="shared" si="45"/>
        <v>0</v>
      </c>
      <c r="Q241" s="132"/>
    </row>
    <row r="242" spans="2:17" x14ac:dyDescent="0.35">
      <c r="B242" s="275">
        <f>'3.1 Optimum crop N requirement'!B82</f>
        <v>0</v>
      </c>
      <c r="C242" s="256">
        <f>'3.1 Optimum crop N requirement'!C82</f>
        <v>0</v>
      </c>
      <c r="D242" s="259"/>
      <c r="E242" s="256" t="str">
        <f>'3.1 Optimum crop N requirement'!F82</f>
        <v>(Blank)</v>
      </c>
      <c r="F242" s="1" t="s">
        <v>107</v>
      </c>
      <c r="G242" s="7"/>
      <c r="H242" s="7"/>
      <c r="I242" s="7"/>
      <c r="J242" s="7"/>
      <c r="K242" s="103">
        <f t="shared" si="42"/>
        <v>0</v>
      </c>
      <c r="L242" s="1"/>
      <c r="M242" s="8"/>
      <c r="N242" s="121">
        <f t="shared" si="43"/>
        <v>0</v>
      </c>
      <c r="O242" s="103">
        <f t="shared" si="44"/>
        <v>0</v>
      </c>
      <c r="P242" s="103">
        <f t="shared" si="45"/>
        <v>0</v>
      </c>
      <c r="Q242" s="131">
        <f t="shared" ref="Q242" si="52">SUM(P242:P244)</f>
        <v>0</v>
      </c>
    </row>
    <row r="243" spans="2:17" x14ac:dyDescent="0.35">
      <c r="B243" s="276"/>
      <c r="C243" s="257"/>
      <c r="D243" s="260"/>
      <c r="E243" s="257"/>
      <c r="F243" s="1" t="s">
        <v>107</v>
      </c>
      <c r="G243" s="7"/>
      <c r="H243" s="7"/>
      <c r="I243" s="7"/>
      <c r="J243" s="7"/>
      <c r="K243" s="103">
        <f t="shared" si="42"/>
        <v>0</v>
      </c>
      <c r="L243" s="1"/>
      <c r="M243" s="8"/>
      <c r="N243" s="121">
        <f t="shared" si="43"/>
        <v>0</v>
      </c>
      <c r="O243" s="103">
        <f t="shared" si="44"/>
        <v>0</v>
      </c>
      <c r="P243" s="103">
        <f t="shared" si="45"/>
        <v>0</v>
      </c>
      <c r="Q243" s="132"/>
    </row>
    <row r="244" spans="2:17" x14ac:dyDescent="0.35">
      <c r="B244" s="277"/>
      <c r="C244" s="258"/>
      <c r="D244" s="261"/>
      <c r="E244" s="258"/>
      <c r="F244" s="1" t="s">
        <v>107</v>
      </c>
      <c r="G244" s="7"/>
      <c r="H244" s="7"/>
      <c r="I244" s="7"/>
      <c r="J244" s="7"/>
      <c r="K244" s="103">
        <f t="shared" si="42"/>
        <v>0</v>
      </c>
      <c r="L244" s="1"/>
      <c r="M244" s="8"/>
      <c r="N244" s="121">
        <f t="shared" si="43"/>
        <v>0</v>
      </c>
      <c r="O244" s="103">
        <f t="shared" si="44"/>
        <v>0</v>
      </c>
      <c r="P244" s="103">
        <f t="shared" si="45"/>
        <v>0</v>
      </c>
      <c r="Q244" s="132"/>
    </row>
    <row r="245" spans="2:17" x14ac:dyDescent="0.35">
      <c r="B245" s="275">
        <f>'3.1 Optimum crop N requirement'!B83</f>
        <v>0</v>
      </c>
      <c r="C245" s="256">
        <f>'3.1 Optimum crop N requirement'!C83</f>
        <v>0</v>
      </c>
      <c r="D245" s="259"/>
      <c r="E245" s="256" t="str">
        <f>'3.1 Optimum crop N requirement'!F83</f>
        <v>(Blank)</v>
      </c>
      <c r="F245" s="1" t="s">
        <v>107</v>
      </c>
      <c r="G245" s="7"/>
      <c r="H245" s="7"/>
      <c r="I245" s="7"/>
      <c r="J245" s="7"/>
      <c r="K245" s="103">
        <f t="shared" ref="K245:K301" si="53">VLOOKUP(F245,$T$8:$V$27,2, FALSE)</f>
        <v>0</v>
      </c>
      <c r="L245" s="1"/>
      <c r="M245" s="8"/>
      <c r="N245" s="121">
        <f t="shared" ref="N245:N301" si="54">SUM(((J245*K245)*M245))*H245</f>
        <v>0</v>
      </c>
      <c r="O245" s="103">
        <f t="shared" ref="O245:O301" si="55">SUM(((J245*L245)*M245))*H245</f>
        <v>0</v>
      </c>
      <c r="P245" s="103">
        <f t="shared" ref="P245:P301" si="56">SUM(O245+N245)</f>
        <v>0</v>
      </c>
      <c r="Q245" s="131">
        <f t="shared" ref="Q245:Q299" si="57">SUM(P245:P247)</f>
        <v>0</v>
      </c>
    </row>
    <row r="246" spans="2:17" x14ac:dyDescent="0.35">
      <c r="B246" s="276"/>
      <c r="C246" s="257"/>
      <c r="D246" s="260"/>
      <c r="E246" s="257"/>
      <c r="F246" s="1" t="s">
        <v>107</v>
      </c>
      <c r="G246" s="7"/>
      <c r="H246" s="7"/>
      <c r="I246" s="7"/>
      <c r="J246" s="7"/>
      <c r="K246" s="103">
        <f t="shared" si="53"/>
        <v>0</v>
      </c>
      <c r="L246" s="1"/>
      <c r="M246" s="8"/>
      <c r="N246" s="121">
        <f t="shared" si="54"/>
        <v>0</v>
      </c>
      <c r="O246" s="103">
        <f t="shared" si="55"/>
        <v>0</v>
      </c>
      <c r="P246" s="103">
        <f t="shared" si="56"/>
        <v>0</v>
      </c>
      <c r="Q246" s="132"/>
    </row>
    <row r="247" spans="2:17" x14ac:dyDescent="0.35">
      <c r="B247" s="277"/>
      <c r="C247" s="258"/>
      <c r="D247" s="261"/>
      <c r="E247" s="258"/>
      <c r="F247" s="1" t="s">
        <v>107</v>
      </c>
      <c r="G247" s="7"/>
      <c r="H247" s="7"/>
      <c r="I247" s="7"/>
      <c r="J247" s="7"/>
      <c r="K247" s="103">
        <f t="shared" si="53"/>
        <v>0</v>
      </c>
      <c r="L247" s="1"/>
      <c r="M247" s="8"/>
      <c r="N247" s="121">
        <f t="shared" si="54"/>
        <v>0</v>
      </c>
      <c r="O247" s="103">
        <f t="shared" si="55"/>
        <v>0</v>
      </c>
      <c r="P247" s="103">
        <f t="shared" si="56"/>
        <v>0</v>
      </c>
      <c r="Q247" s="132"/>
    </row>
    <row r="248" spans="2:17" x14ac:dyDescent="0.35">
      <c r="B248" s="275">
        <f>'3.1 Optimum crop N requirement'!B84</f>
        <v>0</v>
      </c>
      <c r="C248" s="256">
        <f>'3.1 Optimum crop N requirement'!C84</f>
        <v>0</v>
      </c>
      <c r="D248" s="259"/>
      <c r="E248" s="256" t="str">
        <f>'3.1 Optimum crop N requirement'!F84</f>
        <v>(Blank)</v>
      </c>
      <c r="F248" s="1" t="s">
        <v>107</v>
      </c>
      <c r="G248" s="7"/>
      <c r="H248" s="7"/>
      <c r="I248" s="7"/>
      <c r="J248" s="7"/>
      <c r="K248" s="103">
        <f t="shared" si="53"/>
        <v>0</v>
      </c>
      <c r="L248" s="1"/>
      <c r="M248" s="8"/>
      <c r="N248" s="121">
        <f t="shared" si="54"/>
        <v>0</v>
      </c>
      <c r="O248" s="103">
        <f t="shared" si="55"/>
        <v>0</v>
      </c>
      <c r="P248" s="103">
        <f t="shared" si="56"/>
        <v>0</v>
      </c>
      <c r="Q248" s="131">
        <f t="shared" si="57"/>
        <v>0</v>
      </c>
    </row>
    <row r="249" spans="2:17" x14ac:dyDescent="0.35">
      <c r="B249" s="276"/>
      <c r="C249" s="257"/>
      <c r="D249" s="260"/>
      <c r="E249" s="257"/>
      <c r="F249" s="1" t="s">
        <v>107</v>
      </c>
      <c r="G249" s="7"/>
      <c r="H249" s="7"/>
      <c r="I249" s="7"/>
      <c r="J249" s="7"/>
      <c r="K249" s="103">
        <f t="shared" si="53"/>
        <v>0</v>
      </c>
      <c r="L249" s="1"/>
      <c r="M249" s="8"/>
      <c r="N249" s="121">
        <f t="shared" si="54"/>
        <v>0</v>
      </c>
      <c r="O249" s="103">
        <f t="shared" si="55"/>
        <v>0</v>
      </c>
      <c r="P249" s="103">
        <f t="shared" si="56"/>
        <v>0</v>
      </c>
      <c r="Q249" s="132"/>
    </row>
    <row r="250" spans="2:17" x14ac:dyDescent="0.35">
      <c r="B250" s="277"/>
      <c r="C250" s="258"/>
      <c r="D250" s="261"/>
      <c r="E250" s="258"/>
      <c r="F250" s="1" t="s">
        <v>107</v>
      </c>
      <c r="G250" s="7"/>
      <c r="H250" s="7"/>
      <c r="I250" s="7"/>
      <c r="J250" s="7"/>
      <c r="K250" s="103">
        <f t="shared" si="53"/>
        <v>0</v>
      </c>
      <c r="L250" s="1"/>
      <c r="M250" s="8"/>
      <c r="N250" s="121">
        <f t="shared" si="54"/>
        <v>0</v>
      </c>
      <c r="O250" s="103">
        <f t="shared" si="55"/>
        <v>0</v>
      </c>
      <c r="P250" s="103">
        <f t="shared" si="56"/>
        <v>0</v>
      </c>
      <c r="Q250" s="132"/>
    </row>
    <row r="251" spans="2:17" x14ac:dyDescent="0.35">
      <c r="B251" s="275">
        <f>'3.1 Optimum crop N requirement'!B85</f>
        <v>0</v>
      </c>
      <c r="C251" s="256">
        <f>'3.1 Optimum crop N requirement'!C85</f>
        <v>0</v>
      </c>
      <c r="D251" s="259"/>
      <c r="E251" s="256" t="str">
        <f>'3.1 Optimum crop N requirement'!F85</f>
        <v>(Blank)</v>
      </c>
      <c r="F251" s="1" t="s">
        <v>107</v>
      </c>
      <c r="G251" s="7"/>
      <c r="H251" s="7"/>
      <c r="I251" s="7"/>
      <c r="J251" s="7"/>
      <c r="K251" s="103">
        <f t="shared" si="53"/>
        <v>0</v>
      </c>
      <c r="L251" s="1"/>
      <c r="M251" s="8"/>
      <c r="N251" s="121">
        <f t="shared" si="54"/>
        <v>0</v>
      </c>
      <c r="O251" s="103">
        <f t="shared" si="55"/>
        <v>0</v>
      </c>
      <c r="P251" s="103">
        <f t="shared" si="56"/>
        <v>0</v>
      </c>
      <c r="Q251" s="131">
        <f t="shared" si="57"/>
        <v>0</v>
      </c>
    </row>
    <row r="252" spans="2:17" x14ac:dyDescent="0.35">
      <c r="B252" s="276"/>
      <c r="C252" s="257"/>
      <c r="D252" s="260"/>
      <c r="E252" s="257"/>
      <c r="F252" s="1" t="s">
        <v>107</v>
      </c>
      <c r="G252" s="7"/>
      <c r="H252" s="7"/>
      <c r="I252" s="7"/>
      <c r="J252" s="7"/>
      <c r="K252" s="103">
        <f t="shared" si="53"/>
        <v>0</v>
      </c>
      <c r="L252" s="1"/>
      <c r="M252" s="8"/>
      <c r="N252" s="121">
        <f t="shared" si="54"/>
        <v>0</v>
      </c>
      <c r="O252" s="103">
        <f t="shared" si="55"/>
        <v>0</v>
      </c>
      <c r="P252" s="103">
        <f t="shared" si="56"/>
        <v>0</v>
      </c>
      <c r="Q252" s="132"/>
    </row>
    <row r="253" spans="2:17" x14ac:dyDescent="0.35">
      <c r="B253" s="277"/>
      <c r="C253" s="258"/>
      <c r="D253" s="261"/>
      <c r="E253" s="258"/>
      <c r="F253" s="1" t="s">
        <v>107</v>
      </c>
      <c r="G253" s="7"/>
      <c r="H253" s="7"/>
      <c r="I253" s="7"/>
      <c r="J253" s="7"/>
      <c r="K253" s="103">
        <f t="shared" si="53"/>
        <v>0</v>
      </c>
      <c r="L253" s="1"/>
      <c r="M253" s="8"/>
      <c r="N253" s="121">
        <f t="shared" si="54"/>
        <v>0</v>
      </c>
      <c r="O253" s="103">
        <f t="shared" si="55"/>
        <v>0</v>
      </c>
      <c r="P253" s="103">
        <f t="shared" si="56"/>
        <v>0</v>
      </c>
      <c r="Q253" s="132"/>
    </row>
    <row r="254" spans="2:17" x14ac:dyDescent="0.35">
      <c r="B254" s="275">
        <f>'3.1 Optimum crop N requirement'!B86</f>
        <v>0</v>
      </c>
      <c r="C254" s="256">
        <f>'3.1 Optimum crop N requirement'!C86</f>
        <v>0</v>
      </c>
      <c r="D254" s="259"/>
      <c r="E254" s="256" t="str">
        <f>'3.1 Optimum crop N requirement'!F86</f>
        <v>(Blank)</v>
      </c>
      <c r="F254" s="1" t="s">
        <v>107</v>
      </c>
      <c r="G254" s="7"/>
      <c r="H254" s="7"/>
      <c r="I254" s="7"/>
      <c r="J254" s="7"/>
      <c r="K254" s="103">
        <f t="shared" si="53"/>
        <v>0</v>
      </c>
      <c r="L254" s="1"/>
      <c r="M254" s="8"/>
      <c r="N254" s="121">
        <f t="shared" si="54"/>
        <v>0</v>
      </c>
      <c r="O254" s="103">
        <f t="shared" si="55"/>
        <v>0</v>
      </c>
      <c r="P254" s="103">
        <f t="shared" si="56"/>
        <v>0</v>
      </c>
      <c r="Q254" s="131">
        <f t="shared" si="57"/>
        <v>0</v>
      </c>
    </row>
    <row r="255" spans="2:17" x14ac:dyDescent="0.35">
      <c r="B255" s="276"/>
      <c r="C255" s="257"/>
      <c r="D255" s="260"/>
      <c r="E255" s="257"/>
      <c r="F255" s="1" t="s">
        <v>107</v>
      </c>
      <c r="G255" s="7"/>
      <c r="H255" s="7"/>
      <c r="I255" s="7"/>
      <c r="J255" s="7"/>
      <c r="K255" s="103">
        <f t="shared" si="53"/>
        <v>0</v>
      </c>
      <c r="L255" s="1"/>
      <c r="M255" s="8"/>
      <c r="N255" s="121">
        <f t="shared" si="54"/>
        <v>0</v>
      </c>
      <c r="O255" s="103">
        <f t="shared" si="55"/>
        <v>0</v>
      </c>
      <c r="P255" s="103">
        <f t="shared" si="56"/>
        <v>0</v>
      </c>
      <c r="Q255" s="132"/>
    </row>
    <row r="256" spans="2:17" x14ac:dyDescent="0.35">
      <c r="B256" s="277"/>
      <c r="C256" s="258"/>
      <c r="D256" s="261"/>
      <c r="E256" s="258"/>
      <c r="F256" s="1" t="s">
        <v>107</v>
      </c>
      <c r="G256" s="7"/>
      <c r="H256" s="7"/>
      <c r="I256" s="7"/>
      <c r="J256" s="7"/>
      <c r="K256" s="103">
        <f t="shared" si="53"/>
        <v>0</v>
      </c>
      <c r="L256" s="1"/>
      <c r="M256" s="8"/>
      <c r="N256" s="121">
        <f t="shared" si="54"/>
        <v>0</v>
      </c>
      <c r="O256" s="103">
        <f t="shared" si="55"/>
        <v>0</v>
      </c>
      <c r="P256" s="103">
        <f t="shared" si="56"/>
        <v>0</v>
      </c>
      <c r="Q256" s="132"/>
    </row>
    <row r="257" spans="2:17" x14ac:dyDescent="0.35">
      <c r="B257" s="275">
        <f>'3.1 Optimum crop N requirement'!B87</f>
        <v>0</v>
      </c>
      <c r="C257" s="256">
        <f>'3.1 Optimum crop N requirement'!C87</f>
        <v>0</v>
      </c>
      <c r="D257" s="259"/>
      <c r="E257" s="256" t="str">
        <f>'3.1 Optimum crop N requirement'!F87</f>
        <v>(Blank)</v>
      </c>
      <c r="F257" s="1" t="s">
        <v>107</v>
      </c>
      <c r="G257" s="7"/>
      <c r="H257" s="7"/>
      <c r="I257" s="7"/>
      <c r="J257" s="7"/>
      <c r="K257" s="103">
        <f t="shared" si="53"/>
        <v>0</v>
      </c>
      <c r="L257" s="1"/>
      <c r="M257" s="8"/>
      <c r="N257" s="121">
        <f t="shared" si="54"/>
        <v>0</v>
      </c>
      <c r="O257" s="103">
        <f t="shared" si="55"/>
        <v>0</v>
      </c>
      <c r="P257" s="103">
        <f t="shared" si="56"/>
        <v>0</v>
      </c>
      <c r="Q257" s="131">
        <f t="shared" si="57"/>
        <v>0</v>
      </c>
    </row>
    <row r="258" spans="2:17" x14ac:dyDescent="0.35">
      <c r="B258" s="276"/>
      <c r="C258" s="257"/>
      <c r="D258" s="260"/>
      <c r="E258" s="257"/>
      <c r="F258" s="1" t="s">
        <v>107</v>
      </c>
      <c r="G258" s="7"/>
      <c r="H258" s="7"/>
      <c r="I258" s="7"/>
      <c r="J258" s="7"/>
      <c r="K258" s="103">
        <f t="shared" si="53"/>
        <v>0</v>
      </c>
      <c r="L258" s="1"/>
      <c r="M258" s="8"/>
      <c r="N258" s="121">
        <f t="shared" si="54"/>
        <v>0</v>
      </c>
      <c r="O258" s="103">
        <f t="shared" si="55"/>
        <v>0</v>
      </c>
      <c r="P258" s="103">
        <f t="shared" si="56"/>
        <v>0</v>
      </c>
      <c r="Q258" s="132"/>
    </row>
    <row r="259" spans="2:17" x14ac:dyDescent="0.35">
      <c r="B259" s="277"/>
      <c r="C259" s="258"/>
      <c r="D259" s="261"/>
      <c r="E259" s="258"/>
      <c r="F259" s="1" t="s">
        <v>107</v>
      </c>
      <c r="G259" s="7"/>
      <c r="H259" s="7"/>
      <c r="I259" s="7"/>
      <c r="J259" s="7"/>
      <c r="K259" s="103">
        <f t="shared" si="53"/>
        <v>0</v>
      </c>
      <c r="L259" s="1"/>
      <c r="M259" s="8"/>
      <c r="N259" s="121">
        <f t="shared" si="54"/>
        <v>0</v>
      </c>
      <c r="O259" s="103">
        <f t="shared" si="55"/>
        <v>0</v>
      </c>
      <c r="P259" s="103">
        <f t="shared" si="56"/>
        <v>0</v>
      </c>
      <c r="Q259" s="132"/>
    </row>
    <row r="260" spans="2:17" x14ac:dyDescent="0.35">
      <c r="B260" s="275">
        <f>'3.1 Optimum crop N requirement'!B88</f>
        <v>0</v>
      </c>
      <c r="C260" s="256">
        <f>'3.1 Optimum crop N requirement'!C88</f>
        <v>0</v>
      </c>
      <c r="D260" s="259"/>
      <c r="E260" s="256" t="str">
        <f>'3.1 Optimum crop N requirement'!F88</f>
        <v>(Blank)</v>
      </c>
      <c r="F260" s="1" t="s">
        <v>107</v>
      </c>
      <c r="G260" s="7"/>
      <c r="H260" s="7"/>
      <c r="I260" s="7"/>
      <c r="J260" s="7"/>
      <c r="K260" s="103">
        <f t="shared" si="53"/>
        <v>0</v>
      </c>
      <c r="L260" s="1"/>
      <c r="M260" s="8"/>
      <c r="N260" s="121">
        <f t="shared" si="54"/>
        <v>0</v>
      </c>
      <c r="O260" s="103">
        <f t="shared" si="55"/>
        <v>0</v>
      </c>
      <c r="P260" s="103">
        <f t="shared" si="56"/>
        <v>0</v>
      </c>
      <c r="Q260" s="131">
        <f t="shared" si="57"/>
        <v>0</v>
      </c>
    </row>
    <row r="261" spans="2:17" x14ac:dyDescent="0.35">
      <c r="B261" s="276"/>
      <c r="C261" s="257"/>
      <c r="D261" s="260"/>
      <c r="E261" s="257"/>
      <c r="F261" s="1" t="s">
        <v>107</v>
      </c>
      <c r="G261" s="7"/>
      <c r="H261" s="7"/>
      <c r="I261" s="7"/>
      <c r="J261" s="7"/>
      <c r="K261" s="103">
        <f t="shared" si="53"/>
        <v>0</v>
      </c>
      <c r="L261" s="1"/>
      <c r="M261" s="8"/>
      <c r="N261" s="121">
        <f t="shared" si="54"/>
        <v>0</v>
      </c>
      <c r="O261" s="103">
        <f t="shared" si="55"/>
        <v>0</v>
      </c>
      <c r="P261" s="103">
        <f t="shared" si="56"/>
        <v>0</v>
      </c>
      <c r="Q261" s="132"/>
    </row>
    <row r="262" spans="2:17" x14ac:dyDescent="0.35">
      <c r="B262" s="277"/>
      <c r="C262" s="258"/>
      <c r="D262" s="261"/>
      <c r="E262" s="258"/>
      <c r="F262" s="1" t="s">
        <v>107</v>
      </c>
      <c r="G262" s="7"/>
      <c r="H262" s="7"/>
      <c r="I262" s="7"/>
      <c r="J262" s="7"/>
      <c r="K262" s="103">
        <f t="shared" si="53"/>
        <v>0</v>
      </c>
      <c r="L262" s="1"/>
      <c r="M262" s="8"/>
      <c r="N262" s="121">
        <f t="shared" si="54"/>
        <v>0</v>
      </c>
      <c r="O262" s="103">
        <f t="shared" si="55"/>
        <v>0</v>
      </c>
      <c r="P262" s="103">
        <f t="shared" si="56"/>
        <v>0</v>
      </c>
      <c r="Q262" s="132"/>
    </row>
    <row r="263" spans="2:17" x14ac:dyDescent="0.35">
      <c r="B263" s="275">
        <f>'3.1 Optimum crop N requirement'!B89</f>
        <v>0</v>
      </c>
      <c r="C263" s="256">
        <f>'3.1 Optimum crop N requirement'!C89</f>
        <v>0</v>
      </c>
      <c r="D263" s="259"/>
      <c r="E263" s="256" t="str">
        <f>'3.1 Optimum crop N requirement'!F89</f>
        <v>(Blank)</v>
      </c>
      <c r="F263" s="1" t="s">
        <v>107</v>
      </c>
      <c r="G263" s="7"/>
      <c r="H263" s="7"/>
      <c r="I263" s="7"/>
      <c r="J263" s="7"/>
      <c r="K263" s="103">
        <f t="shared" si="53"/>
        <v>0</v>
      </c>
      <c r="L263" s="1"/>
      <c r="M263" s="8"/>
      <c r="N263" s="121">
        <f t="shared" si="54"/>
        <v>0</v>
      </c>
      <c r="O263" s="103">
        <f t="shared" si="55"/>
        <v>0</v>
      </c>
      <c r="P263" s="103">
        <f t="shared" si="56"/>
        <v>0</v>
      </c>
      <c r="Q263" s="131">
        <f t="shared" si="57"/>
        <v>0</v>
      </c>
    </row>
    <row r="264" spans="2:17" x14ac:dyDescent="0.35">
      <c r="B264" s="276"/>
      <c r="C264" s="257"/>
      <c r="D264" s="260"/>
      <c r="E264" s="257"/>
      <c r="F264" s="1" t="s">
        <v>107</v>
      </c>
      <c r="G264" s="7"/>
      <c r="H264" s="7"/>
      <c r="I264" s="7"/>
      <c r="J264" s="7"/>
      <c r="K264" s="103">
        <f t="shared" si="53"/>
        <v>0</v>
      </c>
      <c r="L264" s="1"/>
      <c r="M264" s="8"/>
      <c r="N264" s="121">
        <f t="shared" si="54"/>
        <v>0</v>
      </c>
      <c r="O264" s="103">
        <f t="shared" si="55"/>
        <v>0</v>
      </c>
      <c r="P264" s="103">
        <f t="shared" si="56"/>
        <v>0</v>
      </c>
      <c r="Q264" s="132"/>
    </row>
    <row r="265" spans="2:17" x14ac:dyDescent="0.35">
      <c r="B265" s="277"/>
      <c r="C265" s="258"/>
      <c r="D265" s="261"/>
      <c r="E265" s="258"/>
      <c r="F265" s="1" t="s">
        <v>107</v>
      </c>
      <c r="G265" s="7"/>
      <c r="H265" s="7"/>
      <c r="I265" s="7"/>
      <c r="J265" s="7"/>
      <c r="K265" s="103">
        <f t="shared" si="53"/>
        <v>0</v>
      </c>
      <c r="L265" s="1"/>
      <c r="M265" s="8"/>
      <c r="N265" s="121">
        <f t="shared" si="54"/>
        <v>0</v>
      </c>
      <c r="O265" s="103">
        <f t="shared" si="55"/>
        <v>0</v>
      </c>
      <c r="P265" s="103">
        <f t="shared" si="56"/>
        <v>0</v>
      </c>
      <c r="Q265" s="132"/>
    </row>
    <row r="266" spans="2:17" x14ac:dyDescent="0.35">
      <c r="B266" s="275">
        <f>'3.1 Optimum crop N requirement'!B90</f>
        <v>0</v>
      </c>
      <c r="C266" s="256">
        <f>'3.1 Optimum crop N requirement'!C90</f>
        <v>0</v>
      </c>
      <c r="D266" s="259"/>
      <c r="E266" s="256" t="str">
        <f>'3.1 Optimum crop N requirement'!F90</f>
        <v>(Blank)</v>
      </c>
      <c r="F266" s="1" t="s">
        <v>107</v>
      </c>
      <c r="G266" s="7"/>
      <c r="H266" s="7"/>
      <c r="I266" s="7"/>
      <c r="J266" s="7"/>
      <c r="K266" s="103">
        <f t="shared" si="53"/>
        <v>0</v>
      </c>
      <c r="L266" s="1"/>
      <c r="M266" s="8"/>
      <c r="N266" s="121">
        <f t="shared" si="54"/>
        <v>0</v>
      </c>
      <c r="O266" s="103">
        <f t="shared" si="55"/>
        <v>0</v>
      </c>
      <c r="P266" s="103">
        <f t="shared" si="56"/>
        <v>0</v>
      </c>
      <c r="Q266" s="131">
        <f t="shared" si="57"/>
        <v>0</v>
      </c>
    </row>
    <row r="267" spans="2:17" x14ac:dyDescent="0.35">
      <c r="B267" s="276"/>
      <c r="C267" s="257"/>
      <c r="D267" s="260"/>
      <c r="E267" s="257"/>
      <c r="F267" s="1" t="s">
        <v>107</v>
      </c>
      <c r="G267" s="7"/>
      <c r="H267" s="7"/>
      <c r="I267" s="7"/>
      <c r="J267" s="7"/>
      <c r="K267" s="103">
        <f t="shared" si="53"/>
        <v>0</v>
      </c>
      <c r="L267" s="1"/>
      <c r="M267" s="8"/>
      <c r="N267" s="121">
        <f t="shared" si="54"/>
        <v>0</v>
      </c>
      <c r="O267" s="103">
        <f t="shared" si="55"/>
        <v>0</v>
      </c>
      <c r="P267" s="103">
        <f t="shared" si="56"/>
        <v>0</v>
      </c>
      <c r="Q267" s="132"/>
    </row>
    <row r="268" spans="2:17" x14ac:dyDescent="0.35">
      <c r="B268" s="277"/>
      <c r="C268" s="258"/>
      <c r="D268" s="261"/>
      <c r="E268" s="258"/>
      <c r="F268" s="1" t="s">
        <v>107</v>
      </c>
      <c r="G268" s="7"/>
      <c r="H268" s="7"/>
      <c r="I268" s="7"/>
      <c r="J268" s="7"/>
      <c r="K268" s="103">
        <f t="shared" si="53"/>
        <v>0</v>
      </c>
      <c r="L268" s="1"/>
      <c r="M268" s="8"/>
      <c r="N268" s="121">
        <f t="shared" si="54"/>
        <v>0</v>
      </c>
      <c r="O268" s="103">
        <f t="shared" si="55"/>
        <v>0</v>
      </c>
      <c r="P268" s="103">
        <f t="shared" si="56"/>
        <v>0</v>
      </c>
      <c r="Q268" s="132"/>
    </row>
    <row r="269" spans="2:17" x14ac:dyDescent="0.35">
      <c r="B269" s="275">
        <f>'3.1 Optimum crop N requirement'!B91</f>
        <v>0</v>
      </c>
      <c r="C269" s="256">
        <f>'3.1 Optimum crop N requirement'!C91</f>
        <v>0</v>
      </c>
      <c r="D269" s="259"/>
      <c r="E269" s="256" t="str">
        <f>'3.1 Optimum crop N requirement'!F91</f>
        <v>(Blank)</v>
      </c>
      <c r="F269" s="1" t="s">
        <v>107</v>
      </c>
      <c r="G269" s="7"/>
      <c r="H269" s="7"/>
      <c r="I269" s="7"/>
      <c r="J269" s="7"/>
      <c r="K269" s="103">
        <f t="shared" si="53"/>
        <v>0</v>
      </c>
      <c r="L269" s="1"/>
      <c r="M269" s="8"/>
      <c r="N269" s="121">
        <f t="shared" si="54"/>
        <v>0</v>
      </c>
      <c r="O269" s="103">
        <f t="shared" si="55"/>
        <v>0</v>
      </c>
      <c r="P269" s="103">
        <f t="shared" si="56"/>
        <v>0</v>
      </c>
      <c r="Q269" s="131">
        <f t="shared" si="57"/>
        <v>0</v>
      </c>
    </row>
    <row r="270" spans="2:17" x14ac:dyDescent="0.35">
      <c r="B270" s="276"/>
      <c r="C270" s="257"/>
      <c r="D270" s="260"/>
      <c r="E270" s="257"/>
      <c r="F270" s="1" t="s">
        <v>107</v>
      </c>
      <c r="G270" s="7"/>
      <c r="H270" s="7"/>
      <c r="I270" s="7"/>
      <c r="J270" s="7"/>
      <c r="K270" s="103">
        <f t="shared" si="53"/>
        <v>0</v>
      </c>
      <c r="L270" s="1"/>
      <c r="M270" s="8"/>
      <c r="N270" s="121">
        <f t="shared" si="54"/>
        <v>0</v>
      </c>
      <c r="O270" s="103">
        <f t="shared" si="55"/>
        <v>0</v>
      </c>
      <c r="P270" s="103">
        <f t="shared" si="56"/>
        <v>0</v>
      </c>
      <c r="Q270" s="132"/>
    </row>
    <row r="271" spans="2:17" x14ac:dyDescent="0.35">
      <c r="B271" s="277"/>
      <c r="C271" s="258"/>
      <c r="D271" s="261"/>
      <c r="E271" s="258"/>
      <c r="F271" s="1" t="s">
        <v>107</v>
      </c>
      <c r="G271" s="7"/>
      <c r="H271" s="7"/>
      <c r="I271" s="7"/>
      <c r="J271" s="7"/>
      <c r="K271" s="103">
        <f t="shared" si="53"/>
        <v>0</v>
      </c>
      <c r="L271" s="1"/>
      <c r="M271" s="8"/>
      <c r="N271" s="121">
        <f t="shared" si="54"/>
        <v>0</v>
      </c>
      <c r="O271" s="103">
        <f t="shared" si="55"/>
        <v>0</v>
      </c>
      <c r="P271" s="103">
        <f t="shared" si="56"/>
        <v>0</v>
      </c>
      <c r="Q271" s="132"/>
    </row>
    <row r="272" spans="2:17" x14ac:dyDescent="0.35">
      <c r="B272" s="275">
        <f>'3.1 Optimum crop N requirement'!B92</f>
        <v>0</v>
      </c>
      <c r="C272" s="256">
        <f>'3.1 Optimum crop N requirement'!C92</f>
        <v>0</v>
      </c>
      <c r="D272" s="259"/>
      <c r="E272" s="256" t="str">
        <f>'3.1 Optimum crop N requirement'!F92</f>
        <v>(Blank)</v>
      </c>
      <c r="F272" s="1" t="s">
        <v>107</v>
      </c>
      <c r="G272" s="7"/>
      <c r="H272" s="7"/>
      <c r="I272" s="7"/>
      <c r="J272" s="7"/>
      <c r="K272" s="103">
        <f t="shared" si="53"/>
        <v>0</v>
      </c>
      <c r="L272" s="1"/>
      <c r="M272" s="8"/>
      <c r="N272" s="121">
        <f t="shared" si="54"/>
        <v>0</v>
      </c>
      <c r="O272" s="103">
        <f t="shared" si="55"/>
        <v>0</v>
      </c>
      <c r="P272" s="103">
        <f t="shared" si="56"/>
        <v>0</v>
      </c>
      <c r="Q272" s="131">
        <f t="shared" si="57"/>
        <v>0</v>
      </c>
    </row>
    <row r="273" spans="2:17" x14ac:dyDescent="0.35">
      <c r="B273" s="276"/>
      <c r="C273" s="257"/>
      <c r="D273" s="260"/>
      <c r="E273" s="257"/>
      <c r="F273" s="1" t="s">
        <v>107</v>
      </c>
      <c r="G273" s="7"/>
      <c r="H273" s="7"/>
      <c r="I273" s="7"/>
      <c r="J273" s="7"/>
      <c r="K273" s="103">
        <f t="shared" si="53"/>
        <v>0</v>
      </c>
      <c r="L273" s="1"/>
      <c r="M273" s="8"/>
      <c r="N273" s="121">
        <f t="shared" si="54"/>
        <v>0</v>
      </c>
      <c r="O273" s="103">
        <f t="shared" si="55"/>
        <v>0</v>
      </c>
      <c r="P273" s="103">
        <f t="shared" si="56"/>
        <v>0</v>
      </c>
      <c r="Q273" s="132"/>
    </row>
    <row r="274" spans="2:17" x14ac:dyDescent="0.35">
      <c r="B274" s="277"/>
      <c r="C274" s="258"/>
      <c r="D274" s="261"/>
      <c r="E274" s="258"/>
      <c r="F274" s="1" t="s">
        <v>107</v>
      </c>
      <c r="G274" s="7"/>
      <c r="H274" s="7"/>
      <c r="I274" s="7"/>
      <c r="J274" s="7"/>
      <c r="K274" s="103">
        <f t="shared" si="53"/>
        <v>0</v>
      </c>
      <c r="L274" s="1"/>
      <c r="M274" s="8"/>
      <c r="N274" s="121">
        <f t="shared" si="54"/>
        <v>0</v>
      </c>
      <c r="O274" s="103">
        <f t="shared" si="55"/>
        <v>0</v>
      </c>
      <c r="P274" s="103">
        <f t="shared" si="56"/>
        <v>0</v>
      </c>
      <c r="Q274" s="132"/>
    </row>
    <row r="275" spans="2:17" x14ac:dyDescent="0.35">
      <c r="B275" s="275">
        <f>'3.1 Optimum crop N requirement'!B93</f>
        <v>0</v>
      </c>
      <c r="C275" s="256">
        <f>'3.1 Optimum crop N requirement'!C93</f>
        <v>0</v>
      </c>
      <c r="D275" s="259"/>
      <c r="E275" s="256" t="str">
        <f>'3.1 Optimum crop N requirement'!F93</f>
        <v>(Blank)</v>
      </c>
      <c r="F275" s="1" t="s">
        <v>107</v>
      </c>
      <c r="G275" s="7"/>
      <c r="H275" s="7"/>
      <c r="I275" s="7"/>
      <c r="J275" s="7"/>
      <c r="K275" s="103">
        <f t="shared" si="53"/>
        <v>0</v>
      </c>
      <c r="L275" s="1"/>
      <c r="M275" s="8"/>
      <c r="N275" s="121">
        <f t="shared" si="54"/>
        <v>0</v>
      </c>
      <c r="O275" s="103">
        <f t="shared" si="55"/>
        <v>0</v>
      </c>
      <c r="P275" s="103">
        <f t="shared" si="56"/>
        <v>0</v>
      </c>
      <c r="Q275" s="131">
        <f t="shared" si="57"/>
        <v>0</v>
      </c>
    </row>
    <row r="276" spans="2:17" x14ac:dyDescent="0.35">
      <c r="B276" s="276"/>
      <c r="C276" s="257"/>
      <c r="D276" s="260"/>
      <c r="E276" s="257"/>
      <c r="F276" s="1" t="s">
        <v>107</v>
      </c>
      <c r="G276" s="7"/>
      <c r="H276" s="7"/>
      <c r="I276" s="7"/>
      <c r="J276" s="7"/>
      <c r="K276" s="103">
        <f t="shared" si="53"/>
        <v>0</v>
      </c>
      <c r="L276" s="1"/>
      <c r="M276" s="8"/>
      <c r="N276" s="121">
        <f t="shared" si="54"/>
        <v>0</v>
      </c>
      <c r="O276" s="103">
        <f t="shared" si="55"/>
        <v>0</v>
      </c>
      <c r="P276" s="103">
        <f t="shared" si="56"/>
        <v>0</v>
      </c>
      <c r="Q276" s="132"/>
    </row>
    <row r="277" spans="2:17" x14ac:dyDescent="0.35">
      <c r="B277" s="277"/>
      <c r="C277" s="258"/>
      <c r="D277" s="261"/>
      <c r="E277" s="258"/>
      <c r="F277" s="1" t="s">
        <v>107</v>
      </c>
      <c r="G277" s="7"/>
      <c r="H277" s="7"/>
      <c r="I277" s="7"/>
      <c r="J277" s="7"/>
      <c r="K277" s="103">
        <f t="shared" si="53"/>
        <v>0</v>
      </c>
      <c r="L277" s="1"/>
      <c r="M277" s="8"/>
      <c r="N277" s="121">
        <f t="shared" si="54"/>
        <v>0</v>
      </c>
      <c r="O277" s="103">
        <f t="shared" si="55"/>
        <v>0</v>
      </c>
      <c r="P277" s="103">
        <f t="shared" si="56"/>
        <v>0</v>
      </c>
      <c r="Q277" s="132"/>
    </row>
    <row r="278" spans="2:17" x14ac:dyDescent="0.35">
      <c r="B278" s="275">
        <f>'3.1 Optimum crop N requirement'!B94</f>
        <v>0</v>
      </c>
      <c r="C278" s="256">
        <f>'3.1 Optimum crop N requirement'!C94</f>
        <v>0</v>
      </c>
      <c r="D278" s="259"/>
      <c r="E278" s="256" t="str">
        <f>'3.1 Optimum crop N requirement'!F94</f>
        <v>(Blank)</v>
      </c>
      <c r="F278" s="1" t="s">
        <v>107</v>
      </c>
      <c r="G278" s="7"/>
      <c r="H278" s="7"/>
      <c r="I278" s="7"/>
      <c r="J278" s="7"/>
      <c r="K278" s="103">
        <f t="shared" si="53"/>
        <v>0</v>
      </c>
      <c r="L278" s="1"/>
      <c r="M278" s="8"/>
      <c r="N278" s="121">
        <f t="shared" si="54"/>
        <v>0</v>
      </c>
      <c r="O278" s="103">
        <f t="shared" si="55"/>
        <v>0</v>
      </c>
      <c r="P278" s="103">
        <f t="shared" si="56"/>
        <v>0</v>
      </c>
      <c r="Q278" s="131">
        <f t="shared" si="57"/>
        <v>0</v>
      </c>
    </row>
    <row r="279" spans="2:17" x14ac:dyDescent="0.35">
      <c r="B279" s="276"/>
      <c r="C279" s="257"/>
      <c r="D279" s="260"/>
      <c r="E279" s="257"/>
      <c r="F279" s="1" t="s">
        <v>107</v>
      </c>
      <c r="G279" s="7"/>
      <c r="H279" s="7"/>
      <c r="I279" s="7"/>
      <c r="J279" s="7"/>
      <c r="K279" s="103">
        <f t="shared" si="53"/>
        <v>0</v>
      </c>
      <c r="L279" s="1"/>
      <c r="M279" s="8"/>
      <c r="N279" s="121">
        <f t="shared" si="54"/>
        <v>0</v>
      </c>
      <c r="O279" s="103">
        <f t="shared" si="55"/>
        <v>0</v>
      </c>
      <c r="P279" s="103">
        <f t="shared" si="56"/>
        <v>0</v>
      </c>
      <c r="Q279" s="132"/>
    </row>
    <row r="280" spans="2:17" x14ac:dyDescent="0.35">
      <c r="B280" s="277"/>
      <c r="C280" s="258"/>
      <c r="D280" s="261"/>
      <c r="E280" s="258"/>
      <c r="F280" s="1" t="s">
        <v>107</v>
      </c>
      <c r="G280" s="7"/>
      <c r="H280" s="7"/>
      <c r="I280" s="7"/>
      <c r="J280" s="7"/>
      <c r="K280" s="103">
        <f t="shared" si="53"/>
        <v>0</v>
      </c>
      <c r="L280" s="1"/>
      <c r="M280" s="8"/>
      <c r="N280" s="121">
        <f t="shared" si="54"/>
        <v>0</v>
      </c>
      <c r="O280" s="103">
        <f t="shared" si="55"/>
        <v>0</v>
      </c>
      <c r="P280" s="103">
        <f t="shared" si="56"/>
        <v>0</v>
      </c>
      <c r="Q280" s="132"/>
    </row>
    <row r="281" spans="2:17" x14ac:dyDescent="0.35">
      <c r="B281" s="275">
        <f>'3.1 Optimum crop N requirement'!B95</f>
        <v>0</v>
      </c>
      <c r="C281" s="256">
        <f>'3.1 Optimum crop N requirement'!C95</f>
        <v>0</v>
      </c>
      <c r="D281" s="259"/>
      <c r="E281" s="256" t="str">
        <f>'3.1 Optimum crop N requirement'!F95</f>
        <v>(Blank)</v>
      </c>
      <c r="F281" s="1" t="s">
        <v>107</v>
      </c>
      <c r="G281" s="7"/>
      <c r="H281" s="7"/>
      <c r="I281" s="7"/>
      <c r="J281" s="7"/>
      <c r="K281" s="103">
        <f t="shared" si="53"/>
        <v>0</v>
      </c>
      <c r="L281" s="1"/>
      <c r="M281" s="8"/>
      <c r="N281" s="121">
        <f t="shared" si="54"/>
        <v>0</v>
      </c>
      <c r="O281" s="103">
        <f t="shared" si="55"/>
        <v>0</v>
      </c>
      <c r="P281" s="103">
        <f t="shared" si="56"/>
        <v>0</v>
      </c>
      <c r="Q281" s="131">
        <f t="shared" si="57"/>
        <v>0</v>
      </c>
    </row>
    <row r="282" spans="2:17" x14ac:dyDescent="0.35">
      <c r="B282" s="276"/>
      <c r="C282" s="257"/>
      <c r="D282" s="260"/>
      <c r="E282" s="257"/>
      <c r="F282" s="1" t="s">
        <v>107</v>
      </c>
      <c r="G282" s="7"/>
      <c r="H282" s="7"/>
      <c r="I282" s="7"/>
      <c r="J282" s="7"/>
      <c r="K282" s="103">
        <f t="shared" si="53"/>
        <v>0</v>
      </c>
      <c r="L282" s="1"/>
      <c r="M282" s="8"/>
      <c r="N282" s="121">
        <f t="shared" si="54"/>
        <v>0</v>
      </c>
      <c r="O282" s="103">
        <f t="shared" si="55"/>
        <v>0</v>
      </c>
      <c r="P282" s="103">
        <f t="shared" si="56"/>
        <v>0</v>
      </c>
      <c r="Q282" s="132"/>
    </row>
    <row r="283" spans="2:17" x14ac:dyDescent="0.35">
      <c r="B283" s="277"/>
      <c r="C283" s="258"/>
      <c r="D283" s="261"/>
      <c r="E283" s="258"/>
      <c r="F283" s="1" t="s">
        <v>107</v>
      </c>
      <c r="G283" s="7"/>
      <c r="H283" s="7"/>
      <c r="I283" s="7"/>
      <c r="J283" s="7"/>
      <c r="K283" s="103">
        <f t="shared" si="53"/>
        <v>0</v>
      </c>
      <c r="L283" s="1"/>
      <c r="M283" s="8"/>
      <c r="N283" s="121">
        <f t="shared" si="54"/>
        <v>0</v>
      </c>
      <c r="O283" s="103">
        <f t="shared" si="55"/>
        <v>0</v>
      </c>
      <c r="P283" s="103">
        <f t="shared" si="56"/>
        <v>0</v>
      </c>
      <c r="Q283" s="132"/>
    </row>
    <row r="284" spans="2:17" x14ac:dyDescent="0.35">
      <c r="B284" s="275">
        <f>'3.1 Optimum crop N requirement'!B96</f>
        <v>0</v>
      </c>
      <c r="C284" s="256">
        <f>'3.1 Optimum crop N requirement'!C96</f>
        <v>0</v>
      </c>
      <c r="D284" s="259"/>
      <c r="E284" s="256" t="str">
        <f>'3.1 Optimum crop N requirement'!F96</f>
        <v>(Blank)</v>
      </c>
      <c r="F284" s="1" t="s">
        <v>107</v>
      </c>
      <c r="G284" s="7"/>
      <c r="H284" s="7"/>
      <c r="I284" s="7"/>
      <c r="J284" s="7"/>
      <c r="K284" s="103">
        <f t="shared" si="53"/>
        <v>0</v>
      </c>
      <c r="L284" s="1"/>
      <c r="M284" s="8"/>
      <c r="N284" s="121">
        <f t="shared" si="54"/>
        <v>0</v>
      </c>
      <c r="O284" s="103">
        <f t="shared" si="55"/>
        <v>0</v>
      </c>
      <c r="P284" s="103">
        <f t="shared" si="56"/>
        <v>0</v>
      </c>
      <c r="Q284" s="131">
        <f t="shared" si="57"/>
        <v>0</v>
      </c>
    </row>
    <row r="285" spans="2:17" x14ac:dyDescent="0.35">
      <c r="B285" s="276"/>
      <c r="C285" s="257"/>
      <c r="D285" s="260"/>
      <c r="E285" s="257"/>
      <c r="F285" s="1" t="s">
        <v>107</v>
      </c>
      <c r="G285" s="7"/>
      <c r="H285" s="7"/>
      <c r="I285" s="7"/>
      <c r="J285" s="7"/>
      <c r="K285" s="103">
        <f t="shared" si="53"/>
        <v>0</v>
      </c>
      <c r="L285" s="1"/>
      <c r="M285" s="8"/>
      <c r="N285" s="121">
        <f t="shared" si="54"/>
        <v>0</v>
      </c>
      <c r="O285" s="103">
        <f t="shared" si="55"/>
        <v>0</v>
      </c>
      <c r="P285" s="103">
        <f t="shared" si="56"/>
        <v>0</v>
      </c>
      <c r="Q285" s="132"/>
    </row>
    <row r="286" spans="2:17" x14ac:dyDescent="0.35">
      <c r="B286" s="277"/>
      <c r="C286" s="258"/>
      <c r="D286" s="261"/>
      <c r="E286" s="258"/>
      <c r="F286" s="1" t="s">
        <v>107</v>
      </c>
      <c r="G286" s="7"/>
      <c r="H286" s="7"/>
      <c r="I286" s="7"/>
      <c r="J286" s="7"/>
      <c r="K286" s="103">
        <f t="shared" si="53"/>
        <v>0</v>
      </c>
      <c r="L286" s="1"/>
      <c r="M286" s="8"/>
      <c r="N286" s="121">
        <f t="shared" si="54"/>
        <v>0</v>
      </c>
      <c r="O286" s="103">
        <f t="shared" si="55"/>
        <v>0</v>
      </c>
      <c r="P286" s="103">
        <f t="shared" si="56"/>
        <v>0</v>
      </c>
      <c r="Q286" s="132"/>
    </row>
    <row r="287" spans="2:17" x14ac:dyDescent="0.35">
      <c r="B287" s="275">
        <f>'3.1 Optimum crop N requirement'!B97</f>
        <v>0</v>
      </c>
      <c r="C287" s="256">
        <f>'3.1 Optimum crop N requirement'!C97</f>
        <v>0</v>
      </c>
      <c r="D287" s="259"/>
      <c r="E287" s="256" t="str">
        <f>'3.1 Optimum crop N requirement'!F97</f>
        <v>(Blank)</v>
      </c>
      <c r="F287" s="1" t="s">
        <v>107</v>
      </c>
      <c r="G287" s="7"/>
      <c r="H287" s="7"/>
      <c r="I287" s="7"/>
      <c r="J287" s="7"/>
      <c r="K287" s="103">
        <f t="shared" si="53"/>
        <v>0</v>
      </c>
      <c r="L287" s="1"/>
      <c r="M287" s="8"/>
      <c r="N287" s="121">
        <f t="shared" si="54"/>
        <v>0</v>
      </c>
      <c r="O287" s="103">
        <f t="shared" si="55"/>
        <v>0</v>
      </c>
      <c r="P287" s="103">
        <f t="shared" si="56"/>
        <v>0</v>
      </c>
      <c r="Q287" s="131">
        <f t="shared" si="57"/>
        <v>0</v>
      </c>
    </row>
    <row r="288" spans="2:17" x14ac:dyDescent="0.35">
      <c r="B288" s="276"/>
      <c r="C288" s="257"/>
      <c r="D288" s="260"/>
      <c r="E288" s="257"/>
      <c r="F288" s="1" t="s">
        <v>107</v>
      </c>
      <c r="G288" s="7"/>
      <c r="H288" s="7"/>
      <c r="I288" s="7"/>
      <c r="J288" s="7"/>
      <c r="K288" s="103">
        <f t="shared" si="53"/>
        <v>0</v>
      </c>
      <c r="L288" s="1"/>
      <c r="M288" s="8"/>
      <c r="N288" s="121">
        <f t="shared" si="54"/>
        <v>0</v>
      </c>
      <c r="O288" s="103">
        <f t="shared" si="55"/>
        <v>0</v>
      </c>
      <c r="P288" s="103">
        <f t="shared" si="56"/>
        <v>0</v>
      </c>
      <c r="Q288" s="132"/>
    </row>
    <row r="289" spans="2:17" x14ac:dyDescent="0.35">
      <c r="B289" s="277"/>
      <c r="C289" s="258"/>
      <c r="D289" s="261"/>
      <c r="E289" s="258"/>
      <c r="F289" s="1" t="s">
        <v>107</v>
      </c>
      <c r="G289" s="7"/>
      <c r="H289" s="7"/>
      <c r="I289" s="7"/>
      <c r="J289" s="7"/>
      <c r="K289" s="103">
        <f t="shared" si="53"/>
        <v>0</v>
      </c>
      <c r="L289" s="1"/>
      <c r="M289" s="8"/>
      <c r="N289" s="121">
        <f t="shared" si="54"/>
        <v>0</v>
      </c>
      <c r="O289" s="103">
        <f t="shared" si="55"/>
        <v>0</v>
      </c>
      <c r="P289" s="103">
        <f t="shared" si="56"/>
        <v>0</v>
      </c>
      <c r="Q289" s="132"/>
    </row>
    <row r="290" spans="2:17" x14ac:dyDescent="0.35">
      <c r="B290" s="275">
        <f>'3.1 Optimum crop N requirement'!B98</f>
        <v>0</v>
      </c>
      <c r="C290" s="256">
        <f>'3.1 Optimum crop N requirement'!C98</f>
        <v>0</v>
      </c>
      <c r="D290" s="259"/>
      <c r="E290" s="256" t="str">
        <f>'3.1 Optimum crop N requirement'!F98</f>
        <v>(Blank)</v>
      </c>
      <c r="F290" s="1" t="s">
        <v>107</v>
      </c>
      <c r="G290" s="7"/>
      <c r="H290" s="7"/>
      <c r="I290" s="7"/>
      <c r="J290" s="7"/>
      <c r="K290" s="103">
        <f t="shared" si="53"/>
        <v>0</v>
      </c>
      <c r="L290" s="1"/>
      <c r="M290" s="8"/>
      <c r="N290" s="121">
        <f t="shared" si="54"/>
        <v>0</v>
      </c>
      <c r="O290" s="103">
        <f t="shared" si="55"/>
        <v>0</v>
      </c>
      <c r="P290" s="103">
        <f t="shared" si="56"/>
        <v>0</v>
      </c>
      <c r="Q290" s="131">
        <f t="shared" si="57"/>
        <v>0</v>
      </c>
    </row>
    <row r="291" spans="2:17" x14ac:dyDescent="0.35">
      <c r="B291" s="276"/>
      <c r="C291" s="257"/>
      <c r="D291" s="260"/>
      <c r="E291" s="257"/>
      <c r="F291" s="1" t="s">
        <v>107</v>
      </c>
      <c r="G291" s="7"/>
      <c r="H291" s="7"/>
      <c r="I291" s="7"/>
      <c r="J291" s="7"/>
      <c r="K291" s="103">
        <f t="shared" si="53"/>
        <v>0</v>
      </c>
      <c r="L291" s="1"/>
      <c r="M291" s="8"/>
      <c r="N291" s="121">
        <f t="shared" si="54"/>
        <v>0</v>
      </c>
      <c r="O291" s="103">
        <f t="shared" si="55"/>
        <v>0</v>
      </c>
      <c r="P291" s="103">
        <f t="shared" si="56"/>
        <v>0</v>
      </c>
      <c r="Q291" s="132"/>
    </row>
    <row r="292" spans="2:17" x14ac:dyDescent="0.35">
      <c r="B292" s="277"/>
      <c r="C292" s="258"/>
      <c r="D292" s="261"/>
      <c r="E292" s="258"/>
      <c r="F292" s="1" t="s">
        <v>107</v>
      </c>
      <c r="G292" s="7"/>
      <c r="H292" s="7"/>
      <c r="I292" s="7"/>
      <c r="J292" s="7"/>
      <c r="K292" s="103">
        <f t="shared" si="53"/>
        <v>0</v>
      </c>
      <c r="L292" s="1"/>
      <c r="M292" s="8"/>
      <c r="N292" s="121">
        <f t="shared" si="54"/>
        <v>0</v>
      </c>
      <c r="O292" s="103">
        <f t="shared" si="55"/>
        <v>0</v>
      </c>
      <c r="P292" s="103">
        <f t="shared" si="56"/>
        <v>0</v>
      </c>
      <c r="Q292" s="132"/>
    </row>
    <row r="293" spans="2:17" x14ac:dyDescent="0.35">
      <c r="B293" s="275">
        <f>'3.1 Optimum crop N requirement'!B99</f>
        <v>0</v>
      </c>
      <c r="C293" s="256">
        <f>'3.1 Optimum crop N requirement'!C99</f>
        <v>0</v>
      </c>
      <c r="D293" s="259"/>
      <c r="E293" s="256" t="str">
        <f>'3.1 Optimum crop N requirement'!F99</f>
        <v>(Blank)</v>
      </c>
      <c r="F293" s="1" t="s">
        <v>107</v>
      </c>
      <c r="G293" s="7"/>
      <c r="H293" s="7"/>
      <c r="I293" s="7"/>
      <c r="J293" s="7"/>
      <c r="K293" s="103">
        <f t="shared" si="53"/>
        <v>0</v>
      </c>
      <c r="L293" s="1"/>
      <c r="M293" s="8"/>
      <c r="N293" s="121">
        <f t="shared" si="54"/>
        <v>0</v>
      </c>
      <c r="O293" s="103">
        <f t="shared" si="55"/>
        <v>0</v>
      </c>
      <c r="P293" s="103">
        <f t="shared" si="56"/>
        <v>0</v>
      </c>
      <c r="Q293" s="131">
        <f t="shared" si="57"/>
        <v>0</v>
      </c>
    </row>
    <row r="294" spans="2:17" x14ac:dyDescent="0.35">
      <c r="B294" s="276"/>
      <c r="C294" s="257"/>
      <c r="D294" s="260"/>
      <c r="E294" s="257"/>
      <c r="F294" s="1" t="s">
        <v>107</v>
      </c>
      <c r="G294" s="7"/>
      <c r="H294" s="7"/>
      <c r="I294" s="7"/>
      <c r="J294" s="7"/>
      <c r="K294" s="103">
        <f t="shared" si="53"/>
        <v>0</v>
      </c>
      <c r="L294" s="1"/>
      <c r="M294" s="8"/>
      <c r="N294" s="121">
        <f t="shared" si="54"/>
        <v>0</v>
      </c>
      <c r="O294" s="103">
        <f t="shared" si="55"/>
        <v>0</v>
      </c>
      <c r="P294" s="103">
        <f t="shared" si="56"/>
        <v>0</v>
      </c>
      <c r="Q294" s="132"/>
    </row>
    <row r="295" spans="2:17" x14ac:dyDescent="0.35">
      <c r="B295" s="277"/>
      <c r="C295" s="258"/>
      <c r="D295" s="261"/>
      <c r="E295" s="258"/>
      <c r="F295" s="1" t="s">
        <v>107</v>
      </c>
      <c r="G295" s="7"/>
      <c r="H295" s="7"/>
      <c r="I295" s="7"/>
      <c r="J295" s="7"/>
      <c r="K295" s="103">
        <f t="shared" si="53"/>
        <v>0</v>
      </c>
      <c r="L295" s="1"/>
      <c r="M295" s="8"/>
      <c r="N295" s="121">
        <f t="shared" si="54"/>
        <v>0</v>
      </c>
      <c r="O295" s="103">
        <f t="shared" si="55"/>
        <v>0</v>
      </c>
      <c r="P295" s="103">
        <f t="shared" si="56"/>
        <v>0</v>
      </c>
      <c r="Q295" s="132"/>
    </row>
    <row r="296" spans="2:17" x14ac:dyDescent="0.35">
      <c r="B296" s="275">
        <f>'3.1 Optimum crop N requirement'!B100</f>
        <v>0</v>
      </c>
      <c r="C296" s="256">
        <f>'3.1 Optimum crop N requirement'!C100</f>
        <v>0</v>
      </c>
      <c r="D296" s="259"/>
      <c r="E296" s="256" t="str">
        <f>'3.1 Optimum crop N requirement'!F100</f>
        <v>(Blank)</v>
      </c>
      <c r="F296" s="1" t="s">
        <v>107</v>
      </c>
      <c r="G296" s="7"/>
      <c r="H296" s="7"/>
      <c r="I296" s="7"/>
      <c r="J296" s="7"/>
      <c r="K296" s="103">
        <f t="shared" si="53"/>
        <v>0</v>
      </c>
      <c r="L296" s="1"/>
      <c r="M296" s="8"/>
      <c r="N296" s="121">
        <f t="shared" si="54"/>
        <v>0</v>
      </c>
      <c r="O296" s="103">
        <f t="shared" si="55"/>
        <v>0</v>
      </c>
      <c r="P296" s="103">
        <f t="shared" si="56"/>
        <v>0</v>
      </c>
      <c r="Q296" s="131">
        <f t="shared" si="57"/>
        <v>0</v>
      </c>
    </row>
    <row r="297" spans="2:17" x14ac:dyDescent="0.35">
      <c r="B297" s="276"/>
      <c r="C297" s="257"/>
      <c r="D297" s="260"/>
      <c r="E297" s="257"/>
      <c r="F297" s="1" t="s">
        <v>107</v>
      </c>
      <c r="G297" s="7"/>
      <c r="H297" s="7"/>
      <c r="I297" s="7"/>
      <c r="J297" s="7"/>
      <c r="K297" s="103">
        <f t="shared" si="53"/>
        <v>0</v>
      </c>
      <c r="L297" s="1"/>
      <c r="M297" s="8"/>
      <c r="N297" s="121">
        <f t="shared" si="54"/>
        <v>0</v>
      </c>
      <c r="O297" s="103">
        <f t="shared" si="55"/>
        <v>0</v>
      </c>
      <c r="P297" s="103">
        <f t="shared" si="56"/>
        <v>0</v>
      </c>
      <c r="Q297" s="132"/>
    </row>
    <row r="298" spans="2:17" x14ac:dyDescent="0.35">
      <c r="B298" s="277"/>
      <c r="C298" s="258"/>
      <c r="D298" s="261"/>
      <c r="E298" s="258"/>
      <c r="F298" s="1" t="s">
        <v>107</v>
      </c>
      <c r="G298" s="7"/>
      <c r="H298" s="7"/>
      <c r="I298" s="7"/>
      <c r="J298" s="7"/>
      <c r="K298" s="103">
        <f t="shared" si="53"/>
        <v>0</v>
      </c>
      <c r="L298" s="1"/>
      <c r="M298" s="8"/>
      <c r="N298" s="121">
        <f t="shared" si="54"/>
        <v>0</v>
      </c>
      <c r="O298" s="103">
        <f t="shared" si="55"/>
        <v>0</v>
      </c>
      <c r="P298" s="103">
        <f t="shared" si="56"/>
        <v>0</v>
      </c>
      <c r="Q298" s="132"/>
    </row>
    <row r="299" spans="2:17" x14ac:dyDescent="0.35">
      <c r="B299" s="275">
        <f>'3.1 Optimum crop N requirement'!B101</f>
        <v>0</v>
      </c>
      <c r="C299" s="256">
        <f>'3.1 Optimum crop N requirement'!C101</f>
        <v>0</v>
      </c>
      <c r="D299" s="259"/>
      <c r="E299" s="256" t="str">
        <f>'3.1 Optimum crop N requirement'!F101</f>
        <v>(Blank)</v>
      </c>
      <c r="F299" s="1" t="s">
        <v>107</v>
      </c>
      <c r="G299" s="7"/>
      <c r="H299" s="7"/>
      <c r="I299" s="7"/>
      <c r="J299" s="7"/>
      <c r="K299" s="103">
        <f t="shared" si="53"/>
        <v>0</v>
      </c>
      <c r="L299" s="1"/>
      <c r="M299" s="8"/>
      <c r="N299" s="121">
        <f t="shared" si="54"/>
        <v>0</v>
      </c>
      <c r="O299" s="103">
        <f t="shared" si="55"/>
        <v>0</v>
      </c>
      <c r="P299" s="103">
        <f t="shared" si="56"/>
        <v>0</v>
      </c>
      <c r="Q299" s="131">
        <f t="shared" si="57"/>
        <v>0</v>
      </c>
    </row>
    <row r="300" spans="2:17" x14ac:dyDescent="0.35">
      <c r="B300" s="276"/>
      <c r="C300" s="257"/>
      <c r="D300" s="260"/>
      <c r="E300" s="257"/>
      <c r="F300" s="1" t="s">
        <v>107</v>
      </c>
      <c r="G300" s="7"/>
      <c r="H300" s="7"/>
      <c r="I300" s="7"/>
      <c r="J300" s="7"/>
      <c r="K300" s="103">
        <f t="shared" si="53"/>
        <v>0</v>
      </c>
      <c r="L300" s="1"/>
      <c r="M300" s="8"/>
      <c r="N300" s="121">
        <f t="shared" si="54"/>
        <v>0</v>
      </c>
      <c r="O300" s="103">
        <f t="shared" si="55"/>
        <v>0</v>
      </c>
      <c r="P300" s="103">
        <f t="shared" si="56"/>
        <v>0</v>
      </c>
      <c r="Q300" s="132"/>
    </row>
    <row r="301" spans="2:17" x14ac:dyDescent="0.35">
      <c r="B301" s="277"/>
      <c r="C301" s="258"/>
      <c r="D301" s="261"/>
      <c r="E301" s="258"/>
      <c r="F301" s="1" t="s">
        <v>107</v>
      </c>
      <c r="G301" s="7"/>
      <c r="H301" s="7"/>
      <c r="I301" s="7"/>
      <c r="J301" s="7"/>
      <c r="K301" s="103">
        <f t="shared" si="53"/>
        <v>0</v>
      </c>
      <c r="L301" s="1"/>
      <c r="M301" s="8"/>
      <c r="N301" s="121">
        <f t="shared" si="54"/>
        <v>0</v>
      </c>
      <c r="O301" s="103">
        <f t="shared" si="55"/>
        <v>0</v>
      </c>
      <c r="P301" s="103">
        <f t="shared" si="56"/>
        <v>0</v>
      </c>
      <c r="Q301" s="132"/>
    </row>
    <row r="302" spans="2:17" x14ac:dyDescent="0.35">
      <c r="B302" s="275">
        <f>'3.1 Optimum crop N requirement'!B102</f>
        <v>0</v>
      </c>
      <c r="C302" s="256">
        <f>'3.1 Optimum crop N requirement'!C102</f>
        <v>0</v>
      </c>
      <c r="D302" s="259"/>
      <c r="E302" s="256" t="str">
        <f>'3.1 Optimum crop N requirement'!F102</f>
        <v>(Blank)</v>
      </c>
      <c r="F302" s="1" t="s">
        <v>107</v>
      </c>
      <c r="G302" s="7"/>
      <c r="H302" s="7"/>
      <c r="I302" s="7"/>
      <c r="J302" s="7"/>
      <c r="K302" s="103">
        <f t="shared" ref="K302:K365" si="58">VLOOKUP(F302,$T$8:$V$27,2, FALSE)</f>
        <v>0</v>
      </c>
      <c r="L302" s="1"/>
      <c r="M302" s="8"/>
      <c r="N302" s="121">
        <f t="shared" ref="N302:N365" si="59">SUM(((J302*K302)*M302))*H302</f>
        <v>0</v>
      </c>
      <c r="O302" s="103">
        <f t="shared" ref="O302:O365" si="60">SUM(((J302*L302)*M302))*H302</f>
        <v>0</v>
      </c>
      <c r="P302" s="103">
        <f t="shared" ref="P302:P365" si="61">SUM(O302+N302)</f>
        <v>0</v>
      </c>
      <c r="Q302" s="131">
        <f t="shared" ref="Q302:Q365" si="62">SUM(P302:P304)</f>
        <v>0</v>
      </c>
    </row>
    <row r="303" spans="2:17" x14ac:dyDescent="0.35">
      <c r="B303" s="276"/>
      <c r="C303" s="257"/>
      <c r="D303" s="260"/>
      <c r="E303" s="257"/>
      <c r="F303" s="1" t="s">
        <v>107</v>
      </c>
      <c r="G303" s="7"/>
      <c r="H303" s="7"/>
      <c r="I303" s="7"/>
      <c r="J303" s="7"/>
      <c r="K303" s="103">
        <f t="shared" si="58"/>
        <v>0</v>
      </c>
      <c r="L303" s="1"/>
      <c r="M303" s="8"/>
      <c r="N303" s="121">
        <f t="shared" si="59"/>
        <v>0</v>
      </c>
      <c r="O303" s="103">
        <f t="shared" si="60"/>
        <v>0</v>
      </c>
      <c r="P303" s="103">
        <f t="shared" si="61"/>
        <v>0</v>
      </c>
      <c r="Q303" s="132"/>
    </row>
    <row r="304" spans="2:17" x14ac:dyDescent="0.35">
      <c r="B304" s="277"/>
      <c r="C304" s="258"/>
      <c r="D304" s="261"/>
      <c r="E304" s="258"/>
      <c r="F304" s="1" t="s">
        <v>107</v>
      </c>
      <c r="G304" s="7"/>
      <c r="H304" s="7"/>
      <c r="I304" s="7"/>
      <c r="J304" s="7"/>
      <c r="K304" s="103">
        <f t="shared" si="58"/>
        <v>0</v>
      </c>
      <c r="L304" s="1"/>
      <c r="M304" s="8"/>
      <c r="N304" s="121">
        <f t="shared" si="59"/>
        <v>0</v>
      </c>
      <c r="O304" s="103">
        <f t="shared" si="60"/>
        <v>0</v>
      </c>
      <c r="P304" s="103">
        <f t="shared" si="61"/>
        <v>0</v>
      </c>
      <c r="Q304" s="132"/>
    </row>
    <row r="305" spans="2:17" x14ac:dyDescent="0.35">
      <c r="B305" s="275">
        <f>'3.1 Optimum crop N requirement'!B103</f>
        <v>0</v>
      </c>
      <c r="C305" s="256">
        <f>'3.1 Optimum crop N requirement'!C103</f>
        <v>0</v>
      </c>
      <c r="D305" s="259"/>
      <c r="E305" s="256" t="str">
        <f>'3.1 Optimum crop N requirement'!F103</f>
        <v>(Blank)</v>
      </c>
      <c r="F305" s="1" t="s">
        <v>107</v>
      </c>
      <c r="G305" s="7"/>
      <c r="H305" s="7"/>
      <c r="I305" s="7"/>
      <c r="J305" s="7"/>
      <c r="K305" s="103">
        <f t="shared" si="58"/>
        <v>0</v>
      </c>
      <c r="L305" s="1"/>
      <c r="M305" s="8"/>
      <c r="N305" s="121">
        <f t="shared" si="59"/>
        <v>0</v>
      </c>
      <c r="O305" s="103">
        <f t="shared" si="60"/>
        <v>0</v>
      </c>
      <c r="P305" s="103">
        <f t="shared" si="61"/>
        <v>0</v>
      </c>
      <c r="Q305" s="131">
        <f t="shared" si="62"/>
        <v>0</v>
      </c>
    </row>
    <row r="306" spans="2:17" x14ac:dyDescent="0.35">
      <c r="B306" s="276"/>
      <c r="C306" s="257"/>
      <c r="D306" s="260"/>
      <c r="E306" s="257"/>
      <c r="F306" s="1" t="s">
        <v>107</v>
      </c>
      <c r="G306" s="7"/>
      <c r="H306" s="7"/>
      <c r="I306" s="7"/>
      <c r="J306" s="7"/>
      <c r="K306" s="103">
        <f t="shared" si="58"/>
        <v>0</v>
      </c>
      <c r="L306" s="1"/>
      <c r="M306" s="8"/>
      <c r="N306" s="121">
        <f t="shared" si="59"/>
        <v>0</v>
      </c>
      <c r="O306" s="103">
        <f t="shared" si="60"/>
        <v>0</v>
      </c>
      <c r="P306" s="103">
        <f t="shared" si="61"/>
        <v>0</v>
      </c>
      <c r="Q306" s="132"/>
    </row>
    <row r="307" spans="2:17" x14ac:dyDescent="0.35">
      <c r="B307" s="277"/>
      <c r="C307" s="258"/>
      <c r="D307" s="261"/>
      <c r="E307" s="258"/>
      <c r="F307" s="1" t="s">
        <v>107</v>
      </c>
      <c r="G307" s="7"/>
      <c r="H307" s="7"/>
      <c r="I307" s="7"/>
      <c r="J307" s="7"/>
      <c r="K307" s="103">
        <f t="shared" si="58"/>
        <v>0</v>
      </c>
      <c r="L307" s="1"/>
      <c r="M307" s="8"/>
      <c r="N307" s="121">
        <f t="shared" si="59"/>
        <v>0</v>
      </c>
      <c r="O307" s="103">
        <f t="shared" si="60"/>
        <v>0</v>
      </c>
      <c r="P307" s="103">
        <f t="shared" si="61"/>
        <v>0</v>
      </c>
      <c r="Q307" s="132"/>
    </row>
    <row r="308" spans="2:17" x14ac:dyDescent="0.35">
      <c r="B308" s="275">
        <f>'3.1 Optimum crop N requirement'!B104</f>
        <v>0</v>
      </c>
      <c r="C308" s="256">
        <f>'3.1 Optimum crop N requirement'!C104</f>
        <v>0</v>
      </c>
      <c r="D308" s="259"/>
      <c r="E308" s="256" t="str">
        <f>'3.1 Optimum crop N requirement'!F104</f>
        <v>(Blank)</v>
      </c>
      <c r="F308" s="1" t="s">
        <v>107</v>
      </c>
      <c r="G308" s="7"/>
      <c r="H308" s="7"/>
      <c r="I308" s="7"/>
      <c r="J308" s="7"/>
      <c r="K308" s="103">
        <f t="shared" si="58"/>
        <v>0</v>
      </c>
      <c r="L308" s="1"/>
      <c r="M308" s="8"/>
      <c r="N308" s="121">
        <f t="shared" si="59"/>
        <v>0</v>
      </c>
      <c r="O308" s="103">
        <f t="shared" si="60"/>
        <v>0</v>
      </c>
      <c r="P308" s="103">
        <f t="shared" si="61"/>
        <v>0</v>
      </c>
      <c r="Q308" s="131">
        <f t="shared" si="62"/>
        <v>0</v>
      </c>
    </row>
    <row r="309" spans="2:17" x14ac:dyDescent="0.35">
      <c r="B309" s="276"/>
      <c r="C309" s="257"/>
      <c r="D309" s="260"/>
      <c r="E309" s="257"/>
      <c r="F309" s="1" t="s">
        <v>107</v>
      </c>
      <c r="G309" s="7"/>
      <c r="H309" s="7"/>
      <c r="I309" s="7"/>
      <c r="J309" s="7"/>
      <c r="K309" s="103">
        <f t="shared" si="58"/>
        <v>0</v>
      </c>
      <c r="L309" s="1"/>
      <c r="M309" s="8"/>
      <c r="N309" s="121">
        <f t="shared" si="59"/>
        <v>0</v>
      </c>
      <c r="O309" s="103">
        <f t="shared" si="60"/>
        <v>0</v>
      </c>
      <c r="P309" s="103">
        <f t="shared" si="61"/>
        <v>0</v>
      </c>
      <c r="Q309" s="132"/>
    </row>
    <row r="310" spans="2:17" x14ac:dyDescent="0.35">
      <c r="B310" s="277"/>
      <c r="C310" s="258"/>
      <c r="D310" s="261"/>
      <c r="E310" s="258"/>
      <c r="F310" s="1" t="s">
        <v>107</v>
      </c>
      <c r="G310" s="7"/>
      <c r="H310" s="7"/>
      <c r="I310" s="7"/>
      <c r="J310" s="7"/>
      <c r="K310" s="103">
        <f t="shared" si="58"/>
        <v>0</v>
      </c>
      <c r="L310" s="1"/>
      <c r="M310" s="8"/>
      <c r="N310" s="121">
        <f t="shared" si="59"/>
        <v>0</v>
      </c>
      <c r="O310" s="103">
        <f t="shared" si="60"/>
        <v>0</v>
      </c>
      <c r="P310" s="103">
        <f t="shared" si="61"/>
        <v>0</v>
      </c>
      <c r="Q310" s="132"/>
    </row>
    <row r="311" spans="2:17" x14ac:dyDescent="0.35">
      <c r="B311" s="275">
        <f>'3.1 Optimum crop N requirement'!B105</f>
        <v>0</v>
      </c>
      <c r="C311" s="256">
        <f>'3.1 Optimum crop N requirement'!C105</f>
        <v>0</v>
      </c>
      <c r="D311" s="259"/>
      <c r="E311" s="256" t="str">
        <f>'3.1 Optimum crop N requirement'!F105</f>
        <v>(Blank)</v>
      </c>
      <c r="F311" s="1" t="s">
        <v>107</v>
      </c>
      <c r="G311" s="7"/>
      <c r="H311" s="7"/>
      <c r="I311" s="7"/>
      <c r="J311" s="7"/>
      <c r="K311" s="103">
        <f t="shared" si="58"/>
        <v>0</v>
      </c>
      <c r="L311" s="1"/>
      <c r="M311" s="8"/>
      <c r="N311" s="121">
        <f t="shared" si="59"/>
        <v>0</v>
      </c>
      <c r="O311" s="103">
        <f t="shared" si="60"/>
        <v>0</v>
      </c>
      <c r="P311" s="103">
        <f t="shared" si="61"/>
        <v>0</v>
      </c>
      <c r="Q311" s="131">
        <f t="shared" si="62"/>
        <v>0</v>
      </c>
    </row>
    <row r="312" spans="2:17" x14ac:dyDescent="0.35">
      <c r="B312" s="276"/>
      <c r="C312" s="257"/>
      <c r="D312" s="260"/>
      <c r="E312" s="257"/>
      <c r="F312" s="1" t="s">
        <v>107</v>
      </c>
      <c r="G312" s="7"/>
      <c r="H312" s="7"/>
      <c r="I312" s="7"/>
      <c r="J312" s="7"/>
      <c r="K312" s="103">
        <f t="shared" si="58"/>
        <v>0</v>
      </c>
      <c r="L312" s="1"/>
      <c r="M312" s="8"/>
      <c r="N312" s="121">
        <f t="shared" si="59"/>
        <v>0</v>
      </c>
      <c r="O312" s="103">
        <f t="shared" si="60"/>
        <v>0</v>
      </c>
      <c r="P312" s="103">
        <f t="shared" si="61"/>
        <v>0</v>
      </c>
      <c r="Q312" s="132"/>
    </row>
    <row r="313" spans="2:17" x14ac:dyDescent="0.35">
      <c r="B313" s="277"/>
      <c r="C313" s="258"/>
      <c r="D313" s="261"/>
      <c r="E313" s="258"/>
      <c r="F313" s="1" t="s">
        <v>107</v>
      </c>
      <c r="G313" s="7"/>
      <c r="H313" s="7"/>
      <c r="I313" s="7"/>
      <c r="J313" s="7"/>
      <c r="K313" s="103">
        <f t="shared" si="58"/>
        <v>0</v>
      </c>
      <c r="L313" s="1"/>
      <c r="M313" s="8"/>
      <c r="N313" s="121">
        <f t="shared" si="59"/>
        <v>0</v>
      </c>
      <c r="O313" s="103">
        <f t="shared" si="60"/>
        <v>0</v>
      </c>
      <c r="P313" s="103">
        <f t="shared" si="61"/>
        <v>0</v>
      </c>
      <c r="Q313" s="132"/>
    </row>
    <row r="314" spans="2:17" x14ac:dyDescent="0.35">
      <c r="B314" s="275">
        <f>'3.1 Optimum crop N requirement'!B106</f>
        <v>0</v>
      </c>
      <c r="C314" s="256">
        <f>'3.1 Optimum crop N requirement'!C106</f>
        <v>0</v>
      </c>
      <c r="D314" s="259"/>
      <c r="E314" s="256" t="str">
        <f>'3.1 Optimum crop N requirement'!F106</f>
        <v>(Blank)</v>
      </c>
      <c r="F314" s="1" t="s">
        <v>107</v>
      </c>
      <c r="G314" s="7"/>
      <c r="H314" s="7"/>
      <c r="I314" s="7"/>
      <c r="J314" s="7"/>
      <c r="K314" s="103">
        <f t="shared" si="58"/>
        <v>0</v>
      </c>
      <c r="L314" s="1"/>
      <c r="M314" s="8"/>
      <c r="N314" s="121">
        <f t="shared" si="59"/>
        <v>0</v>
      </c>
      <c r="O314" s="103">
        <f t="shared" si="60"/>
        <v>0</v>
      </c>
      <c r="P314" s="103">
        <f t="shared" si="61"/>
        <v>0</v>
      </c>
      <c r="Q314" s="131">
        <f t="shared" si="62"/>
        <v>0</v>
      </c>
    </row>
    <row r="315" spans="2:17" x14ac:dyDescent="0.35">
      <c r="B315" s="276"/>
      <c r="C315" s="257"/>
      <c r="D315" s="260"/>
      <c r="E315" s="257"/>
      <c r="F315" s="1" t="s">
        <v>107</v>
      </c>
      <c r="G315" s="7"/>
      <c r="H315" s="7"/>
      <c r="I315" s="7"/>
      <c r="J315" s="7"/>
      <c r="K315" s="103">
        <f t="shared" si="58"/>
        <v>0</v>
      </c>
      <c r="L315" s="1"/>
      <c r="M315" s="8"/>
      <c r="N315" s="121">
        <f t="shared" si="59"/>
        <v>0</v>
      </c>
      <c r="O315" s="103">
        <f t="shared" si="60"/>
        <v>0</v>
      </c>
      <c r="P315" s="103">
        <f t="shared" si="61"/>
        <v>0</v>
      </c>
      <c r="Q315" s="132"/>
    </row>
    <row r="316" spans="2:17" x14ac:dyDescent="0.35">
      <c r="B316" s="277"/>
      <c r="C316" s="258"/>
      <c r="D316" s="261"/>
      <c r="E316" s="258"/>
      <c r="F316" s="1" t="s">
        <v>107</v>
      </c>
      <c r="G316" s="7"/>
      <c r="H316" s="7"/>
      <c r="I316" s="7"/>
      <c r="J316" s="7"/>
      <c r="K316" s="103">
        <f t="shared" si="58"/>
        <v>0</v>
      </c>
      <c r="L316" s="1"/>
      <c r="M316" s="8"/>
      <c r="N316" s="121">
        <f t="shared" si="59"/>
        <v>0</v>
      </c>
      <c r="O316" s="103">
        <f t="shared" si="60"/>
        <v>0</v>
      </c>
      <c r="P316" s="103">
        <f t="shared" si="61"/>
        <v>0</v>
      </c>
      <c r="Q316" s="132"/>
    </row>
    <row r="317" spans="2:17" x14ac:dyDescent="0.35">
      <c r="B317" s="275">
        <f>'3.1 Optimum crop N requirement'!B107</f>
        <v>0</v>
      </c>
      <c r="C317" s="256">
        <f>'3.1 Optimum crop N requirement'!C107</f>
        <v>0</v>
      </c>
      <c r="D317" s="259"/>
      <c r="E317" s="256" t="str">
        <f>'3.1 Optimum crop N requirement'!F107</f>
        <v>(Blank)</v>
      </c>
      <c r="F317" s="1" t="s">
        <v>107</v>
      </c>
      <c r="G317" s="7"/>
      <c r="H317" s="7"/>
      <c r="I317" s="7"/>
      <c r="J317" s="7"/>
      <c r="K317" s="103">
        <f t="shared" si="58"/>
        <v>0</v>
      </c>
      <c r="L317" s="1"/>
      <c r="M317" s="8"/>
      <c r="N317" s="121">
        <f t="shared" si="59"/>
        <v>0</v>
      </c>
      <c r="O317" s="103">
        <f t="shared" si="60"/>
        <v>0</v>
      </c>
      <c r="P317" s="103">
        <f t="shared" si="61"/>
        <v>0</v>
      </c>
      <c r="Q317" s="131">
        <f t="shared" si="62"/>
        <v>0</v>
      </c>
    </row>
    <row r="318" spans="2:17" x14ac:dyDescent="0.35">
      <c r="B318" s="276"/>
      <c r="C318" s="257"/>
      <c r="D318" s="260"/>
      <c r="E318" s="257"/>
      <c r="F318" s="1" t="s">
        <v>107</v>
      </c>
      <c r="G318" s="7"/>
      <c r="H318" s="7"/>
      <c r="I318" s="7"/>
      <c r="J318" s="7"/>
      <c r="K318" s="103">
        <f t="shared" si="58"/>
        <v>0</v>
      </c>
      <c r="L318" s="1"/>
      <c r="M318" s="8"/>
      <c r="N318" s="121">
        <f t="shared" si="59"/>
        <v>0</v>
      </c>
      <c r="O318" s="103">
        <f t="shared" si="60"/>
        <v>0</v>
      </c>
      <c r="P318" s="103">
        <f t="shared" si="61"/>
        <v>0</v>
      </c>
      <c r="Q318" s="132"/>
    </row>
    <row r="319" spans="2:17" x14ac:dyDescent="0.35">
      <c r="B319" s="277"/>
      <c r="C319" s="258"/>
      <c r="D319" s="261"/>
      <c r="E319" s="258"/>
      <c r="F319" s="1" t="s">
        <v>107</v>
      </c>
      <c r="G319" s="7"/>
      <c r="H319" s="7"/>
      <c r="I319" s="7"/>
      <c r="J319" s="7"/>
      <c r="K319" s="103">
        <f t="shared" si="58"/>
        <v>0</v>
      </c>
      <c r="L319" s="1"/>
      <c r="M319" s="8"/>
      <c r="N319" s="121">
        <f t="shared" si="59"/>
        <v>0</v>
      </c>
      <c r="O319" s="103">
        <f t="shared" si="60"/>
        <v>0</v>
      </c>
      <c r="P319" s="103">
        <f t="shared" si="61"/>
        <v>0</v>
      </c>
      <c r="Q319" s="132"/>
    </row>
    <row r="320" spans="2:17" x14ac:dyDescent="0.35">
      <c r="B320" s="275">
        <f>'3.1 Optimum crop N requirement'!B108</f>
        <v>0</v>
      </c>
      <c r="C320" s="256">
        <f>'3.1 Optimum crop N requirement'!C108</f>
        <v>0</v>
      </c>
      <c r="D320" s="259"/>
      <c r="E320" s="256" t="str">
        <f>'3.1 Optimum crop N requirement'!F108</f>
        <v>(Blank)</v>
      </c>
      <c r="F320" s="1" t="s">
        <v>107</v>
      </c>
      <c r="G320" s="7"/>
      <c r="H320" s="7"/>
      <c r="I320" s="7"/>
      <c r="J320" s="7"/>
      <c r="K320" s="103">
        <f t="shared" si="58"/>
        <v>0</v>
      </c>
      <c r="L320" s="1"/>
      <c r="M320" s="8"/>
      <c r="N320" s="121">
        <f t="shared" si="59"/>
        <v>0</v>
      </c>
      <c r="O320" s="103">
        <f t="shared" si="60"/>
        <v>0</v>
      </c>
      <c r="P320" s="103">
        <f t="shared" si="61"/>
        <v>0</v>
      </c>
      <c r="Q320" s="131">
        <f t="shared" si="62"/>
        <v>0</v>
      </c>
    </row>
    <row r="321" spans="2:17" x14ac:dyDescent="0.35">
      <c r="B321" s="276"/>
      <c r="C321" s="257"/>
      <c r="D321" s="260"/>
      <c r="E321" s="257"/>
      <c r="F321" s="1" t="s">
        <v>107</v>
      </c>
      <c r="G321" s="7"/>
      <c r="H321" s="7"/>
      <c r="I321" s="7"/>
      <c r="J321" s="7"/>
      <c r="K321" s="103">
        <f t="shared" si="58"/>
        <v>0</v>
      </c>
      <c r="L321" s="1"/>
      <c r="M321" s="8"/>
      <c r="N321" s="121">
        <f t="shared" si="59"/>
        <v>0</v>
      </c>
      <c r="O321" s="103">
        <f t="shared" si="60"/>
        <v>0</v>
      </c>
      <c r="P321" s="103">
        <f t="shared" si="61"/>
        <v>0</v>
      </c>
      <c r="Q321" s="132"/>
    </row>
    <row r="322" spans="2:17" x14ac:dyDescent="0.35">
      <c r="B322" s="277"/>
      <c r="C322" s="258"/>
      <c r="D322" s="261"/>
      <c r="E322" s="258"/>
      <c r="F322" s="1" t="s">
        <v>107</v>
      </c>
      <c r="G322" s="7"/>
      <c r="H322" s="7"/>
      <c r="I322" s="7"/>
      <c r="J322" s="7"/>
      <c r="K322" s="103">
        <f t="shared" si="58"/>
        <v>0</v>
      </c>
      <c r="L322" s="1"/>
      <c r="M322" s="8"/>
      <c r="N322" s="121">
        <f t="shared" si="59"/>
        <v>0</v>
      </c>
      <c r="O322" s="103">
        <f t="shared" si="60"/>
        <v>0</v>
      </c>
      <c r="P322" s="103">
        <f t="shared" si="61"/>
        <v>0</v>
      </c>
      <c r="Q322" s="132"/>
    </row>
    <row r="323" spans="2:17" x14ac:dyDescent="0.35">
      <c r="B323" s="275">
        <f>'3.1 Optimum crop N requirement'!B109</f>
        <v>0</v>
      </c>
      <c r="C323" s="256">
        <f>'3.1 Optimum crop N requirement'!C109</f>
        <v>0</v>
      </c>
      <c r="D323" s="259"/>
      <c r="E323" s="256" t="str">
        <f>'3.1 Optimum crop N requirement'!F109</f>
        <v>(Blank)</v>
      </c>
      <c r="F323" s="1" t="s">
        <v>107</v>
      </c>
      <c r="G323" s="7"/>
      <c r="H323" s="7"/>
      <c r="I323" s="7"/>
      <c r="J323" s="7"/>
      <c r="K323" s="103">
        <f t="shared" si="58"/>
        <v>0</v>
      </c>
      <c r="L323" s="1"/>
      <c r="M323" s="8"/>
      <c r="N323" s="121">
        <f t="shared" si="59"/>
        <v>0</v>
      </c>
      <c r="O323" s="103">
        <f t="shared" si="60"/>
        <v>0</v>
      </c>
      <c r="P323" s="103">
        <f t="shared" si="61"/>
        <v>0</v>
      </c>
      <c r="Q323" s="131">
        <f t="shared" si="62"/>
        <v>0</v>
      </c>
    </row>
    <row r="324" spans="2:17" x14ac:dyDescent="0.35">
      <c r="B324" s="276"/>
      <c r="C324" s="257"/>
      <c r="D324" s="260"/>
      <c r="E324" s="257"/>
      <c r="F324" s="1" t="s">
        <v>107</v>
      </c>
      <c r="G324" s="7"/>
      <c r="H324" s="7"/>
      <c r="I324" s="7"/>
      <c r="J324" s="7"/>
      <c r="K324" s="103">
        <f t="shared" si="58"/>
        <v>0</v>
      </c>
      <c r="L324" s="1"/>
      <c r="M324" s="8"/>
      <c r="N324" s="121">
        <f t="shared" si="59"/>
        <v>0</v>
      </c>
      <c r="O324" s="103">
        <f t="shared" si="60"/>
        <v>0</v>
      </c>
      <c r="P324" s="103">
        <f t="shared" si="61"/>
        <v>0</v>
      </c>
      <c r="Q324" s="132"/>
    </row>
    <row r="325" spans="2:17" x14ac:dyDescent="0.35">
      <c r="B325" s="277"/>
      <c r="C325" s="258"/>
      <c r="D325" s="261"/>
      <c r="E325" s="258"/>
      <c r="F325" s="1" t="s">
        <v>107</v>
      </c>
      <c r="G325" s="7"/>
      <c r="H325" s="7"/>
      <c r="I325" s="7"/>
      <c r="J325" s="7"/>
      <c r="K325" s="103">
        <f t="shared" si="58"/>
        <v>0</v>
      </c>
      <c r="L325" s="1"/>
      <c r="M325" s="8"/>
      <c r="N325" s="121">
        <f t="shared" si="59"/>
        <v>0</v>
      </c>
      <c r="O325" s="103">
        <f t="shared" si="60"/>
        <v>0</v>
      </c>
      <c r="P325" s="103">
        <f t="shared" si="61"/>
        <v>0</v>
      </c>
      <c r="Q325" s="132"/>
    </row>
    <row r="326" spans="2:17" x14ac:dyDescent="0.35">
      <c r="B326" s="275">
        <f>'3.1 Optimum crop N requirement'!B110</f>
        <v>0</v>
      </c>
      <c r="C326" s="256">
        <f>'3.1 Optimum crop N requirement'!C110</f>
        <v>0</v>
      </c>
      <c r="D326" s="259"/>
      <c r="E326" s="256" t="str">
        <f>'3.1 Optimum crop N requirement'!F110</f>
        <v>(Blank)</v>
      </c>
      <c r="F326" s="1" t="s">
        <v>107</v>
      </c>
      <c r="G326" s="7"/>
      <c r="H326" s="7"/>
      <c r="I326" s="7"/>
      <c r="J326" s="7"/>
      <c r="K326" s="103">
        <f t="shared" si="58"/>
        <v>0</v>
      </c>
      <c r="L326" s="1"/>
      <c r="M326" s="8"/>
      <c r="N326" s="121">
        <f t="shared" si="59"/>
        <v>0</v>
      </c>
      <c r="O326" s="103">
        <f t="shared" si="60"/>
        <v>0</v>
      </c>
      <c r="P326" s="103">
        <f t="shared" si="61"/>
        <v>0</v>
      </c>
      <c r="Q326" s="131">
        <f t="shared" si="62"/>
        <v>0</v>
      </c>
    </row>
    <row r="327" spans="2:17" x14ac:dyDescent="0.35">
      <c r="B327" s="276"/>
      <c r="C327" s="257"/>
      <c r="D327" s="260"/>
      <c r="E327" s="257"/>
      <c r="F327" s="1" t="s">
        <v>107</v>
      </c>
      <c r="G327" s="7"/>
      <c r="H327" s="7"/>
      <c r="I327" s="7"/>
      <c r="J327" s="7"/>
      <c r="K327" s="103">
        <f t="shared" si="58"/>
        <v>0</v>
      </c>
      <c r="L327" s="1"/>
      <c r="M327" s="8"/>
      <c r="N327" s="121">
        <f t="shared" si="59"/>
        <v>0</v>
      </c>
      <c r="O327" s="103">
        <f t="shared" si="60"/>
        <v>0</v>
      </c>
      <c r="P327" s="103">
        <f t="shared" si="61"/>
        <v>0</v>
      </c>
      <c r="Q327" s="132"/>
    </row>
    <row r="328" spans="2:17" x14ac:dyDescent="0.35">
      <c r="B328" s="277"/>
      <c r="C328" s="258"/>
      <c r="D328" s="261"/>
      <c r="E328" s="258"/>
      <c r="F328" s="1" t="s">
        <v>107</v>
      </c>
      <c r="G328" s="7"/>
      <c r="H328" s="7"/>
      <c r="I328" s="7"/>
      <c r="J328" s="7"/>
      <c r="K328" s="103">
        <f t="shared" si="58"/>
        <v>0</v>
      </c>
      <c r="L328" s="1"/>
      <c r="M328" s="8"/>
      <c r="N328" s="121">
        <f t="shared" si="59"/>
        <v>0</v>
      </c>
      <c r="O328" s="103">
        <f t="shared" si="60"/>
        <v>0</v>
      </c>
      <c r="P328" s="103">
        <f t="shared" si="61"/>
        <v>0</v>
      </c>
      <c r="Q328" s="132"/>
    </row>
    <row r="329" spans="2:17" x14ac:dyDescent="0.35">
      <c r="B329" s="275">
        <f>'3.1 Optimum crop N requirement'!B111</f>
        <v>0</v>
      </c>
      <c r="C329" s="256">
        <f>'3.1 Optimum crop N requirement'!C111</f>
        <v>0</v>
      </c>
      <c r="D329" s="259"/>
      <c r="E329" s="256" t="str">
        <f>'3.1 Optimum crop N requirement'!F111</f>
        <v>(Blank)</v>
      </c>
      <c r="F329" s="1" t="s">
        <v>107</v>
      </c>
      <c r="G329" s="7"/>
      <c r="H329" s="7"/>
      <c r="I329" s="7"/>
      <c r="J329" s="7"/>
      <c r="K329" s="103">
        <f t="shared" si="58"/>
        <v>0</v>
      </c>
      <c r="L329" s="1"/>
      <c r="M329" s="8"/>
      <c r="N329" s="121">
        <f t="shared" si="59"/>
        <v>0</v>
      </c>
      <c r="O329" s="103">
        <f t="shared" si="60"/>
        <v>0</v>
      </c>
      <c r="P329" s="103">
        <f t="shared" si="61"/>
        <v>0</v>
      </c>
      <c r="Q329" s="131">
        <f t="shared" si="62"/>
        <v>0</v>
      </c>
    </row>
    <row r="330" spans="2:17" x14ac:dyDescent="0.35">
      <c r="B330" s="276"/>
      <c r="C330" s="257"/>
      <c r="D330" s="260"/>
      <c r="E330" s="257"/>
      <c r="F330" s="1" t="s">
        <v>107</v>
      </c>
      <c r="G330" s="7"/>
      <c r="H330" s="7"/>
      <c r="I330" s="7"/>
      <c r="J330" s="7"/>
      <c r="K330" s="103">
        <f t="shared" si="58"/>
        <v>0</v>
      </c>
      <c r="L330" s="1"/>
      <c r="M330" s="8"/>
      <c r="N330" s="121">
        <f t="shared" si="59"/>
        <v>0</v>
      </c>
      <c r="O330" s="103">
        <f t="shared" si="60"/>
        <v>0</v>
      </c>
      <c r="P330" s="103">
        <f t="shared" si="61"/>
        <v>0</v>
      </c>
      <c r="Q330" s="132"/>
    </row>
    <row r="331" spans="2:17" x14ac:dyDescent="0.35">
      <c r="B331" s="277"/>
      <c r="C331" s="258"/>
      <c r="D331" s="261"/>
      <c r="E331" s="258"/>
      <c r="F331" s="1" t="s">
        <v>107</v>
      </c>
      <c r="G331" s="7"/>
      <c r="H331" s="7"/>
      <c r="I331" s="7"/>
      <c r="J331" s="7"/>
      <c r="K331" s="103">
        <f t="shared" si="58"/>
        <v>0</v>
      </c>
      <c r="L331" s="1"/>
      <c r="M331" s="8"/>
      <c r="N331" s="121">
        <f t="shared" si="59"/>
        <v>0</v>
      </c>
      <c r="O331" s="103">
        <f t="shared" si="60"/>
        <v>0</v>
      </c>
      <c r="P331" s="103">
        <f t="shared" si="61"/>
        <v>0</v>
      </c>
      <c r="Q331" s="132"/>
    </row>
    <row r="332" spans="2:17" x14ac:dyDescent="0.35">
      <c r="B332" s="275">
        <f>'3.1 Optimum crop N requirement'!B112</f>
        <v>0</v>
      </c>
      <c r="C332" s="256">
        <f>'3.1 Optimum crop N requirement'!C112</f>
        <v>0</v>
      </c>
      <c r="D332" s="259"/>
      <c r="E332" s="256" t="str">
        <f>'3.1 Optimum crop N requirement'!F112</f>
        <v>(Blank)</v>
      </c>
      <c r="F332" s="1" t="s">
        <v>107</v>
      </c>
      <c r="G332" s="7"/>
      <c r="H332" s="7"/>
      <c r="I332" s="7"/>
      <c r="J332" s="7"/>
      <c r="K332" s="103">
        <f t="shared" si="58"/>
        <v>0</v>
      </c>
      <c r="L332" s="1"/>
      <c r="M332" s="8"/>
      <c r="N332" s="121">
        <f t="shared" si="59"/>
        <v>0</v>
      </c>
      <c r="O332" s="103">
        <f t="shared" si="60"/>
        <v>0</v>
      </c>
      <c r="P332" s="103">
        <f t="shared" si="61"/>
        <v>0</v>
      </c>
      <c r="Q332" s="131">
        <f t="shared" si="62"/>
        <v>0</v>
      </c>
    </row>
    <row r="333" spans="2:17" x14ac:dyDescent="0.35">
      <c r="B333" s="276"/>
      <c r="C333" s="257"/>
      <c r="D333" s="260"/>
      <c r="E333" s="257"/>
      <c r="F333" s="1" t="s">
        <v>107</v>
      </c>
      <c r="G333" s="7"/>
      <c r="H333" s="7"/>
      <c r="I333" s="7"/>
      <c r="J333" s="7"/>
      <c r="K333" s="103">
        <f t="shared" si="58"/>
        <v>0</v>
      </c>
      <c r="L333" s="1"/>
      <c r="M333" s="8"/>
      <c r="N333" s="121">
        <f t="shared" si="59"/>
        <v>0</v>
      </c>
      <c r="O333" s="103">
        <f t="shared" si="60"/>
        <v>0</v>
      </c>
      <c r="P333" s="103">
        <f t="shared" si="61"/>
        <v>0</v>
      </c>
      <c r="Q333" s="132"/>
    </row>
    <row r="334" spans="2:17" x14ac:dyDescent="0.35">
      <c r="B334" s="277"/>
      <c r="C334" s="258"/>
      <c r="D334" s="261"/>
      <c r="E334" s="258"/>
      <c r="F334" s="1" t="s">
        <v>107</v>
      </c>
      <c r="G334" s="7"/>
      <c r="H334" s="7"/>
      <c r="I334" s="7"/>
      <c r="J334" s="7"/>
      <c r="K334" s="103">
        <f t="shared" si="58"/>
        <v>0</v>
      </c>
      <c r="L334" s="1"/>
      <c r="M334" s="8"/>
      <c r="N334" s="121">
        <f t="shared" si="59"/>
        <v>0</v>
      </c>
      <c r="O334" s="103">
        <f t="shared" si="60"/>
        <v>0</v>
      </c>
      <c r="P334" s="103">
        <f t="shared" si="61"/>
        <v>0</v>
      </c>
      <c r="Q334" s="132"/>
    </row>
    <row r="335" spans="2:17" x14ac:dyDescent="0.35">
      <c r="B335" s="275">
        <f>'3.1 Optimum crop N requirement'!B113</f>
        <v>0</v>
      </c>
      <c r="C335" s="256">
        <f>'3.1 Optimum crop N requirement'!C113</f>
        <v>0</v>
      </c>
      <c r="D335" s="259"/>
      <c r="E335" s="256" t="str">
        <f>'3.1 Optimum crop N requirement'!F113</f>
        <v>(Blank)</v>
      </c>
      <c r="F335" s="1" t="s">
        <v>107</v>
      </c>
      <c r="G335" s="7"/>
      <c r="H335" s="7"/>
      <c r="I335" s="7"/>
      <c r="J335" s="7"/>
      <c r="K335" s="103">
        <f t="shared" si="58"/>
        <v>0</v>
      </c>
      <c r="L335" s="1"/>
      <c r="M335" s="8"/>
      <c r="N335" s="121">
        <f t="shared" si="59"/>
        <v>0</v>
      </c>
      <c r="O335" s="103">
        <f t="shared" si="60"/>
        <v>0</v>
      </c>
      <c r="P335" s="103">
        <f t="shared" si="61"/>
        <v>0</v>
      </c>
      <c r="Q335" s="131">
        <f t="shared" si="62"/>
        <v>0</v>
      </c>
    </row>
    <row r="336" spans="2:17" x14ac:dyDescent="0.35">
      <c r="B336" s="276"/>
      <c r="C336" s="257"/>
      <c r="D336" s="260"/>
      <c r="E336" s="257"/>
      <c r="F336" s="1" t="s">
        <v>107</v>
      </c>
      <c r="G336" s="7"/>
      <c r="H336" s="7"/>
      <c r="I336" s="7"/>
      <c r="J336" s="7"/>
      <c r="K336" s="103">
        <f t="shared" si="58"/>
        <v>0</v>
      </c>
      <c r="L336" s="1"/>
      <c r="M336" s="8"/>
      <c r="N336" s="121">
        <f t="shared" si="59"/>
        <v>0</v>
      </c>
      <c r="O336" s="103">
        <f t="shared" si="60"/>
        <v>0</v>
      </c>
      <c r="P336" s="103">
        <f t="shared" si="61"/>
        <v>0</v>
      </c>
      <c r="Q336" s="132"/>
    </row>
    <row r="337" spans="2:17" x14ac:dyDescent="0.35">
      <c r="B337" s="277"/>
      <c r="C337" s="258"/>
      <c r="D337" s="261"/>
      <c r="E337" s="258"/>
      <c r="F337" s="1" t="s">
        <v>107</v>
      </c>
      <c r="G337" s="7"/>
      <c r="H337" s="7"/>
      <c r="I337" s="7"/>
      <c r="J337" s="7"/>
      <c r="K337" s="103">
        <f t="shared" si="58"/>
        <v>0</v>
      </c>
      <c r="L337" s="1"/>
      <c r="M337" s="8"/>
      <c r="N337" s="121">
        <f t="shared" si="59"/>
        <v>0</v>
      </c>
      <c r="O337" s="103">
        <f t="shared" si="60"/>
        <v>0</v>
      </c>
      <c r="P337" s="103">
        <f t="shared" si="61"/>
        <v>0</v>
      </c>
      <c r="Q337" s="132"/>
    </row>
    <row r="338" spans="2:17" x14ac:dyDescent="0.35">
      <c r="B338" s="275">
        <f>'3.1 Optimum crop N requirement'!B114</f>
        <v>0</v>
      </c>
      <c r="C338" s="256">
        <f>'3.1 Optimum crop N requirement'!C114</f>
        <v>0</v>
      </c>
      <c r="D338" s="259"/>
      <c r="E338" s="256" t="str">
        <f>'3.1 Optimum crop N requirement'!F114</f>
        <v>(Blank)</v>
      </c>
      <c r="F338" s="1" t="s">
        <v>107</v>
      </c>
      <c r="G338" s="7"/>
      <c r="H338" s="7"/>
      <c r="I338" s="7"/>
      <c r="J338" s="7"/>
      <c r="K338" s="103">
        <f t="shared" si="58"/>
        <v>0</v>
      </c>
      <c r="L338" s="1"/>
      <c r="M338" s="8"/>
      <c r="N338" s="121">
        <f t="shared" si="59"/>
        <v>0</v>
      </c>
      <c r="O338" s="103">
        <f t="shared" si="60"/>
        <v>0</v>
      </c>
      <c r="P338" s="103">
        <f t="shared" si="61"/>
        <v>0</v>
      </c>
      <c r="Q338" s="131">
        <f t="shared" si="62"/>
        <v>0</v>
      </c>
    </row>
    <row r="339" spans="2:17" x14ac:dyDescent="0.35">
      <c r="B339" s="276"/>
      <c r="C339" s="257"/>
      <c r="D339" s="260"/>
      <c r="E339" s="257"/>
      <c r="F339" s="1" t="s">
        <v>107</v>
      </c>
      <c r="G339" s="7"/>
      <c r="H339" s="7"/>
      <c r="I339" s="7"/>
      <c r="J339" s="7"/>
      <c r="K339" s="103">
        <f t="shared" si="58"/>
        <v>0</v>
      </c>
      <c r="L339" s="1"/>
      <c r="M339" s="8"/>
      <c r="N339" s="121">
        <f t="shared" si="59"/>
        <v>0</v>
      </c>
      <c r="O339" s="103">
        <f t="shared" si="60"/>
        <v>0</v>
      </c>
      <c r="P339" s="103">
        <f t="shared" si="61"/>
        <v>0</v>
      </c>
      <c r="Q339" s="132"/>
    </row>
    <row r="340" spans="2:17" x14ac:dyDescent="0.35">
      <c r="B340" s="277"/>
      <c r="C340" s="258"/>
      <c r="D340" s="261"/>
      <c r="E340" s="258"/>
      <c r="F340" s="1" t="s">
        <v>107</v>
      </c>
      <c r="G340" s="7"/>
      <c r="H340" s="7"/>
      <c r="I340" s="7"/>
      <c r="J340" s="7"/>
      <c r="K340" s="103">
        <f t="shared" si="58"/>
        <v>0</v>
      </c>
      <c r="L340" s="1"/>
      <c r="M340" s="8"/>
      <c r="N340" s="121">
        <f t="shared" si="59"/>
        <v>0</v>
      </c>
      <c r="O340" s="103">
        <f t="shared" si="60"/>
        <v>0</v>
      </c>
      <c r="P340" s="103">
        <f t="shared" si="61"/>
        <v>0</v>
      </c>
      <c r="Q340" s="132"/>
    </row>
    <row r="341" spans="2:17" x14ac:dyDescent="0.35">
      <c r="B341" s="275">
        <f>'3.1 Optimum crop N requirement'!B115</f>
        <v>0</v>
      </c>
      <c r="C341" s="256">
        <f>'3.1 Optimum crop N requirement'!C115</f>
        <v>0</v>
      </c>
      <c r="D341" s="259"/>
      <c r="E341" s="256" t="str">
        <f>'3.1 Optimum crop N requirement'!F115</f>
        <v>(Blank)</v>
      </c>
      <c r="F341" s="1" t="s">
        <v>107</v>
      </c>
      <c r="G341" s="7"/>
      <c r="H341" s="7"/>
      <c r="I341" s="7"/>
      <c r="J341" s="7"/>
      <c r="K341" s="103">
        <f t="shared" si="58"/>
        <v>0</v>
      </c>
      <c r="L341" s="1"/>
      <c r="M341" s="8"/>
      <c r="N341" s="121">
        <f t="shared" si="59"/>
        <v>0</v>
      </c>
      <c r="O341" s="103">
        <f t="shared" si="60"/>
        <v>0</v>
      </c>
      <c r="P341" s="103">
        <f t="shared" si="61"/>
        <v>0</v>
      </c>
      <c r="Q341" s="131">
        <f t="shared" si="62"/>
        <v>0</v>
      </c>
    </row>
    <row r="342" spans="2:17" x14ac:dyDescent="0.35">
      <c r="B342" s="276"/>
      <c r="C342" s="257"/>
      <c r="D342" s="260"/>
      <c r="E342" s="257"/>
      <c r="F342" s="1" t="s">
        <v>107</v>
      </c>
      <c r="G342" s="7"/>
      <c r="H342" s="7"/>
      <c r="I342" s="7"/>
      <c r="J342" s="7"/>
      <c r="K342" s="103">
        <f t="shared" si="58"/>
        <v>0</v>
      </c>
      <c r="L342" s="1"/>
      <c r="M342" s="8"/>
      <c r="N342" s="121">
        <f t="shared" si="59"/>
        <v>0</v>
      </c>
      <c r="O342" s="103">
        <f t="shared" si="60"/>
        <v>0</v>
      </c>
      <c r="P342" s="103">
        <f t="shared" si="61"/>
        <v>0</v>
      </c>
      <c r="Q342" s="132"/>
    </row>
    <row r="343" spans="2:17" x14ac:dyDescent="0.35">
      <c r="B343" s="277"/>
      <c r="C343" s="258"/>
      <c r="D343" s="261"/>
      <c r="E343" s="258"/>
      <c r="F343" s="1" t="s">
        <v>107</v>
      </c>
      <c r="G343" s="7"/>
      <c r="H343" s="7"/>
      <c r="I343" s="7"/>
      <c r="J343" s="7"/>
      <c r="K343" s="103">
        <f t="shared" si="58"/>
        <v>0</v>
      </c>
      <c r="L343" s="1"/>
      <c r="M343" s="8"/>
      <c r="N343" s="121">
        <f t="shared" si="59"/>
        <v>0</v>
      </c>
      <c r="O343" s="103">
        <f t="shared" si="60"/>
        <v>0</v>
      </c>
      <c r="P343" s="103">
        <f t="shared" si="61"/>
        <v>0</v>
      </c>
      <c r="Q343" s="132"/>
    </row>
    <row r="344" spans="2:17" x14ac:dyDescent="0.35">
      <c r="B344" s="275">
        <f>'3.1 Optimum crop N requirement'!B116</f>
        <v>0</v>
      </c>
      <c r="C344" s="256">
        <f>'3.1 Optimum crop N requirement'!C116</f>
        <v>0</v>
      </c>
      <c r="D344" s="259"/>
      <c r="E344" s="256" t="str">
        <f>'3.1 Optimum crop N requirement'!F116</f>
        <v>(Blank)</v>
      </c>
      <c r="F344" s="1" t="s">
        <v>107</v>
      </c>
      <c r="G344" s="7"/>
      <c r="H344" s="7"/>
      <c r="I344" s="7"/>
      <c r="J344" s="7"/>
      <c r="K344" s="103">
        <f t="shared" si="58"/>
        <v>0</v>
      </c>
      <c r="L344" s="1"/>
      <c r="M344" s="8"/>
      <c r="N344" s="121">
        <f t="shared" si="59"/>
        <v>0</v>
      </c>
      <c r="O344" s="103">
        <f t="shared" si="60"/>
        <v>0</v>
      </c>
      <c r="P344" s="103">
        <f t="shared" si="61"/>
        <v>0</v>
      </c>
      <c r="Q344" s="131">
        <f t="shared" si="62"/>
        <v>0</v>
      </c>
    </row>
    <row r="345" spans="2:17" x14ac:dyDescent="0.35">
      <c r="B345" s="276"/>
      <c r="C345" s="257"/>
      <c r="D345" s="260"/>
      <c r="E345" s="257"/>
      <c r="F345" s="1" t="s">
        <v>107</v>
      </c>
      <c r="G345" s="7"/>
      <c r="H345" s="7"/>
      <c r="I345" s="7"/>
      <c r="J345" s="7"/>
      <c r="K345" s="103">
        <f t="shared" si="58"/>
        <v>0</v>
      </c>
      <c r="L345" s="1"/>
      <c r="M345" s="8"/>
      <c r="N345" s="121">
        <f t="shared" si="59"/>
        <v>0</v>
      </c>
      <c r="O345" s="103">
        <f t="shared" si="60"/>
        <v>0</v>
      </c>
      <c r="P345" s="103">
        <f t="shared" si="61"/>
        <v>0</v>
      </c>
      <c r="Q345" s="132"/>
    </row>
    <row r="346" spans="2:17" x14ac:dyDescent="0.35">
      <c r="B346" s="277"/>
      <c r="C346" s="258"/>
      <c r="D346" s="261"/>
      <c r="E346" s="258"/>
      <c r="F346" s="1" t="s">
        <v>107</v>
      </c>
      <c r="G346" s="7"/>
      <c r="H346" s="7"/>
      <c r="I346" s="7"/>
      <c r="J346" s="7"/>
      <c r="K346" s="103">
        <f t="shared" si="58"/>
        <v>0</v>
      </c>
      <c r="L346" s="1"/>
      <c r="M346" s="8"/>
      <c r="N346" s="121">
        <f t="shared" si="59"/>
        <v>0</v>
      </c>
      <c r="O346" s="103">
        <f t="shared" si="60"/>
        <v>0</v>
      </c>
      <c r="P346" s="103">
        <f t="shared" si="61"/>
        <v>0</v>
      </c>
      <c r="Q346" s="132"/>
    </row>
    <row r="347" spans="2:17" x14ac:dyDescent="0.35">
      <c r="B347" s="275">
        <f>'3.1 Optimum crop N requirement'!B117</f>
        <v>0</v>
      </c>
      <c r="C347" s="256">
        <f>'3.1 Optimum crop N requirement'!C117</f>
        <v>0</v>
      </c>
      <c r="D347" s="259"/>
      <c r="E347" s="256" t="str">
        <f>'3.1 Optimum crop N requirement'!F117</f>
        <v>(Blank)</v>
      </c>
      <c r="F347" s="1" t="s">
        <v>107</v>
      </c>
      <c r="G347" s="7"/>
      <c r="H347" s="7"/>
      <c r="I347" s="7"/>
      <c r="J347" s="7"/>
      <c r="K347" s="103">
        <f t="shared" si="58"/>
        <v>0</v>
      </c>
      <c r="L347" s="1"/>
      <c r="M347" s="8"/>
      <c r="N347" s="121">
        <f t="shared" si="59"/>
        <v>0</v>
      </c>
      <c r="O347" s="103">
        <f t="shared" si="60"/>
        <v>0</v>
      </c>
      <c r="P347" s="103">
        <f t="shared" si="61"/>
        <v>0</v>
      </c>
      <c r="Q347" s="131">
        <f t="shared" si="62"/>
        <v>0</v>
      </c>
    </row>
    <row r="348" spans="2:17" x14ac:dyDescent="0.35">
      <c r="B348" s="276"/>
      <c r="C348" s="257"/>
      <c r="D348" s="260"/>
      <c r="E348" s="257"/>
      <c r="F348" s="1" t="s">
        <v>107</v>
      </c>
      <c r="G348" s="7"/>
      <c r="H348" s="7"/>
      <c r="I348" s="7"/>
      <c r="J348" s="7"/>
      <c r="K348" s="103">
        <f t="shared" si="58"/>
        <v>0</v>
      </c>
      <c r="L348" s="1"/>
      <c r="M348" s="8"/>
      <c r="N348" s="121">
        <f t="shared" si="59"/>
        <v>0</v>
      </c>
      <c r="O348" s="103">
        <f t="shared" si="60"/>
        <v>0</v>
      </c>
      <c r="P348" s="103">
        <f t="shared" si="61"/>
        <v>0</v>
      </c>
      <c r="Q348" s="132"/>
    </row>
    <row r="349" spans="2:17" x14ac:dyDescent="0.35">
      <c r="B349" s="277"/>
      <c r="C349" s="258"/>
      <c r="D349" s="261"/>
      <c r="E349" s="258"/>
      <c r="F349" s="1" t="s">
        <v>107</v>
      </c>
      <c r="G349" s="7"/>
      <c r="H349" s="7"/>
      <c r="I349" s="7"/>
      <c r="J349" s="7"/>
      <c r="K349" s="103">
        <f t="shared" si="58"/>
        <v>0</v>
      </c>
      <c r="L349" s="1"/>
      <c r="M349" s="8"/>
      <c r="N349" s="121">
        <f t="shared" si="59"/>
        <v>0</v>
      </c>
      <c r="O349" s="103">
        <f t="shared" si="60"/>
        <v>0</v>
      </c>
      <c r="P349" s="103">
        <f t="shared" si="61"/>
        <v>0</v>
      </c>
      <c r="Q349" s="132"/>
    </row>
    <row r="350" spans="2:17" x14ac:dyDescent="0.35">
      <c r="B350" s="275">
        <f>'3.1 Optimum crop N requirement'!B118</f>
        <v>0</v>
      </c>
      <c r="C350" s="256">
        <f>'3.1 Optimum crop N requirement'!C118</f>
        <v>0</v>
      </c>
      <c r="D350" s="259"/>
      <c r="E350" s="256" t="str">
        <f>'3.1 Optimum crop N requirement'!F118</f>
        <v>(Blank)</v>
      </c>
      <c r="F350" s="1" t="s">
        <v>107</v>
      </c>
      <c r="G350" s="7"/>
      <c r="H350" s="7"/>
      <c r="I350" s="7"/>
      <c r="J350" s="7"/>
      <c r="K350" s="103">
        <f t="shared" si="58"/>
        <v>0</v>
      </c>
      <c r="L350" s="1"/>
      <c r="M350" s="8"/>
      <c r="N350" s="121">
        <f t="shared" si="59"/>
        <v>0</v>
      </c>
      <c r="O350" s="103">
        <f t="shared" si="60"/>
        <v>0</v>
      </c>
      <c r="P350" s="103">
        <f t="shared" si="61"/>
        <v>0</v>
      </c>
      <c r="Q350" s="131">
        <f t="shared" si="62"/>
        <v>0</v>
      </c>
    </row>
    <row r="351" spans="2:17" x14ac:dyDescent="0.35">
      <c r="B351" s="276"/>
      <c r="C351" s="257"/>
      <c r="D351" s="260"/>
      <c r="E351" s="257"/>
      <c r="F351" s="1" t="s">
        <v>107</v>
      </c>
      <c r="G351" s="7"/>
      <c r="H351" s="7"/>
      <c r="I351" s="7"/>
      <c r="J351" s="7"/>
      <c r="K351" s="103">
        <f t="shared" si="58"/>
        <v>0</v>
      </c>
      <c r="L351" s="1"/>
      <c r="M351" s="8"/>
      <c r="N351" s="121">
        <f t="shared" si="59"/>
        <v>0</v>
      </c>
      <c r="O351" s="103">
        <f t="shared" si="60"/>
        <v>0</v>
      </c>
      <c r="P351" s="103">
        <f t="shared" si="61"/>
        <v>0</v>
      </c>
      <c r="Q351" s="132"/>
    </row>
    <row r="352" spans="2:17" x14ac:dyDescent="0.35">
      <c r="B352" s="277"/>
      <c r="C352" s="258"/>
      <c r="D352" s="261"/>
      <c r="E352" s="258"/>
      <c r="F352" s="1" t="s">
        <v>107</v>
      </c>
      <c r="G352" s="7"/>
      <c r="H352" s="7"/>
      <c r="I352" s="7"/>
      <c r="J352" s="7"/>
      <c r="K352" s="103">
        <f t="shared" si="58"/>
        <v>0</v>
      </c>
      <c r="L352" s="1"/>
      <c r="M352" s="8"/>
      <c r="N352" s="121">
        <f t="shared" si="59"/>
        <v>0</v>
      </c>
      <c r="O352" s="103">
        <f t="shared" si="60"/>
        <v>0</v>
      </c>
      <c r="P352" s="103">
        <f t="shared" si="61"/>
        <v>0</v>
      </c>
      <c r="Q352" s="132"/>
    </row>
    <row r="353" spans="2:17" x14ac:dyDescent="0.35">
      <c r="B353" s="275">
        <f>'3.1 Optimum crop N requirement'!B119</f>
        <v>0</v>
      </c>
      <c r="C353" s="256">
        <f>'3.1 Optimum crop N requirement'!C119</f>
        <v>0</v>
      </c>
      <c r="D353" s="259"/>
      <c r="E353" s="256" t="str">
        <f>'3.1 Optimum crop N requirement'!F119</f>
        <v>(Blank)</v>
      </c>
      <c r="F353" s="1" t="s">
        <v>107</v>
      </c>
      <c r="G353" s="7"/>
      <c r="H353" s="7"/>
      <c r="I353" s="7"/>
      <c r="J353" s="7"/>
      <c r="K353" s="103">
        <f t="shared" si="58"/>
        <v>0</v>
      </c>
      <c r="L353" s="1"/>
      <c r="M353" s="8"/>
      <c r="N353" s="121">
        <f t="shared" si="59"/>
        <v>0</v>
      </c>
      <c r="O353" s="103">
        <f t="shared" si="60"/>
        <v>0</v>
      </c>
      <c r="P353" s="103">
        <f t="shared" si="61"/>
        <v>0</v>
      </c>
      <c r="Q353" s="131">
        <f t="shared" si="62"/>
        <v>0</v>
      </c>
    </row>
    <row r="354" spans="2:17" x14ac:dyDescent="0.35">
      <c r="B354" s="276"/>
      <c r="C354" s="257"/>
      <c r="D354" s="260"/>
      <c r="E354" s="257"/>
      <c r="F354" s="1" t="s">
        <v>107</v>
      </c>
      <c r="G354" s="7"/>
      <c r="H354" s="7"/>
      <c r="I354" s="7"/>
      <c r="J354" s="7"/>
      <c r="K354" s="103">
        <f t="shared" si="58"/>
        <v>0</v>
      </c>
      <c r="L354" s="1"/>
      <c r="M354" s="8"/>
      <c r="N354" s="121">
        <f t="shared" si="59"/>
        <v>0</v>
      </c>
      <c r="O354" s="103">
        <f t="shared" si="60"/>
        <v>0</v>
      </c>
      <c r="P354" s="103">
        <f t="shared" si="61"/>
        <v>0</v>
      </c>
      <c r="Q354" s="132"/>
    </row>
    <row r="355" spans="2:17" x14ac:dyDescent="0.35">
      <c r="B355" s="277"/>
      <c r="C355" s="258"/>
      <c r="D355" s="261"/>
      <c r="E355" s="258"/>
      <c r="F355" s="1" t="s">
        <v>107</v>
      </c>
      <c r="G355" s="7"/>
      <c r="H355" s="7"/>
      <c r="I355" s="7"/>
      <c r="J355" s="7"/>
      <c r="K355" s="103">
        <f t="shared" si="58"/>
        <v>0</v>
      </c>
      <c r="L355" s="1"/>
      <c r="M355" s="8"/>
      <c r="N355" s="121">
        <f t="shared" si="59"/>
        <v>0</v>
      </c>
      <c r="O355" s="103">
        <f t="shared" si="60"/>
        <v>0</v>
      </c>
      <c r="P355" s="103">
        <f t="shared" si="61"/>
        <v>0</v>
      </c>
      <c r="Q355" s="132"/>
    </row>
    <row r="356" spans="2:17" x14ac:dyDescent="0.35">
      <c r="B356" s="275">
        <f>'3.1 Optimum crop N requirement'!B120</f>
        <v>0</v>
      </c>
      <c r="C356" s="256">
        <f>'3.1 Optimum crop N requirement'!C120</f>
        <v>0</v>
      </c>
      <c r="D356" s="259"/>
      <c r="E356" s="256" t="str">
        <f>'3.1 Optimum crop N requirement'!F120</f>
        <v>(Blank)</v>
      </c>
      <c r="F356" s="1" t="s">
        <v>107</v>
      </c>
      <c r="G356" s="7"/>
      <c r="H356" s="7"/>
      <c r="I356" s="7"/>
      <c r="J356" s="7"/>
      <c r="K356" s="103">
        <f t="shared" si="58"/>
        <v>0</v>
      </c>
      <c r="L356" s="1"/>
      <c r="M356" s="8"/>
      <c r="N356" s="121">
        <f t="shared" si="59"/>
        <v>0</v>
      </c>
      <c r="O356" s="103">
        <f t="shared" si="60"/>
        <v>0</v>
      </c>
      <c r="P356" s="103">
        <f t="shared" si="61"/>
        <v>0</v>
      </c>
      <c r="Q356" s="131">
        <f t="shared" si="62"/>
        <v>0</v>
      </c>
    </row>
    <row r="357" spans="2:17" x14ac:dyDescent="0.35">
      <c r="B357" s="276"/>
      <c r="C357" s="257"/>
      <c r="D357" s="260"/>
      <c r="E357" s="257"/>
      <c r="F357" s="1" t="s">
        <v>107</v>
      </c>
      <c r="G357" s="7"/>
      <c r="H357" s="7"/>
      <c r="I357" s="7"/>
      <c r="J357" s="7"/>
      <c r="K357" s="103">
        <f t="shared" si="58"/>
        <v>0</v>
      </c>
      <c r="L357" s="1"/>
      <c r="M357" s="8"/>
      <c r="N357" s="121">
        <f t="shared" si="59"/>
        <v>0</v>
      </c>
      <c r="O357" s="103">
        <f t="shared" si="60"/>
        <v>0</v>
      </c>
      <c r="P357" s="103">
        <f t="shared" si="61"/>
        <v>0</v>
      </c>
      <c r="Q357" s="132"/>
    </row>
    <row r="358" spans="2:17" x14ac:dyDescent="0.35">
      <c r="B358" s="277"/>
      <c r="C358" s="258"/>
      <c r="D358" s="261"/>
      <c r="E358" s="258"/>
      <c r="F358" s="1" t="s">
        <v>107</v>
      </c>
      <c r="G358" s="7"/>
      <c r="H358" s="7"/>
      <c r="I358" s="7"/>
      <c r="J358" s="7"/>
      <c r="K358" s="103">
        <f t="shared" si="58"/>
        <v>0</v>
      </c>
      <c r="L358" s="1"/>
      <c r="M358" s="8"/>
      <c r="N358" s="121">
        <f t="shared" si="59"/>
        <v>0</v>
      </c>
      <c r="O358" s="103">
        <f t="shared" si="60"/>
        <v>0</v>
      </c>
      <c r="P358" s="103">
        <f t="shared" si="61"/>
        <v>0</v>
      </c>
      <c r="Q358" s="132"/>
    </row>
    <row r="359" spans="2:17" x14ac:dyDescent="0.35">
      <c r="B359" s="275">
        <f>'3.1 Optimum crop N requirement'!B121</f>
        <v>0</v>
      </c>
      <c r="C359" s="256">
        <f>'3.1 Optimum crop N requirement'!C121</f>
        <v>0</v>
      </c>
      <c r="D359" s="259"/>
      <c r="E359" s="256" t="str">
        <f>'3.1 Optimum crop N requirement'!F121</f>
        <v>(Blank)</v>
      </c>
      <c r="F359" s="1" t="s">
        <v>107</v>
      </c>
      <c r="G359" s="7"/>
      <c r="H359" s="7"/>
      <c r="I359" s="7"/>
      <c r="J359" s="7"/>
      <c r="K359" s="103">
        <f t="shared" si="58"/>
        <v>0</v>
      </c>
      <c r="L359" s="1"/>
      <c r="M359" s="8"/>
      <c r="N359" s="121">
        <f t="shared" si="59"/>
        <v>0</v>
      </c>
      <c r="O359" s="103">
        <f t="shared" si="60"/>
        <v>0</v>
      </c>
      <c r="P359" s="103">
        <f t="shared" si="61"/>
        <v>0</v>
      </c>
      <c r="Q359" s="131">
        <f t="shared" si="62"/>
        <v>0</v>
      </c>
    </row>
    <row r="360" spans="2:17" x14ac:dyDescent="0.35">
      <c r="B360" s="276"/>
      <c r="C360" s="257"/>
      <c r="D360" s="260"/>
      <c r="E360" s="257"/>
      <c r="F360" s="1" t="s">
        <v>107</v>
      </c>
      <c r="G360" s="7"/>
      <c r="H360" s="7"/>
      <c r="I360" s="7"/>
      <c r="J360" s="7"/>
      <c r="K360" s="103">
        <f t="shared" si="58"/>
        <v>0</v>
      </c>
      <c r="L360" s="1"/>
      <c r="M360" s="8"/>
      <c r="N360" s="121">
        <f t="shared" si="59"/>
        <v>0</v>
      </c>
      <c r="O360" s="103">
        <f t="shared" si="60"/>
        <v>0</v>
      </c>
      <c r="P360" s="103">
        <f t="shared" si="61"/>
        <v>0</v>
      </c>
      <c r="Q360" s="132"/>
    </row>
    <row r="361" spans="2:17" x14ac:dyDescent="0.35">
      <c r="B361" s="277"/>
      <c r="C361" s="258"/>
      <c r="D361" s="261"/>
      <c r="E361" s="258"/>
      <c r="F361" s="1" t="s">
        <v>107</v>
      </c>
      <c r="G361" s="7"/>
      <c r="H361" s="7"/>
      <c r="I361" s="7"/>
      <c r="J361" s="7"/>
      <c r="K361" s="103">
        <f t="shared" si="58"/>
        <v>0</v>
      </c>
      <c r="L361" s="1"/>
      <c r="M361" s="8"/>
      <c r="N361" s="121">
        <f t="shared" si="59"/>
        <v>0</v>
      </c>
      <c r="O361" s="103">
        <f t="shared" si="60"/>
        <v>0</v>
      </c>
      <c r="P361" s="103">
        <f t="shared" si="61"/>
        <v>0</v>
      </c>
      <c r="Q361" s="132"/>
    </row>
    <row r="362" spans="2:17" x14ac:dyDescent="0.35">
      <c r="B362" s="275">
        <f>'3.1 Optimum crop N requirement'!B122</f>
        <v>0</v>
      </c>
      <c r="C362" s="256">
        <f>'3.1 Optimum crop N requirement'!C122</f>
        <v>0</v>
      </c>
      <c r="D362" s="259"/>
      <c r="E362" s="256" t="str">
        <f>'3.1 Optimum crop N requirement'!F122</f>
        <v>(Blank)</v>
      </c>
      <c r="F362" s="1" t="s">
        <v>107</v>
      </c>
      <c r="G362" s="7"/>
      <c r="H362" s="7"/>
      <c r="I362" s="7"/>
      <c r="J362" s="7"/>
      <c r="K362" s="103">
        <f t="shared" si="58"/>
        <v>0</v>
      </c>
      <c r="L362" s="1"/>
      <c r="M362" s="8"/>
      <c r="N362" s="121">
        <f t="shared" si="59"/>
        <v>0</v>
      </c>
      <c r="O362" s="103">
        <f t="shared" si="60"/>
        <v>0</v>
      </c>
      <c r="P362" s="103">
        <f t="shared" si="61"/>
        <v>0</v>
      </c>
      <c r="Q362" s="131">
        <f t="shared" si="62"/>
        <v>0</v>
      </c>
    </row>
    <row r="363" spans="2:17" x14ac:dyDescent="0.35">
      <c r="B363" s="276"/>
      <c r="C363" s="257"/>
      <c r="D363" s="260"/>
      <c r="E363" s="257"/>
      <c r="F363" s="1" t="s">
        <v>107</v>
      </c>
      <c r="G363" s="7"/>
      <c r="H363" s="7"/>
      <c r="I363" s="7"/>
      <c r="J363" s="7"/>
      <c r="K363" s="103">
        <f t="shared" si="58"/>
        <v>0</v>
      </c>
      <c r="L363" s="1"/>
      <c r="M363" s="8"/>
      <c r="N363" s="121">
        <f t="shared" si="59"/>
        <v>0</v>
      </c>
      <c r="O363" s="103">
        <f t="shared" si="60"/>
        <v>0</v>
      </c>
      <c r="P363" s="103">
        <f t="shared" si="61"/>
        <v>0</v>
      </c>
      <c r="Q363" s="132"/>
    </row>
    <row r="364" spans="2:17" x14ac:dyDescent="0.35">
      <c r="B364" s="277"/>
      <c r="C364" s="258"/>
      <c r="D364" s="261"/>
      <c r="E364" s="258"/>
      <c r="F364" s="1" t="s">
        <v>107</v>
      </c>
      <c r="G364" s="7"/>
      <c r="H364" s="7"/>
      <c r="I364" s="7"/>
      <c r="J364" s="7"/>
      <c r="K364" s="103">
        <f t="shared" si="58"/>
        <v>0</v>
      </c>
      <c r="L364" s="1"/>
      <c r="M364" s="8"/>
      <c r="N364" s="121">
        <f t="shared" si="59"/>
        <v>0</v>
      </c>
      <c r="O364" s="103">
        <f t="shared" si="60"/>
        <v>0</v>
      </c>
      <c r="P364" s="103">
        <f t="shared" si="61"/>
        <v>0</v>
      </c>
      <c r="Q364" s="132"/>
    </row>
    <row r="365" spans="2:17" x14ac:dyDescent="0.35">
      <c r="B365" s="275">
        <f>'3.1 Optimum crop N requirement'!B123</f>
        <v>0</v>
      </c>
      <c r="C365" s="256">
        <f>'3.1 Optimum crop N requirement'!C123</f>
        <v>0</v>
      </c>
      <c r="D365" s="259"/>
      <c r="E365" s="256" t="str">
        <f>'3.1 Optimum crop N requirement'!F123</f>
        <v>(Blank)</v>
      </c>
      <c r="F365" s="1" t="s">
        <v>107</v>
      </c>
      <c r="G365" s="7"/>
      <c r="H365" s="7"/>
      <c r="I365" s="7"/>
      <c r="J365" s="7"/>
      <c r="K365" s="103">
        <f t="shared" si="58"/>
        <v>0</v>
      </c>
      <c r="L365" s="1"/>
      <c r="M365" s="8"/>
      <c r="N365" s="121">
        <f t="shared" si="59"/>
        <v>0</v>
      </c>
      <c r="O365" s="103">
        <f t="shared" si="60"/>
        <v>0</v>
      </c>
      <c r="P365" s="103">
        <f t="shared" si="61"/>
        <v>0</v>
      </c>
      <c r="Q365" s="131">
        <f t="shared" si="62"/>
        <v>0</v>
      </c>
    </row>
    <row r="366" spans="2:17" x14ac:dyDescent="0.35">
      <c r="B366" s="276"/>
      <c r="C366" s="257"/>
      <c r="D366" s="260"/>
      <c r="E366" s="257"/>
      <c r="F366" s="1" t="s">
        <v>107</v>
      </c>
      <c r="G366" s="7"/>
      <c r="H366" s="7"/>
      <c r="I366" s="7"/>
      <c r="J366" s="7"/>
      <c r="K366" s="103">
        <f t="shared" ref="K366:K382" si="63">VLOOKUP(F366,$T$8:$V$27,2, FALSE)</f>
        <v>0</v>
      </c>
      <c r="L366" s="1"/>
      <c r="M366" s="8"/>
      <c r="N366" s="121">
        <f t="shared" ref="N366:N382" si="64">SUM(((J366*K366)*M366))*H366</f>
        <v>0</v>
      </c>
      <c r="O366" s="103">
        <f t="shared" ref="O366:O382" si="65">SUM(((J366*L366)*M366))*H366</f>
        <v>0</v>
      </c>
      <c r="P366" s="103">
        <f t="shared" ref="P366:P382" si="66">SUM(O366+N366)</f>
        <v>0</v>
      </c>
      <c r="Q366" s="132"/>
    </row>
    <row r="367" spans="2:17" x14ac:dyDescent="0.35">
      <c r="B367" s="277"/>
      <c r="C367" s="258"/>
      <c r="D367" s="261"/>
      <c r="E367" s="258"/>
      <c r="F367" s="1" t="s">
        <v>107</v>
      </c>
      <c r="G367" s="7"/>
      <c r="H367" s="7"/>
      <c r="I367" s="7"/>
      <c r="J367" s="7"/>
      <c r="K367" s="103">
        <f t="shared" si="63"/>
        <v>0</v>
      </c>
      <c r="L367" s="1"/>
      <c r="M367" s="8"/>
      <c r="N367" s="121">
        <f t="shared" si="64"/>
        <v>0</v>
      </c>
      <c r="O367" s="103">
        <f t="shared" si="65"/>
        <v>0</v>
      </c>
      <c r="P367" s="103">
        <f t="shared" si="66"/>
        <v>0</v>
      </c>
      <c r="Q367" s="132"/>
    </row>
    <row r="368" spans="2:17" x14ac:dyDescent="0.35">
      <c r="B368" s="275">
        <f>'3.1 Optimum crop N requirement'!B124</f>
        <v>0</v>
      </c>
      <c r="C368" s="256">
        <f>'3.1 Optimum crop N requirement'!C124</f>
        <v>0</v>
      </c>
      <c r="D368" s="259"/>
      <c r="E368" s="256" t="str">
        <f>'3.1 Optimum crop N requirement'!F124</f>
        <v>(Blank)</v>
      </c>
      <c r="F368" s="1" t="s">
        <v>107</v>
      </c>
      <c r="G368" s="7"/>
      <c r="H368" s="7"/>
      <c r="I368" s="7"/>
      <c r="J368" s="7"/>
      <c r="K368" s="103">
        <f t="shared" si="63"/>
        <v>0</v>
      </c>
      <c r="L368" s="1"/>
      <c r="M368" s="8"/>
      <c r="N368" s="121">
        <f t="shared" si="64"/>
        <v>0</v>
      </c>
      <c r="O368" s="103">
        <f t="shared" si="65"/>
        <v>0</v>
      </c>
      <c r="P368" s="103">
        <f t="shared" si="66"/>
        <v>0</v>
      </c>
      <c r="Q368" s="131">
        <f t="shared" ref="Q368:Q380" si="67">SUM(P368:P370)</f>
        <v>0</v>
      </c>
    </row>
    <row r="369" spans="2:17" x14ac:dyDescent="0.35">
      <c r="B369" s="276"/>
      <c r="C369" s="257"/>
      <c r="D369" s="260"/>
      <c r="E369" s="257"/>
      <c r="F369" s="1" t="s">
        <v>107</v>
      </c>
      <c r="G369" s="7"/>
      <c r="H369" s="7"/>
      <c r="I369" s="7"/>
      <c r="J369" s="7"/>
      <c r="K369" s="103">
        <f t="shared" si="63"/>
        <v>0</v>
      </c>
      <c r="L369" s="1"/>
      <c r="M369" s="8"/>
      <c r="N369" s="121">
        <f t="shared" si="64"/>
        <v>0</v>
      </c>
      <c r="O369" s="103">
        <f t="shared" si="65"/>
        <v>0</v>
      </c>
      <c r="P369" s="103">
        <f t="shared" si="66"/>
        <v>0</v>
      </c>
      <c r="Q369" s="132"/>
    </row>
    <row r="370" spans="2:17" x14ac:dyDescent="0.35">
      <c r="B370" s="277"/>
      <c r="C370" s="258"/>
      <c r="D370" s="261"/>
      <c r="E370" s="258"/>
      <c r="F370" s="1" t="s">
        <v>107</v>
      </c>
      <c r="G370" s="7"/>
      <c r="H370" s="7"/>
      <c r="I370" s="7"/>
      <c r="J370" s="7"/>
      <c r="K370" s="103">
        <f t="shared" si="63"/>
        <v>0</v>
      </c>
      <c r="L370" s="1"/>
      <c r="M370" s="8"/>
      <c r="N370" s="121">
        <f t="shared" si="64"/>
        <v>0</v>
      </c>
      <c r="O370" s="103">
        <f t="shared" si="65"/>
        <v>0</v>
      </c>
      <c r="P370" s="103">
        <f t="shared" si="66"/>
        <v>0</v>
      </c>
      <c r="Q370" s="132"/>
    </row>
    <row r="371" spans="2:17" x14ac:dyDescent="0.35">
      <c r="B371" s="275">
        <f>'3.1 Optimum crop N requirement'!B125</f>
        <v>0</v>
      </c>
      <c r="C371" s="256">
        <f>'3.1 Optimum crop N requirement'!C125</f>
        <v>0</v>
      </c>
      <c r="D371" s="259"/>
      <c r="E371" s="256" t="str">
        <f>'3.1 Optimum crop N requirement'!F125</f>
        <v>(Blank)</v>
      </c>
      <c r="F371" s="1" t="s">
        <v>107</v>
      </c>
      <c r="G371" s="7"/>
      <c r="H371" s="7"/>
      <c r="I371" s="7"/>
      <c r="J371" s="7"/>
      <c r="K371" s="103">
        <f t="shared" si="63"/>
        <v>0</v>
      </c>
      <c r="L371" s="1"/>
      <c r="M371" s="8"/>
      <c r="N371" s="121">
        <f t="shared" si="64"/>
        <v>0</v>
      </c>
      <c r="O371" s="103">
        <f t="shared" si="65"/>
        <v>0</v>
      </c>
      <c r="P371" s="103">
        <f t="shared" si="66"/>
        <v>0</v>
      </c>
      <c r="Q371" s="131">
        <f t="shared" si="67"/>
        <v>0</v>
      </c>
    </row>
    <row r="372" spans="2:17" x14ac:dyDescent="0.35">
      <c r="B372" s="276"/>
      <c r="C372" s="257"/>
      <c r="D372" s="260"/>
      <c r="E372" s="257"/>
      <c r="F372" s="1" t="s">
        <v>107</v>
      </c>
      <c r="G372" s="7"/>
      <c r="H372" s="7"/>
      <c r="I372" s="7"/>
      <c r="J372" s="7"/>
      <c r="K372" s="103">
        <f t="shared" si="63"/>
        <v>0</v>
      </c>
      <c r="L372" s="1"/>
      <c r="M372" s="8"/>
      <c r="N372" s="121">
        <f t="shared" si="64"/>
        <v>0</v>
      </c>
      <c r="O372" s="103">
        <f t="shared" si="65"/>
        <v>0</v>
      </c>
      <c r="P372" s="103">
        <f t="shared" si="66"/>
        <v>0</v>
      </c>
      <c r="Q372" s="132"/>
    </row>
    <row r="373" spans="2:17" x14ac:dyDescent="0.35">
      <c r="B373" s="277"/>
      <c r="C373" s="258"/>
      <c r="D373" s="261"/>
      <c r="E373" s="258"/>
      <c r="F373" s="1" t="s">
        <v>107</v>
      </c>
      <c r="G373" s="7"/>
      <c r="H373" s="7"/>
      <c r="I373" s="7"/>
      <c r="J373" s="7"/>
      <c r="K373" s="103">
        <f t="shared" si="63"/>
        <v>0</v>
      </c>
      <c r="L373" s="1"/>
      <c r="M373" s="8"/>
      <c r="N373" s="121">
        <f t="shared" si="64"/>
        <v>0</v>
      </c>
      <c r="O373" s="103">
        <f t="shared" si="65"/>
        <v>0</v>
      </c>
      <c r="P373" s="103">
        <f t="shared" si="66"/>
        <v>0</v>
      </c>
      <c r="Q373" s="132"/>
    </row>
    <row r="374" spans="2:17" x14ac:dyDescent="0.35">
      <c r="B374" s="275">
        <f>'3.1 Optimum crop N requirement'!B126</f>
        <v>0</v>
      </c>
      <c r="C374" s="256">
        <f>'3.1 Optimum crop N requirement'!C126</f>
        <v>0</v>
      </c>
      <c r="D374" s="259"/>
      <c r="E374" s="256" t="str">
        <f>'3.1 Optimum crop N requirement'!F126</f>
        <v>(Blank)</v>
      </c>
      <c r="F374" s="1" t="s">
        <v>107</v>
      </c>
      <c r="G374" s="7"/>
      <c r="H374" s="7"/>
      <c r="I374" s="7"/>
      <c r="J374" s="7"/>
      <c r="K374" s="103">
        <f t="shared" si="63"/>
        <v>0</v>
      </c>
      <c r="L374" s="1"/>
      <c r="M374" s="8"/>
      <c r="N374" s="121">
        <f t="shared" si="64"/>
        <v>0</v>
      </c>
      <c r="O374" s="103">
        <f t="shared" si="65"/>
        <v>0</v>
      </c>
      <c r="P374" s="103">
        <f t="shared" si="66"/>
        <v>0</v>
      </c>
      <c r="Q374" s="131">
        <f t="shared" si="67"/>
        <v>0</v>
      </c>
    </row>
    <row r="375" spans="2:17" x14ac:dyDescent="0.35">
      <c r="B375" s="276"/>
      <c r="C375" s="257"/>
      <c r="D375" s="260"/>
      <c r="E375" s="257"/>
      <c r="F375" s="1" t="s">
        <v>107</v>
      </c>
      <c r="G375" s="7"/>
      <c r="H375" s="7"/>
      <c r="I375" s="7"/>
      <c r="J375" s="7"/>
      <c r="K375" s="103">
        <f t="shared" si="63"/>
        <v>0</v>
      </c>
      <c r="L375" s="1"/>
      <c r="M375" s="8"/>
      <c r="N375" s="121">
        <f t="shared" si="64"/>
        <v>0</v>
      </c>
      <c r="O375" s="103">
        <f t="shared" si="65"/>
        <v>0</v>
      </c>
      <c r="P375" s="103">
        <f t="shared" si="66"/>
        <v>0</v>
      </c>
      <c r="Q375" s="132"/>
    </row>
    <row r="376" spans="2:17" x14ac:dyDescent="0.35">
      <c r="B376" s="277"/>
      <c r="C376" s="258"/>
      <c r="D376" s="261"/>
      <c r="E376" s="258"/>
      <c r="F376" s="1" t="s">
        <v>107</v>
      </c>
      <c r="G376" s="7"/>
      <c r="H376" s="7"/>
      <c r="I376" s="7"/>
      <c r="J376" s="7"/>
      <c r="K376" s="103">
        <f t="shared" si="63"/>
        <v>0</v>
      </c>
      <c r="L376" s="1"/>
      <c r="M376" s="8"/>
      <c r="N376" s="121">
        <f t="shared" si="64"/>
        <v>0</v>
      </c>
      <c r="O376" s="103">
        <f t="shared" si="65"/>
        <v>0</v>
      </c>
      <c r="P376" s="103">
        <f t="shared" si="66"/>
        <v>0</v>
      </c>
      <c r="Q376" s="132"/>
    </row>
    <row r="377" spans="2:17" x14ac:dyDescent="0.35">
      <c r="B377" s="275">
        <f>'3.1 Optimum crop N requirement'!B127</f>
        <v>0</v>
      </c>
      <c r="C377" s="256">
        <f>'3.1 Optimum crop N requirement'!C127</f>
        <v>0</v>
      </c>
      <c r="D377" s="259"/>
      <c r="E377" s="256" t="str">
        <f>'3.1 Optimum crop N requirement'!F127</f>
        <v>(Blank)</v>
      </c>
      <c r="F377" s="1" t="s">
        <v>107</v>
      </c>
      <c r="G377" s="7"/>
      <c r="H377" s="7"/>
      <c r="I377" s="7"/>
      <c r="J377" s="7"/>
      <c r="K377" s="103">
        <f t="shared" si="63"/>
        <v>0</v>
      </c>
      <c r="L377" s="1"/>
      <c r="M377" s="8"/>
      <c r="N377" s="121">
        <f t="shared" si="64"/>
        <v>0</v>
      </c>
      <c r="O377" s="103">
        <f t="shared" si="65"/>
        <v>0</v>
      </c>
      <c r="P377" s="103">
        <f t="shared" si="66"/>
        <v>0</v>
      </c>
      <c r="Q377" s="131">
        <f t="shared" si="67"/>
        <v>0</v>
      </c>
    </row>
    <row r="378" spans="2:17" x14ac:dyDescent="0.35">
      <c r="B378" s="276"/>
      <c r="C378" s="257"/>
      <c r="D378" s="260"/>
      <c r="E378" s="257"/>
      <c r="F378" s="1" t="s">
        <v>107</v>
      </c>
      <c r="G378" s="7"/>
      <c r="H378" s="7"/>
      <c r="I378" s="7"/>
      <c r="J378" s="7"/>
      <c r="K378" s="103">
        <f t="shared" si="63"/>
        <v>0</v>
      </c>
      <c r="L378" s="1"/>
      <c r="M378" s="8"/>
      <c r="N378" s="121">
        <f t="shared" si="64"/>
        <v>0</v>
      </c>
      <c r="O378" s="103">
        <f t="shared" si="65"/>
        <v>0</v>
      </c>
      <c r="P378" s="103">
        <f t="shared" si="66"/>
        <v>0</v>
      </c>
      <c r="Q378" s="132"/>
    </row>
    <row r="379" spans="2:17" x14ac:dyDescent="0.35">
      <c r="B379" s="277"/>
      <c r="C379" s="258"/>
      <c r="D379" s="261"/>
      <c r="E379" s="258"/>
      <c r="F379" s="1" t="s">
        <v>107</v>
      </c>
      <c r="G379" s="7"/>
      <c r="H379" s="7"/>
      <c r="I379" s="7"/>
      <c r="J379" s="7"/>
      <c r="K379" s="103">
        <f t="shared" si="63"/>
        <v>0</v>
      </c>
      <c r="L379" s="1"/>
      <c r="M379" s="8"/>
      <c r="N379" s="121">
        <f t="shared" si="64"/>
        <v>0</v>
      </c>
      <c r="O379" s="103">
        <f t="shared" si="65"/>
        <v>0</v>
      </c>
      <c r="P379" s="103">
        <f t="shared" si="66"/>
        <v>0</v>
      </c>
      <c r="Q379" s="132"/>
    </row>
    <row r="380" spans="2:17" x14ac:dyDescent="0.35">
      <c r="B380" s="275">
        <f>'3.1 Optimum crop N requirement'!B128</f>
        <v>0</v>
      </c>
      <c r="C380" s="256">
        <f>'3.1 Optimum crop N requirement'!C128</f>
        <v>0</v>
      </c>
      <c r="D380" s="259"/>
      <c r="E380" s="256" t="str">
        <f>'3.1 Optimum crop N requirement'!F128</f>
        <v>(Blank)</v>
      </c>
      <c r="F380" s="1" t="s">
        <v>107</v>
      </c>
      <c r="G380" s="7"/>
      <c r="H380" s="7"/>
      <c r="I380" s="7"/>
      <c r="J380" s="7"/>
      <c r="K380" s="103">
        <f t="shared" si="63"/>
        <v>0</v>
      </c>
      <c r="L380" s="1"/>
      <c r="M380" s="8"/>
      <c r="N380" s="121">
        <f t="shared" si="64"/>
        <v>0</v>
      </c>
      <c r="O380" s="103">
        <f t="shared" si="65"/>
        <v>0</v>
      </c>
      <c r="P380" s="103">
        <f t="shared" si="66"/>
        <v>0</v>
      </c>
      <c r="Q380" s="131">
        <f t="shared" si="67"/>
        <v>0</v>
      </c>
    </row>
    <row r="381" spans="2:17" x14ac:dyDescent="0.35">
      <c r="B381" s="276"/>
      <c r="C381" s="257"/>
      <c r="D381" s="260"/>
      <c r="E381" s="257"/>
      <c r="F381" s="1" t="s">
        <v>107</v>
      </c>
      <c r="G381" s="7"/>
      <c r="H381" s="7"/>
      <c r="I381" s="7"/>
      <c r="J381" s="7"/>
      <c r="K381" s="103">
        <f t="shared" si="63"/>
        <v>0</v>
      </c>
      <c r="L381" s="1"/>
      <c r="M381" s="8"/>
      <c r="N381" s="121">
        <f t="shared" si="64"/>
        <v>0</v>
      </c>
      <c r="O381" s="103">
        <f t="shared" si="65"/>
        <v>0</v>
      </c>
      <c r="P381" s="103">
        <f t="shared" si="66"/>
        <v>0</v>
      </c>
      <c r="Q381" s="132"/>
    </row>
    <row r="382" spans="2:17" x14ac:dyDescent="0.35">
      <c r="B382" s="277"/>
      <c r="C382" s="258"/>
      <c r="D382" s="261"/>
      <c r="E382" s="258"/>
      <c r="F382" s="1" t="s">
        <v>107</v>
      </c>
      <c r="G382" s="7"/>
      <c r="H382" s="7"/>
      <c r="I382" s="7"/>
      <c r="J382" s="7"/>
      <c r="K382" s="103">
        <f t="shared" si="63"/>
        <v>0</v>
      </c>
      <c r="L382" s="1"/>
      <c r="M382" s="8"/>
      <c r="N382" s="121">
        <f t="shared" si="64"/>
        <v>0</v>
      </c>
      <c r="O382" s="103">
        <f t="shared" si="65"/>
        <v>0</v>
      </c>
      <c r="P382" s="103">
        <f t="shared" si="66"/>
        <v>0</v>
      </c>
      <c r="Q382" s="187"/>
    </row>
    <row r="383" spans="2:17" x14ac:dyDescent="0.35">
      <c r="B383" s="281"/>
      <c r="C383" s="282"/>
      <c r="D383" s="283"/>
      <c r="E383" s="282"/>
      <c r="F383" s="47"/>
      <c r="G383" s="47"/>
      <c r="H383" s="47"/>
      <c r="I383" s="47"/>
      <c r="J383" s="47"/>
      <c r="K383" s="49"/>
      <c r="L383" s="47"/>
      <c r="M383" s="181"/>
      <c r="N383" s="140"/>
      <c r="O383" s="49"/>
      <c r="P383" s="49"/>
      <c r="Q383" s="182"/>
    </row>
    <row r="384" spans="2:17" x14ac:dyDescent="0.35">
      <c r="B384" s="281"/>
      <c r="C384" s="282"/>
      <c r="D384" s="283"/>
      <c r="E384" s="282"/>
      <c r="F384" s="47"/>
      <c r="G384" s="47"/>
      <c r="H384" s="47"/>
      <c r="I384" s="47"/>
      <c r="J384" s="47"/>
      <c r="K384" s="49"/>
      <c r="L384" s="47"/>
      <c r="M384" s="181"/>
      <c r="N384" s="140"/>
      <c r="O384" s="49"/>
      <c r="P384" s="49"/>
      <c r="Q384" s="183"/>
    </row>
    <row r="385" spans="2:17" x14ac:dyDescent="0.35">
      <c r="B385" s="281"/>
      <c r="C385" s="282"/>
      <c r="D385" s="283"/>
      <c r="E385" s="282"/>
      <c r="F385" s="47"/>
      <c r="G385" s="47"/>
      <c r="H385" s="47"/>
      <c r="I385" s="47"/>
      <c r="J385" s="47"/>
      <c r="K385" s="49"/>
      <c r="L385" s="47"/>
      <c r="M385" s="181"/>
      <c r="N385" s="140"/>
      <c r="O385" s="49"/>
      <c r="P385" s="49"/>
      <c r="Q385" s="183"/>
    </row>
    <row r="386" spans="2:17" x14ac:dyDescent="0.35">
      <c r="B386" s="184"/>
      <c r="C386" s="185"/>
      <c r="D386" s="186"/>
      <c r="E386" s="185"/>
      <c r="F386" s="47"/>
      <c r="G386" s="47"/>
      <c r="H386" s="47"/>
      <c r="I386" s="47"/>
      <c r="J386" s="47"/>
      <c r="K386" s="49"/>
      <c r="L386" s="47"/>
      <c r="M386" s="181"/>
      <c r="N386" s="140"/>
      <c r="O386" s="49"/>
      <c r="P386" s="49"/>
      <c r="Q386" s="182"/>
    </row>
    <row r="387" spans="2:17" x14ac:dyDescent="0.35">
      <c r="B387" s="184"/>
      <c r="C387" s="185"/>
      <c r="D387" s="186"/>
      <c r="E387" s="185"/>
      <c r="F387" s="47"/>
      <c r="G387" s="47"/>
      <c r="H387" s="47"/>
      <c r="I387" s="47"/>
      <c r="J387" s="47"/>
      <c r="K387" s="49"/>
      <c r="L387" s="47"/>
      <c r="M387" s="181"/>
      <c r="N387" s="140"/>
      <c r="O387" s="49"/>
      <c r="P387" s="49"/>
      <c r="Q387" s="183"/>
    </row>
    <row r="388" spans="2:17" x14ac:dyDescent="0.35">
      <c r="B388" s="184"/>
      <c r="C388" s="185"/>
      <c r="D388" s="186"/>
      <c r="E388" s="185"/>
      <c r="F388" s="47"/>
      <c r="G388" s="47"/>
      <c r="H388" s="47"/>
      <c r="I388" s="47"/>
      <c r="J388" s="47"/>
      <c r="K388" s="49"/>
      <c r="L388" s="47"/>
      <c r="M388" s="181"/>
      <c r="N388" s="140"/>
      <c r="O388" s="49"/>
      <c r="P388" s="49"/>
      <c r="Q388" s="183"/>
    </row>
    <row r="389" spans="2:17" x14ac:dyDescent="0.35">
      <c r="B389" s="184"/>
      <c r="C389" s="185"/>
      <c r="D389" s="186"/>
      <c r="E389" s="185"/>
      <c r="F389" s="47"/>
      <c r="G389" s="47"/>
      <c r="H389" s="47"/>
      <c r="I389" s="47"/>
      <c r="J389" s="47"/>
      <c r="K389" s="49"/>
      <c r="L389" s="47"/>
      <c r="M389" s="181"/>
      <c r="N389" s="140"/>
      <c r="O389" s="49"/>
      <c r="P389" s="49"/>
      <c r="Q389" s="182"/>
    </row>
    <row r="390" spans="2:17" x14ac:dyDescent="0.35">
      <c r="B390" s="184"/>
      <c r="C390" s="185"/>
      <c r="D390" s="186"/>
      <c r="E390" s="185"/>
      <c r="F390" s="47"/>
      <c r="G390" s="47"/>
      <c r="H390" s="47"/>
      <c r="I390" s="47"/>
      <c r="J390" s="47"/>
      <c r="K390" s="49"/>
      <c r="L390" s="47"/>
      <c r="M390" s="181"/>
      <c r="N390" s="140"/>
      <c r="O390" s="49"/>
      <c r="P390" s="49"/>
      <c r="Q390" s="183"/>
    </row>
    <row r="391" spans="2:17" x14ac:dyDescent="0.35">
      <c r="B391" s="184"/>
      <c r="C391" s="185"/>
      <c r="D391" s="186"/>
      <c r="E391" s="185"/>
      <c r="F391" s="47"/>
      <c r="G391" s="47"/>
      <c r="H391" s="47"/>
      <c r="I391" s="47"/>
      <c r="J391" s="47"/>
      <c r="K391" s="49"/>
      <c r="L391" s="47"/>
      <c r="M391" s="181"/>
      <c r="N391" s="140"/>
      <c r="O391" s="49"/>
      <c r="P391" s="49"/>
      <c r="Q391" s="183"/>
    </row>
    <row r="392" spans="2:17" x14ac:dyDescent="0.35">
      <c r="B392" s="184"/>
      <c r="C392" s="185"/>
      <c r="D392" s="186"/>
      <c r="E392" s="185"/>
      <c r="F392" s="47"/>
      <c r="G392" s="47"/>
      <c r="H392" s="47"/>
      <c r="I392" s="47"/>
      <c r="J392" s="47"/>
      <c r="K392" s="49"/>
      <c r="L392" s="47"/>
      <c r="M392" s="181"/>
      <c r="N392" s="140"/>
      <c r="O392" s="49"/>
      <c r="P392" s="49"/>
      <c r="Q392" s="182"/>
    </row>
    <row r="393" spans="2:17" x14ac:dyDescent="0.35">
      <c r="B393" s="184"/>
      <c r="C393" s="185"/>
      <c r="D393" s="186"/>
      <c r="E393" s="185"/>
      <c r="F393" s="47"/>
      <c r="G393" s="47"/>
      <c r="H393" s="47"/>
      <c r="I393" s="47"/>
      <c r="J393" s="47"/>
      <c r="K393" s="49"/>
      <c r="L393" s="47"/>
      <c r="M393" s="181"/>
      <c r="N393" s="140"/>
      <c r="O393" s="49"/>
      <c r="P393" s="49"/>
      <c r="Q393" s="183"/>
    </row>
    <row r="394" spans="2:17" x14ac:dyDescent="0.35">
      <c r="B394" s="184"/>
      <c r="C394" s="185"/>
      <c r="D394" s="186"/>
      <c r="E394" s="185"/>
      <c r="F394" s="47"/>
      <c r="G394" s="47"/>
      <c r="H394" s="47"/>
      <c r="I394" s="47"/>
      <c r="J394" s="47"/>
      <c r="K394" s="49"/>
      <c r="L394" s="47"/>
      <c r="M394" s="181"/>
      <c r="N394" s="140"/>
      <c r="O394" s="49"/>
      <c r="P394" s="49"/>
      <c r="Q394" s="183"/>
    </row>
  </sheetData>
  <sheetProtection algorithmName="SHA-512" hashValue="/gykNbqqi078ji/3PCW0WWdMxSaisLpcG7WlOez2Lvs6NzeTMuGMiMZtUXmUlpvEI7LVQigxtGoVpxaZUTaxlA==" saltValue="kIq0t+o6HNozriJ7Iv4cKQ==" spinCount="100000" sheet="1" selectLockedCells="1"/>
  <mergeCells count="512">
    <mergeCell ref="B383:B385"/>
    <mergeCell ref="C383:C385"/>
    <mergeCell ref="D383:D385"/>
    <mergeCell ref="E383:E385"/>
    <mergeCell ref="B374:B376"/>
    <mergeCell ref="C374:C376"/>
    <mergeCell ref="D374:D376"/>
    <mergeCell ref="E374:E376"/>
    <mergeCell ref="B377:B379"/>
    <mergeCell ref="C377:C379"/>
    <mergeCell ref="D377:D379"/>
    <mergeCell ref="E377:E379"/>
    <mergeCell ref="B380:B382"/>
    <mergeCell ref="C380:C382"/>
    <mergeCell ref="D380:D382"/>
    <mergeCell ref="E380:E382"/>
    <mergeCell ref="B365:B367"/>
    <mergeCell ref="C365:C367"/>
    <mergeCell ref="D365:D367"/>
    <mergeCell ref="E365:E367"/>
    <mergeCell ref="B368:B370"/>
    <mergeCell ref="C368:C370"/>
    <mergeCell ref="D368:D370"/>
    <mergeCell ref="E368:E370"/>
    <mergeCell ref="B371:B373"/>
    <mergeCell ref="C371:C373"/>
    <mergeCell ref="D371:D373"/>
    <mergeCell ref="E371:E373"/>
    <mergeCell ref="B356:B358"/>
    <mergeCell ref="C356:C358"/>
    <mergeCell ref="D356:D358"/>
    <mergeCell ref="E356:E358"/>
    <mergeCell ref="B359:B361"/>
    <mergeCell ref="C359:C361"/>
    <mergeCell ref="D359:D361"/>
    <mergeCell ref="E359:E361"/>
    <mergeCell ref="B362:B364"/>
    <mergeCell ref="C362:C364"/>
    <mergeCell ref="D362:D364"/>
    <mergeCell ref="E362:E364"/>
    <mergeCell ref="B347:B349"/>
    <mergeCell ref="C347:C349"/>
    <mergeCell ref="D347:D349"/>
    <mergeCell ref="E347:E349"/>
    <mergeCell ref="B350:B352"/>
    <mergeCell ref="C350:C352"/>
    <mergeCell ref="D350:D352"/>
    <mergeCell ref="E350:E352"/>
    <mergeCell ref="B353:B355"/>
    <mergeCell ref="C353:C355"/>
    <mergeCell ref="D353:D355"/>
    <mergeCell ref="E353:E355"/>
    <mergeCell ref="B338:B340"/>
    <mergeCell ref="C338:C340"/>
    <mergeCell ref="D338:D340"/>
    <mergeCell ref="E338:E340"/>
    <mergeCell ref="B341:B343"/>
    <mergeCell ref="C341:C343"/>
    <mergeCell ref="D341:D343"/>
    <mergeCell ref="E341:E343"/>
    <mergeCell ref="B344:B346"/>
    <mergeCell ref="C344:C346"/>
    <mergeCell ref="D344:D346"/>
    <mergeCell ref="E344:E346"/>
    <mergeCell ref="B329:B331"/>
    <mergeCell ref="C329:C331"/>
    <mergeCell ref="D329:D331"/>
    <mergeCell ref="E329:E331"/>
    <mergeCell ref="B332:B334"/>
    <mergeCell ref="C332:C334"/>
    <mergeCell ref="D332:D334"/>
    <mergeCell ref="E332:E334"/>
    <mergeCell ref="B335:B337"/>
    <mergeCell ref="C335:C337"/>
    <mergeCell ref="D335:D337"/>
    <mergeCell ref="E335:E337"/>
    <mergeCell ref="B320:B322"/>
    <mergeCell ref="C320:C322"/>
    <mergeCell ref="D320:D322"/>
    <mergeCell ref="E320:E322"/>
    <mergeCell ref="B323:B325"/>
    <mergeCell ref="C323:C325"/>
    <mergeCell ref="D323:D325"/>
    <mergeCell ref="E323:E325"/>
    <mergeCell ref="B326:B328"/>
    <mergeCell ref="C326:C328"/>
    <mergeCell ref="D326:D328"/>
    <mergeCell ref="E326:E328"/>
    <mergeCell ref="B311:B313"/>
    <mergeCell ref="C311:C313"/>
    <mergeCell ref="D311:D313"/>
    <mergeCell ref="E311:E313"/>
    <mergeCell ref="B314:B316"/>
    <mergeCell ref="C314:C316"/>
    <mergeCell ref="D314:D316"/>
    <mergeCell ref="E314:E316"/>
    <mergeCell ref="B317:B319"/>
    <mergeCell ref="C317:C319"/>
    <mergeCell ref="D317:D319"/>
    <mergeCell ref="E317:E319"/>
    <mergeCell ref="B302:B304"/>
    <mergeCell ref="C302:C304"/>
    <mergeCell ref="D302:D304"/>
    <mergeCell ref="E302:E304"/>
    <mergeCell ref="B305:B307"/>
    <mergeCell ref="C305:C307"/>
    <mergeCell ref="D305:D307"/>
    <mergeCell ref="E305:E307"/>
    <mergeCell ref="B308:B310"/>
    <mergeCell ref="C308:C310"/>
    <mergeCell ref="D308:D310"/>
    <mergeCell ref="E308:E310"/>
    <mergeCell ref="B293:B295"/>
    <mergeCell ref="C293:C295"/>
    <mergeCell ref="D293:D295"/>
    <mergeCell ref="E293:E295"/>
    <mergeCell ref="B296:B298"/>
    <mergeCell ref="C296:C298"/>
    <mergeCell ref="D296:D298"/>
    <mergeCell ref="E296:E298"/>
    <mergeCell ref="B299:B301"/>
    <mergeCell ref="C299:C301"/>
    <mergeCell ref="D299:D301"/>
    <mergeCell ref="E299:E301"/>
    <mergeCell ref="B284:B286"/>
    <mergeCell ref="C284:C286"/>
    <mergeCell ref="D284:D286"/>
    <mergeCell ref="E284:E286"/>
    <mergeCell ref="B287:B289"/>
    <mergeCell ref="C287:C289"/>
    <mergeCell ref="D287:D289"/>
    <mergeCell ref="E287:E289"/>
    <mergeCell ref="B290:B292"/>
    <mergeCell ref="C290:C292"/>
    <mergeCell ref="D290:D292"/>
    <mergeCell ref="E290:E292"/>
    <mergeCell ref="B275:B277"/>
    <mergeCell ref="C275:C277"/>
    <mergeCell ref="D275:D277"/>
    <mergeCell ref="E275:E277"/>
    <mergeCell ref="B278:B280"/>
    <mergeCell ref="C278:C280"/>
    <mergeCell ref="D278:D280"/>
    <mergeCell ref="E278:E280"/>
    <mergeCell ref="B281:B283"/>
    <mergeCell ref="C281:C283"/>
    <mergeCell ref="D281:D283"/>
    <mergeCell ref="E281:E283"/>
    <mergeCell ref="B266:B268"/>
    <mergeCell ref="C266:C268"/>
    <mergeCell ref="D266:D268"/>
    <mergeCell ref="E266:E268"/>
    <mergeCell ref="B269:B271"/>
    <mergeCell ref="C269:C271"/>
    <mergeCell ref="D269:D271"/>
    <mergeCell ref="E269:E271"/>
    <mergeCell ref="B272:B274"/>
    <mergeCell ref="C272:C274"/>
    <mergeCell ref="D272:D274"/>
    <mergeCell ref="E272:E274"/>
    <mergeCell ref="B257:B259"/>
    <mergeCell ref="C257:C259"/>
    <mergeCell ref="D257:D259"/>
    <mergeCell ref="E257:E259"/>
    <mergeCell ref="B260:B262"/>
    <mergeCell ref="C260:C262"/>
    <mergeCell ref="D260:D262"/>
    <mergeCell ref="E260:E262"/>
    <mergeCell ref="B263:B265"/>
    <mergeCell ref="C263:C265"/>
    <mergeCell ref="D263:D265"/>
    <mergeCell ref="E263:E265"/>
    <mergeCell ref="B248:B250"/>
    <mergeCell ref="C248:C250"/>
    <mergeCell ref="D248:D250"/>
    <mergeCell ref="E248:E250"/>
    <mergeCell ref="B251:B253"/>
    <mergeCell ref="C251:C253"/>
    <mergeCell ref="D251:D253"/>
    <mergeCell ref="E251:E253"/>
    <mergeCell ref="B254:B256"/>
    <mergeCell ref="C254:C256"/>
    <mergeCell ref="D254:D256"/>
    <mergeCell ref="E254:E256"/>
    <mergeCell ref="B239:B241"/>
    <mergeCell ref="C239:C241"/>
    <mergeCell ref="D239:D241"/>
    <mergeCell ref="E239:E241"/>
    <mergeCell ref="B242:B244"/>
    <mergeCell ref="C242:C244"/>
    <mergeCell ref="D242:D244"/>
    <mergeCell ref="E242:E244"/>
    <mergeCell ref="B245:B247"/>
    <mergeCell ref="C245:C247"/>
    <mergeCell ref="D245:D247"/>
    <mergeCell ref="E245:E247"/>
    <mergeCell ref="B230:B232"/>
    <mergeCell ref="C230:C232"/>
    <mergeCell ref="D230:D232"/>
    <mergeCell ref="E230:E232"/>
    <mergeCell ref="B233:B235"/>
    <mergeCell ref="C233:C235"/>
    <mergeCell ref="D233:D235"/>
    <mergeCell ref="E233:E235"/>
    <mergeCell ref="B236:B238"/>
    <mergeCell ref="C236:C238"/>
    <mergeCell ref="D236:D238"/>
    <mergeCell ref="E236:E238"/>
    <mergeCell ref="B221:B223"/>
    <mergeCell ref="C221:C223"/>
    <mergeCell ref="D221:D223"/>
    <mergeCell ref="E221:E223"/>
    <mergeCell ref="B224:B226"/>
    <mergeCell ref="C224:C226"/>
    <mergeCell ref="D224:D226"/>
    <mergeCell ref="E224:E226"/>
    <mergeCell ref="B227:B229"/>
    <mergeCell ref="C227:C229"/>
    <mergeCell ref="D227:D229"/>
    <mergeCell ref="E227:E229"/>
    <mergeCell ref="B212:B214"/>
    <mergeCell ref="C212:C214"/>
    <mergeCell ref="D212:D214"/>
    <mergeCell ref="E212:E214"/>
    <mergeCell ref="B215:B217"/>
    <mergeCell ref="C215:C217"/>
    <mergeCell ref="D215:D217"/>
    <mergeCell ref="E215:E217"/>
    <mergeCell ref="B218:B220"/>
    <mergeCell ref="C218:C220"/>
    <mergeCell ref="D218:D220"/>
    <mergeCell ref="E218:E220"/>
    <mergeCell ref="B203:B205"/>
    <mergeCell ref="C203:C205"/>
    <mergeCell ref="D203:D205"/>
    <mergeCell ref="E203:E205"/>
    <mergeCell ref="B206:B208"/>
    <mergeCell ref="C206:C208"/>
    <mergeCell ref="D206:D208"/>
    <mergeCell ref="E206:E208"/>
    <mergeCell ref="B209:B211"/>
    <mergeCell ref="C209:C211"/>
    <mergeCell ref="D209:D211"/>
    <mergeCell ref="E209:E211"/>
    <mergeCell ref="B194:B196"/>
    <mergeCell ref="C194:C196"/>
    <mergeCell ref="D194:D196"/>
    <mergeCell ref="E194:E196"/>
    <mergeCell ref="B197:B199"/>
    <mergeCell ref="C197:C199"/>
    <mergeCell ref="D197:D199"/>
    <mergeCell ref="E197:E199"/>
    <mergeCell ref="B200:B202"/>
    <mergeCell ref="C200:C202"/>
    <mergeCell ref="D200:D202"/>
    <mergeCell ref="E200:E202"/>
    <mergeCell ref="B185:B187"/>
    <mergeCell ref="C185:C187"/>
    <mergeCell ref="D185:D187"/>
    <mergeCell ref="E185:E187"/>
    <mergeCell ref="B188:B190"/>
    <mergeCell ref="C188:C190"/>
    <mergeCell ref="D188:D190"/>
    <mergeCell ref="E188:E190"/>
    <mergeCell ref="B191:B193"/>
    <mergeCell ref="C191:C193"/>
    <mergeCell ref="D191:D193"/>
    <mergeCell ref="E191:E193"/>
    <mergeCell ref="B176:B178"/>
    <mergeCell ref="C176:C178"/>
    <mergeCell ref="D176:D178"/>
    <mergeCell ref="E176:E178"/>
    <mergeCell ref="B179:B181"/>
    <mergeCell ref="C179:C181"/>
    <mergeCell ref="D179:D181"/>
    <mergeCell ref="E179:E181"/>
    <mergeCell ref="B182:B184"/>
    <mergeCell ref="C182:C184"/>
    <mergeCell ref="D182:D184"/>
    <mergeCell ref="E182:E184"/>
    <mergeCell ref="B167:B169"/>
    <mergeCell ref="C167:C169"/>
    <mergeCell ref="D167:D169"/>
    <mergeCell ref="E167:E169"/>
    <mergeCell ref="B170:B172"/>
    <mergeCell ref="C170:C172"/>
    <mergeCell ref="D170:D172"/>
    <mergeCell ref="E170:E172"/>
    <mergeCell ref="B173:B175"/>
    <mergeCell ref="C173:C175"/>
    <mergeCell ref="D173:D175"/>
    <mergeCell ref="E173:E175"/>
    <mergeCell ref="B158:B160"/>
    <mergeCell ref="C158:C160"/>
    <mergeCell ref="D158:D160"/>
    <mergeCell ref="E158:E160"/>
    <mergeCell ref="B161:B163"/>
    <mergeCell ref="C161:C163"/>
    <mergeCell ref="D161:D163"/>
    <mergeCell ref="E161:E163"/>
    <mergeCell ref="B164:B166"/>
    <mergeCell ref="C164:C166"/>
    <mergeCell ref="D164:D166"/>
    <mergeCell ref="E164:E166"/>
    <mergeCell ref="B128:B130"/>
    <mergeCell ref="B131:B133"/>
    <mergeCell ref="B134:B136"/>
    <mergeCell ref="B152:B154"/>
    <mergeCell ref="B155:B157"/>
    <mergeCell ref="B137:B139"/>
    <mergeCell ref="B140:B142"/>
    <mergeCell ref="B143:B145"/>
    <mergeCell ref="B146:B148"/>
    <mergeCell ref="B149:B151"/>
    <mergeCell ref="B101:B103"/>
    <mergeCell ref="B104:B106"/>
    <mergeCell ref="B107:B109"/>
    <mergeCell ref="B110:B112"/>
    <mergeCell ref="B113:B115"/>
    <mergeCell ref="B116:B118"/>
    <mergeCell ref="B119:B121"/>
    <mergeCell ref="B122:B124"/>
    <mergeCell ref="B125:B127"/>
    <mergeCell ref="B74:B76"/>
    <mergeCell ref="B77:B79"/>
    <mergeCell ref="B80:B82"/>
    <mergeCell ref="B83:B85"/>
    <mergeCell ref="B86:B88"/>
    <mergeCell ref="B89:B91"/>
    <mergeCell ref="B92:B94"/>
    <mergeCell ref="B95:B97"/>
    <mergeCell ref="B98:B100"/>
    <mergeCell ref="B47:B49"/>
    <mergeCell ref="B50:B52"/>
    <mergeCell ref="B53:B55"/>
    <mergeCell ref="B56:B58"/>
    <mergeCell ref="B59:B61"/>
    <mergeCell ref="B62:B64"/>
    <mergeCell ref="B65:B67"/>
    <mergeCell ref="B68:B70"/>
    <mergeCell ref="B71:B73"/>
    <mergeCell ref="Q6:Q7"/>
    <mergeCell ref="N6:N7"/>
    <mergeCell ref="B6:B7"/>
    <mergeCell ref="D6:D7"/>
    <mergeCell ref="F6:L6"/>
    <mergeCell ref="C6:C7"/>
    <mergeCell ref="B38:B40"/>
    <mergeCell ref="B41:B43"/>
    <mergeCell ref="B44:B46"/>
    <mergeCell ref="O6:O7"/>
    <mergeCell ref="P6:P7"/>
    <mergeCell ref="B23:B25"/>
    <mergeCell ref="B26:B28"/>
    <mergeCell ref="B29:B31"/>
    <mergeCell ref="B32:B34"/>
    <mergeCell ref="B35:B37"/>
    <mergeCell ref="B8:B10"/>
    <mergeCell ref="B11:B13"/>
    <mergeCell ref="B14:B16"/>
    <mergeCell ref="B17:B19"/>
    <mergeCell ref="B20:B22"/>
    <mergeCell ref="C8:C10"/>
    <mergeCell ref="C26:C28"/>
    <mergeCell ref="C29:C31"/>
    <mergeCell ref="C32:C34"/>
    <mergeCell ref="C35:C37"/>
    <mergeCell ref="C38:C40"/>
    <mergeCell ref="C11:C13"/>
    <mergeCell ref="C14:C16"/>
    <mergeCell ref="C17:C19"/>
    <mergeCell ref="C20:C22"/>
    <mergeCell ref="C23:C25"/>
    <mergeCell ref="C56:C58"/>
    <mergeCell ref="C59:C61"/>
    <mergeCell ref="C62:C64"/>
    <mergeCell ref="C65:C67"/>
    <mergeCell ref="C68:C70"/>
    <mergeCell ref="C41:C43"/>
    <mergeCell ref="C44:C46"/>
    <mergeCell ref="C47:C49"/>
    <mergeCell ref="C50:C52"/>
    <mergeCell ref="C53:C55"/>
    <mergeCell ref="C86:C88"/>
    <mergeCell ref="C89:C91"/>
    <mergeCell ref="C92:C94"/>
    <mergeCell ref="C95:C97"/>
    <mergeCell ref="C98:C100"/>
    <mergeCell ref="C71:C73"/>
    <mergeCell ref="C74:C76"/>
    <mergeCell ref="C77:C79"/>
    <mergeCell ref="C80:C82"/>
    <mergeCell ref="C83:C85"/>
    <mergeCell ref="C116:C118"/>
    <mergeCell ref="C119:C121"/>
    <mergeCell ref="C122:C124"/>
    <mergeCell ref="C125:C127"/>
    <mergeCell ref="C128:C130"/>
    <mergeCell ref="C101:C103"/>
    <mergeCell ref="C104:C106"/>
    <mergeCell ref="C107:C109"/>
    <mergeCell ref="C110:C112"/>
    <mergeCell ref="C113:C115"/>
    <mergeCell ref="C146:C148"/>
    <mergeCell ref="C149:C151"/>
    <mergeCell ref="C152:C154"/>
    <mergeCell ref="C155:C157"/>
    <mergeCell ref="C131:C133"/>
    <mergeCell ref="C134:C136"/>
    <mergeCell ref="C137:C139"/>
    <mergeCell ref="C140:C142"/>
    <mergeCell ref="C143:C145"/>
    <mergeCell ref="D50:D52"/>
    <mergeCell ref="D53:D55"/>
    <mergeCell ref="D56:D58"/>
    <mergeCell ref="D59:D61"/>
    <mergeCell ref="D62:D64"/>
    <mergeCell ref="D155:D157"/>
    <mergeCell ref="D152:D154"/>
    <mergeCell ref="D149:D151"/>
    <mergeCell ref="D11:D13"/>
    <mergeCell ref="D14:D16"/>
    <mergeCell ref="D17:D19"/>
    <mergeCell ref="D20:D22"/>
    <mergeCell ref="D23:D25"/>
    <mergeCell ref="D26:D28"/>
    <mergeCell ref="D29:D31"/>
    <mergeCell ref="D32:D34"/>
    <mergeCell ref="D35:D37"/>
    <mergeCell ref="D38:D40"/>
    <mergeCell ref="D41:D43"/>
    <mergeCell ref="D44:D46"/>
    <mergeCell ref="D47:D49"/>
    <mergeCell ref="D80:D82"/>
    <mergeCell ref="D83:D85"/>
    <mergeCell ref="D86:D88"/>
    <mergeCell ref="D89:D91"/>
    <mergeCell ref="D92:D94"/>
    <mergeCell ref="D65:D67"/>
    <mergeCell ref="D68:D70"/>
    <mergeCell ref="D71:D73"/>
    <mergeCell ref="D74:D76"/>
    <mergeCell ref="D77:D79"/>
    <mergeCell ref="D134:D136"/>
    <mergeCell ref="D137:D139"/>
    <mergeCell ref="D110:D112"/>
    <mergeCell ref="D113:D115"/>
    <mergeCell ref="D116:D118"/>
    <mergeCell ref="D119:D121"/>
    <mergeCell ref="D122:D124"/>
    <mergeCell ref="D95:D97"/>
    <mergeCell ref="D98:D100"/>
    <mergeCell ref="D101:D103"/>
    <mergeCell ref="D104:D106"/>
    <mergeCell ref="D107:D109"/>
    <mergeCell ref="E44:E46"/>
    <mergeCell ref="E47:E49"/>
    <mergeCell ref="E50:E52"/>
    <mergeCell ref="E53:E55"/>
    <mergeCell ref="E56:E58"/>
    <mergeCell ref="D140:D142"/>
    <mergeCell ref="D143:D145"/>
    <mergeCell ref="D146:D148"/>
    <mergeCell ref="D8:D10"/>
    <mergeCell ref="E8:E10"/>
    <mergeCell ref="E11:E13"/>
    <mergeCell ref="E14:E16"/>
    <mergeCell ref="E17:E19"/>
    <mergeCell ref="E20:E22"/>
    <mergeCell ref="E23:E25"/>
    <mergeCell ref="E26:E28"/>
    <mergeCell ref="E29:E31"/>
    <mergeCell ref="E32:E34"/>
    <mergeCell ref="E35:E37"/>
    <mergeCell ref="E38:E40"/>
    <mergeCell ref="E41:E43"/>
    <mergeCell ref="D125:D127"/>
    <mergeCell ref="D128:D130"/>
    <mergeCell ref="D131:D133"/>
    <mergeCell ref="E74:E76"/>
    <mergeCell ref="E77:E79"/>
    <mergeCell ref="E80:E82"/>
    <mergeCell ref="E83:E85"/>
    <mergeCell ref="E86:E88"/>
    <mergeCell ref="E59:E61"/>
    <mergeCell ref="E62:E64"/>
    <mergeCell ref="E65:E67"/>
    <mergeCell ref="E68:E70"/>
    <mergeCell ref="E71:E73"/>
    <mergeCell ref="E104:E106"/>
    <mergeCell ref="E107:E109"/>
    <mergeCell ref="E110:E112"/>
    <mergeCell ref="E113:E115"/>
    <mergeCell ref="E116:E118"/>
    <mergeCell ref="E89:E91"/>
    <mergeCell ref="E92:E94"/>
    <mergeCell ref="E95:E97"/>
    <mergeCell ref="E98:E100"/>
    <mergeCell ref="E101:E103"/>
    <mergeCell ref="E149:E151"/>
    <mergeCell ref="E152:E154"/>
    <mergeCell ref="E155:E157"/>
    <mergeCell ref="E134:E136"/>
    <mergeCell ref="E137:E139"/>
    <mergeCell ref="E140:E142"/>
    <mergeCell ref="E143:E145"/>
    <mergeCell ref="E146:E148"/>
    <mergeCell ref="E119:E121"/>
    <mergeCell ref="E122:E124"/>
    <mergeCell ref="E125:E127"/>
    <mergeCell ref="E128:E130"/>
    <mergeCell ref="E131:E133"/>
  </mergeCells>
  <conditionalFormatting sqref="N8:N394">
    <cfRule type="cellIs" dxfId="114" priority="7" operator="greaterThan">
      <formula>250</formula>
    </cfRule>
  </conditionalFormatting>
  <conditionalFormatting sqref="O8:O394">
    <cfRule type="cellIs" dxfId="113" priority="3" operator="greaterThan">
      <formula>250</formula>
    </cfRule>
  </conditionalFormatting>
  <conditionalFormatting sqref="Q8:Q394">
    <cfRule type="cellIs" dxfId="112" priority="1" operator="greaterThan">
      <formula>250</formula>
    </cfRule>
  </conditionalFormatting>
  <dataValidations count="2">
    <dataValidation type="decimal" operator="greaterThan" allowBlank="1" showInputMessage="1" errorTitle="250kg N/ha Limit Exceeded" error="250kg N/ha Limit has been exceeded!" sqref="N8:P394" xr:uid="{81701C91-0937-4A33-B338-7CA79B682D84}">
      <formula1>250</formula1>
    </dataValidation>
    <dataValidation type="list" allowBlank="1" showInputMessage="1" showErrorMessage="1" sqref="F8:F394" xr:uid="{F745A9B9-176D-41A7-845C-DDF74CCB5429}">
      <formula1>$T$8:$T$27</formula1>
    </dataValidation>
  </dataValidations>
  <hyperlinks>
    <hyperlink ref="L1" location="Overview!A1" display="Return to Overview " xr:uid="{00000000-0004-0000-0B00-000000000000}"/>
    <hyperlink ref="M7" r:id="rId1" location="'5.1 % Nitrogen Available'!A3" display="../../Farming Connect/Workbook/Farm Workbook - Water Resources (Control of Agricultural Pollution)(Wales) Regulations 2021 V1.1eLB.xlsx - '5.1 % Nitrogen Available'!A3" xr:uid="{BE37B078-53EB-4847-BCC2-9998AEB96CDE}"/>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128"/>
  <sheetViews>
    <sheetView zoomScale="90" zoomScaleNormal="90" workbookViewId="0">
      <selection activeCell="D5" sqref="D5"/>
    </sheetView>
  </sheetViews>
  <sheetFormatPr defaultRowHeight="15.5" x14ac:dyDescent="0.35"/>
  <cols>
    <col min="1" max="1" width="6.4609375" style="19" customWidth="1"/>
    <col min="2" max="3" width="23.07421875" style="19" customWidth="1"/>
    <col min="4" max="4" width="20.07421875" style="19" customWidth="1"/>
    <col min="5" max="5" width="25.53515625" style="19" customWidth="1"/>
    <col min="6" max="6" width="19.69140625" style="19" customWidth="1"/>
    <col min="7" max="7" width="19.23046875" style="19" customWidth="1"/>
    <col min="8" max="8" width="19.61328125" style="19" customWidth="1"/>
    <col min="9" max="9" width="30" style="19" customWidth="1"/>
    <col min="10" max="10" width="21.4609375" style="19" customWidth="1"/>
    <col min="11" max="16384" width="9.23046875" style="19"/>
  </cols>
  <sheetData>
    <row r="1" spans="1:10" x14ac:dyDescent="0.35">
      <c r="A1" s="28"/>
      <c r="B1" s="41" t="s">
        <v>187</v>
      </c>
      <c r="C1" s="41"/>
      <c r="D1" s="28"/>
      <c r="E1" s="28"/>
      <c r="F1" s="28"/>
      <c r="G1" s="28"/>
      <c r="H1" s="10" t="s">
        <v>197</v>
      </c>
      <c r="I1" s="28"/>
    </row>
    <row r="2" spans="1:10" x14ac:dyDescent="0.35">
      <c r="A2" s="28"/>
      <c r="B2" s="28"/>
      <c r="C2" s="28"/>
      <c r="D2" s="28"/>
      <c r="E2" s="28"/>
      <c r="F2" s="28"/>
      <c r="G2" s="28"/>
      <c r="H2" s="28"/>
      <c r="I2" s="28"/>
    </row>
    <row r="3" spans="1:10" ht="102.5" customHeight="1" x14ac:dyDescent="0.35">
      <c r="A3" s="28"/>
      <c r="B3" s="17" t="s">
        <v>108</v>
      </c>
      <c r="C3" s="90" t="s">
        <v>300</v>
      </c>
      <c r="D3" s="17" t="s">
        <v>252</v>
      </c>
      <c r="E3" s="91" t="s">
        <v>132</v>
      </c>
      <c r="F3" s="17" t="s">
        <v>112</v>
      </c>
      <c r="G3" s="17" t="s">
        <v>113</v>
      </c>
      <c r="H3" s="17" t="s">
        <v>114</v>
      </c>
      <c r="I3" s="17" t="s">
        <v>336</v>
      </c>
      <c r="J3" s="91" t="s">
        <v>335</v>
      </c>
    </row>
    <row r="4" spans="1:10" x14ac:dyDescent="0.35">
      <c r="B4" s="121" t="str">
        <f>'3.1 Optimum crop N requirement'!B4</f>
        <v xml:space="preserve">Field 1 </v>
      </c>
      <c r="C4" s="121">
        <f>'3.1 Optimum crop N requirement'!C4</f>
        <v>4</v>
      </c>
      <c r="D4" s="121">
        <v>3.7</v>
      </c>
      <c r="E4" s="121" t="str">
        <f>'3.1 Optimum crop N requirement'!F4</f>
        <v>Grass - grazed or up to 2 cuts</v>
      </c>
      <c r="F4" s="121">
        <f>'3.1 Optimum crop N requirement'!L4</f>
        <v>190</v>
      </c>
      <c r="G4" s="121">
        <f>'3.2 Plan for available nitrogen'!Q8</f>
        <v>57.160000000000004</v>
      </c>
      <c r="H4" s="121">
        <f>F4-G4</f>
        <v>132.84</v>
      </c>
      <c r="I4" s="130">
        <v>44671</v>
      </c>
      <c r="J4" s="121">
        <v>130</v>
      </c>
    </row>
    <row r="5" spans="1:10" x14ac:dyDescent="0.35">
      <c r="B5" s="103">
        <f>'3.1 Optimum crop N requirement'!B5</f>
        <v>0</v>
      </c>
      <c r="C5" s="103">
        <f>'3.1 Optimum crop N requirement'!C5</f>
        <v>0</v>
      </c>
      <c r="D5" s="1"/>
      <c r="E5" s="103" t="str">
        <f>'3.1 Optimum crop N requirement'!F5</f>
        <v>(Blank)</v>
      </c>
      <c r="F5" s="103">
        <f>'3.1 Optimum crop N requirement'!L5</f>
        <v>0</v>
      </c>
      <c r="G5" s="103">
        <f>'3.2 Plan for available nitrogen'!Q11</f>
        <v>0</v>
      </c>
      <c r="H5" s="103">
        <f t="shared" ref="H5:H53" si="0">F5-G5</f>
        <v>0</v>
      </c>
      <c r="I5" s="1"/>
      <c r="J5" s="1"/>
    </row>
    <row r="6" spans="1:10" x14ac:dyDescent="0.35">
      <c r="B6" s="103">
        <f>'3.1 Optimum crop N requirement'!B6</f>
        <v>0</v>
      </c>
      <c r="C6" s="103">
        <f>'3.1 Optimum crop N requirement'!C6</f>
        <v>0</v>
      </c>
      <c r="D6" s="1"/>
      <c r="E6" s="103" t="str">
        <f>'3.1 Optimum crop N requirement'!F6</f>
        <v>(Blank)</v>
      </c>
      <c r="F6" s="103">
        <f>'3.1 Optimum crop N requirement'!L6</f>
        <v>0</v>
      </c>
      <c r="G6" s="103">
        <f>'3.2 Plan for available nitrogen'!Q14</f>
        <v>0</v>
      </c>
      <c r="H6" s="103">
        <f t="shared" si="0"/>
        <v>0</v>
      </c>
      <c r="I6" s="1"/>
      <c r="J6" s="1"/>
    </row>
    <row r="7" spans="1:10" x14ac:dyDescent="0.35">
      <c r="B7" s="103">
        <f>'3.1 Optimum crop N requirement'!B7</f>
        <v>0</v>
      </c>
      <c r="C7" s="103">
        <f>'3.1 Optimum crop N requirement'!C7</f>
        <v>0</v>
      </c>
      <c r="D7" s="7"/>
      <c r="E7" s="103" t="str">
        <f>'3.1 Optimum crop N requirement'!F7</f>
        <v>(Blank)</v>
      </c>
      <c r="F7" s="103">
        <f>'3.1 Optimum crop N requirement'!L7</f>
        <v>0</v>
      </c>
      <c r="G7" s="103">
        <f>'3.2 Plan for available nitrogen'!Q17</f>
        <v>0</v>
      </c>
      <c r="H7" s="103">
        <f t="shared" si="0"/>
        <v>0</v>
      </c>
      <c r="I7" s="7"/>
      <c r="J7" s="1"/>
    </row>
    <row r="8" spans="1:10" x14ac:dyDescent="0.35">
      <c r="B8" s="103">
        <f>'3.1 Optimum crop N requirement'!B8</f>
        <v>0</v>
      </c>
      <c r="C8" s="103">
        <f>'3.1 Optimum crop N requirement'!C8</f>
        <v>0</v>
      </c>
      <c r="D8" s="7"/>
      <c r="E8" s="103" t="str">
        <f>'3.1 Optimum crop N requirement'!F8</f>
        <v>(Blank)</v>
      </c>
      <c r="F8" s="103">
        <f>'3.1 Optimum crop N requirement'!L8</f>
        <v>0</v>
      </c>
      <c r="G8" s="103">
        <f>'3.2 Plan for available nitrogen'!Q20</f>
        <v>0</v>
      </c>
      <c r="H8" s="103">
        <f t="shared" si="0"/>
        <v>0</v>
      </c>
      <c r="I8" s="7"/>
      <c r="J8" s="1"/>
    </row>
    <row r="9" spans="1:10" x14ac:dyDescent="0.35">
      <c r="B9" s="103">
        <f>'3.1 Optimum crop N requirement'!B9</f>
        <v>0</v>
      </c>
      <c r="C9" s="103">
        <f>'3.1 Optimum crop N requirement'!C9</f>
        <v>0</v>
      </c>
      <c r="D9" s="7"/>
      <c r="E9" s="103" t="str">
        <f>'3.1 Optimum crop N requirement'!F9</f>
        <v>(Blank)</v>
      </c>
      <c r="F9" s="103">
        <f>'3.1 Optimum crop N requirement'!L9</f>
        <v>0</v>
      </c>
      <c r="G9" s="103">
        <f>'3.2 Plan for available nitrogen'!Q23</f>
        <v>0</v>
      </c>
      <c r="H9" s="103">
        <f t="shared" si="0"/>
        <v>0</v>
      </c>
      <c r="I9" s="7"/>
      <c r="J9" s="1"/>
    </row>
    <row r="10" spans="1:10" x14ac:dyDescent="0.35">
      <c r="B10" s="103">
        <f>'3.1 Optimum crop N requirement'!B10</f>
        <v>0</v>
      </c>
      <c r="C10" s="103">
        <f>'3.1 Optimum crop N requirement'!C10</f>
        <v>0</v>
      </c>
      <c r="D10" s="7"/>
      <c r="E10" s="103" t="str">
        <f>'3.1 Optimum crop N requirement'!F10</f>
        <v>(Blank)</v>
      </c>
      <c r="F10" s="103">
        <f>'3.1 Optimum crop N requirement'!L10</f>
        <v>0</v>
      </c>
      <c r="G10" s="103">
        <f>'3.2 Plan for available nitrogen'!Q26</f>
        <v>0</v>
      </c>
      <c r="H10" s="103">
        <f t="shared" si="0"/>
        <v>0</v>
      </c>
      <c r="I10" s="7"/>
      <c r="J10" s="1"/>
    </row>
    <row r="11" spans="1:10" x14ac:dyDescent="0.35">
      <c r="B11" s="103">
        <f>'3.1 Optimum crop N requirement'!B11</f>
        <v>0</v>
      </c>
      <c r="C11" s="103">
        <f>'3.1 Optimum crop N requirement'!C11</f>
        <v>0</v>
      </c>
      <c r="D11" s="7"/>
      <c r="E11" s="103" t="str">
        <f>'3.1 Optimum crop N requirement'!F11</f>
        <v>(Blank)</v>
      </c>
      <c r="F11" s="103">
        <f>'3.1 Optimum crop N requirement'!L11</f>
        <v>0</v>
      </c>
      <c r="G11" s="103">
        <f>'3.2 Plan for available nitrogen'!Q29</f>
        <v>0</v>
      </c>
      <c r="H11" s="103">
        <f t="shared" si="0"/>
        <v>0</v>
      </c>
      <c r="I11" s="7"/>
      <c r="J11" s="1"/>
    </row>
    <row r="12" spans="1:10" x14ac:dyDescent="0.35">
      <c r="B12" s="103">
        <f>'3.1 Optimum crop N requirement'!B12</f>
        <v>0</v>
      </c>
      <c r="C12" s="103">
        <f>'3.1 Optimum crop N requirement'!C12</f>
        <v>0</v>
      </c>
      <c r="D12" s="7"/>
      <c r="E12" s="103" t="str">
        <f>'3.1 Optimum crop N requirement'!F12</f>
        <v>(Blank)</v>
      </c>
      <c r="F12" s="103">
        <f>'3.1 Optimum crop N requirement'!L12</f>
        <v>0</v>
      </c>
      <c r="G12" s="103">
        <f>'3.2 Plan for available nitrogen'!Q32</f>
        <v>0</v>
      </c>
      <c r="H12" s="103">
        <f t="shared" si="0"/>
        <v>0</v>
      </c>
      <c r="I12" s="7"/>
      <c r="J12" s="1"/>
    </row>
    <row r="13" spans="1:10" x14ac:dyDescent="0.35">
      <c r="B13" s="103">
        <f>'3.1 Optimum crop N requirement'!B13</f>
        <v>0</v>
      </c>
      <c r="C13" s="103">
        <f>'3.1 Optimum crop N requirement'!C13</f>
        <v>0</v>
      </c>
      <c r="D13" s="7"/>
      <c r="E13" s="103" t="str">
        <f>'3.1 Optimum crop N requirement'!F13</f>
        <v>(Blank)</v>
      </c>
      <c r="F13" s="103">
        <f>'3.1 Optimum crop N requirement'!L13</f>
        <v>0</v>
      </c>
      <c r="G13" s="103">
        <f>'3.2 Plan for available nitrogen'!Q35</f>
        <v>0</v>
      </c>
      <c r="H13" s="103">
        <f t="shared" si="0"/>
        <v>0</v>
      </c>
      <c r="I13" s="7"/>
      <c r="J13" s="1"/>
    </row>
    <row r="14" spans="1:10" x14ac:dyDescent="0.35">
      <c r="B14" s="103">
        <f>'3.1 Optimum crop N requirement'!B14</f>
        <v>0</v>
      </c>
      <c r="C14" s="103">
        <f>'3.1 Optimum crop N requirement'!C14</f>
        <v>0</v>
      </c>
      <c r="D14" s="7"/>
      <c r="E14" s="103" t="str">
        <f>'3.1 Optimum crop N requirement'!F14</f>
        <v>(Blank)</v>
      </c>
      <c r="F14" s="103">
        <f>'3.1 Optimum crop N requirement'!L14</f>
        <v>0</v>
      </c>
      <c r="G14" s="103">
        <f>'3.2 Plan for available nitrogen'!Q38</f>
        <v>0</v>
      </c>
      <c r="H14" s="103">
        <f t="shared" si="0"/>
        <v>0</v>
      </c>
      <c r="I14" s="7"/>
      <c r="J14" s="1"/>
    </row>
    <row r="15" spans="1:10" x14ac:dyDescent="0.35">
      <c r="B15" s="103">
        <f>'3.1 Optimum crop N requirement'!B15</f>
        <v>0</v>
      </c>
      <c r="C15" s="103">
        <f>'3.1 Optimum crop N requirement'!C15</f>
        <v>0</v>
      </c>
      <c r="D15" s="7"/>
      <c r="E15" s="103" t="str">
        <f>'3.1 Optimum crop N requirement'!F15</f>
        <v>(Blank)</v>
      </c>
      <c r="F15" s="103">
        <f>'3.1 Optimum crop N requirement'!L15</f>
        <v>0</v>
      </c>
      <c r="G15" s="103">
        <f>'3.2 Plan for available nitrogen'!Q41</f>
        <v>0</v>
      </c>
      <c r="H15" s="103">
        <f t="shared" si="0"/>
        <v>0</v>
      </c>
      <c r="I15" s="7"/>
      <c r="J15" s="1"/>
    </row>
    <row r="16" spans="1:10" x14ac:dyDescent="0.35">
      <c r="B16" s="103">
        <f>'3.1 Optimum crop N requirement'!B16</f>
        <v>0</v>
      </c>
      <c r="C16" s="103">
        <f>'3.1 Optimum crop N requirement'!C16</f>
        <v>0</v>
      </c>
      <c r="D16" s="7"/>
      <c r="E16" s="103" t="str">
        <f>'3.1 Optimum crop N requirement'!F16</f>
        <v>(Blank)</v>
      </c>
      <c r="F16" s="103">
        <f>'3.1 Optimum crop N requirement'!L16</f>
        <v>0</v>
      </c>
      <c r="G16" s="103">
        <f>'3.2 Plan for available nitrogen'!Q44</f>
        <v>0</v>
      </c>
      <c r="H16" s="103">
        <f t="shared" si="0"/>
        <v>0</v>
      </c>
      <c r="I16" s="7"/>
      <c r="J16" s="1"/>
    </row>
    <row r="17" spans="2:10" x14ac:dyDescent="0.35">
      <c r="B17" s="103">
        <f>'3.1 Optimum crop N requirement'!B17</f>
        <v>0</v>
      </c>
      <c r="C17" s="103">
        <f>'3.1 Optimum crop N requirement'!C17</f>
        <v>0</v>
      </c>
      <c r="D17" s="7"/>
      <c r="E17" s="103" t="str">
        <f>'3.1 Optimum crop N requirement'!F17</f>
        <v>(Blank)</v>
      </c>
      <c r="F17" s="103">
        <f>'3.1 Optimum crop N requirement'!L17</f>
        <v>0</v>
      </c>
      <c r="G17" s="103">
        <f>'3.2 Plan for available nitrogen'!Q47</f>
        <v>0</v>
      </c>
      <c r="H17" s="103">
        <f t="shared" si="0"/>
        <v>0</v>
      </c>
      <c r="I17" s="7"/>
      <c r="J17" s="1"/>
    </row>
    <row r="18" spans="2:10" x14ac:dyDescent="0.35">
      <c r="B18" s="103">
        <f>'3.1 Optimum crop N requirement'!B18</f>
        <v>0</v>
      </c>
      <c r="C18" s="103">
        <f>'3.1 Optimum crop N requirement'!C18</f>
        <v>0</v>
      </c>
      <c r="D18" s="7"/>
      <c r="E18" s="103" t="str">
        <f>'3.1 Optimum crop N requirement'!F18</f>
        <v>(Blank)</v>
      </c>
      <c r="F18" s="103">
        <f>'3.1 Optimum crop N requirement'!L18</f>
        <v>0</v>
      </c>
      <c r="G18" s="103">
        <f>'3.2 Plan for available nitrogen'!Q50</f>
        <v>0</v>
      </c>
      <c r="H18" s="103">
        <f t="shared" si="0"/>
        <v>0</v>
      </c>
      <c r="I18" s="7"/>
      <c r="J18" s="1"/>
    </row>
    <row r="19" spans="2:10" x14ac:dyDescent="0.35">
      <c r="B19" s="103">
        <f>'3.1 Optimum crop N requirement'!B19</f>
        <v>0</v>
      </c>
      <c r="C19" s="103">
        <f>'3.1 Optimum crop N requirement'!C19</f>
        <v>0</v>
      </c>
      <c r="D19" s="7"/>
      <c r="E19" s="103" t="str">
        <f>'3.1 Optimum crop N requirement'!F19</f>
        <v>(Blank)</v>
      </c>
      <c r="F19" s="103">
        <f>'3.1 Optimum crop N requirement'!L19</f>
        <v>0</v>
      </c>
      <c r="G19" s="103">
        <f>'3.2 Plan for available nitrogen'!Q53</f>
        <v>0</v>
      </c>
      <c r="H19" s="103">
        <f t="shared" si="0"/>
        <v>0</v>
      </c>
      <c r="I19" s="7"/>
      <c r="J19" s="1"/>
    </row>
    <row r="20" spans="2:10" x14ac:dyDescent="0.35">
      <c r="B20" s="103">
        <f>'3.1 Optimum crop N requirement'!B20</f>
        <v>0</v>
      </c>
      <c r="C20" s="103">
        <f>'3.1 Optimum crop N requirement'!C20</f>
        <v>0</v>
      </c>
      <c r="D20" s="7"/>
      <c r="E20" s="103" t="str">
        <f>'3.1 Optimum crop N requirement'!F20</f>
        <v>(Blank)</v>
      </c>
      <c r="F20" s="103">
        <f>'3.1 Optimum crop N requirement'!L20</f>
        <v>0</v>
      </c>
      <c r="G20" s="103">
        <f>'3.2 Plan for available nitrogen'!Q56</f>
        <v>0</v>
      </c>
      <c r="H20" s="103">
        <f t="shared" si="0"/>
        <v>0</v>
      </c>
      <c r="I20" s="7"/>
      <c r="J20" s="1"/>
    </row>
    <row r="21" spans="2:10" x14ac:dyDescent="0.35">
      <c r="B21" s="103">
        <f>'3.1 Optimum crop N requirement'!B21</f>
        <v>0</v>
      </c>
      <c r="C21" s="103">
        <f>'3.1 Optimum crop N requirement'!C21</f>
        <v>0</v>
      </c>
      <c r="D21" s="7"/>
      <c r="E21" s="103" t="str">
        <f>'3.1 Optimum crop N requirement'!F21</f>
        <v>(Blank)</v>
      </c>
      <c r="F21" s="103">
        <f>'3.1 Optimum crop N requirement'!L21</f>
        <v>0</v>
      </c>
      <c r="G21" s="103">
        <f>'3.2 Plan for available nitrogen'!Q59</f>
        <v>0</v>
      </c>
      <c r="H21" s="103">
        <f t="shared" si="0"/>
        <v>0</v>
      </c>
      <c r="I21" s="7"/>
      <c r="J21" s="1"/>
    </row>
    <row r="22" spans="2:10" x14ac:dyDescent="0.35">
      <c r="B22" s="103">
        <f>'3.1 Optimum crop N requirement'!B22</f>
        <v>0</v>
      </c>
      <c r="C22" s="103">
        <f>'3.1 Optimum crop N requirement'!C22</f>
        <v>0</v>
      </c>
      <c r="D22" s="7"/>
      <c r="E22" s="103" t="str">
        <f>'3.1 Optimum crop N requirement'!F22</f>
        <v>(Blank)</v>
      </c>
      <c r="F22" s="103">
        <f>'3.1 Optimum crop N requirement'!L22</f>
        <v>0</v>
      </c>
      <c r="G22" s="103">
        <f>'3.2 Plan for available nitrogen'!Q62</f>
        <v>0</v>
      </c>
      <c r="H22" s="103">
        <f t="shared" si="0"/>
        <v>0</v>
      </c>
      <c r="I22" s="7"/>
      <c r="J22" s="1"/>
    </row>
    <row r="23" spans="2:10" x14ac:dyDescent="0.35">
      <c r="B23" s="103">
        <f>'3.1 Optimum crop N requirement'!B23</f>
        <v>0</v>
      </c>
      <c r="C23" s="103">
        <f>'3.1 Optimum crop N requirement'!C23</f>
        <v>0</v>
      </c>
      <c r="D23" s="7"/>
      <c r="E23" s="103" t="str">
        <f>'3.1 Optimum crop N requirement'!F23</f>
        <v>(Blank)</v>
      </c>
      <c r="F23" s="103">
        <f>'3.1 Optimum crop N requirement'!L23</f>
        <v>0</v>
      </c>
      <c r="G23" s="103">
        <f>'3.2 Plan for available nitrogen'!Q65</f>
        <v>0</v>
      </c>
      <c r="H23" s="103">
        <f t="shared" si="0"/>
        <v>0</v>
      </c>
      <c r="I23" s="7"/>
      <c r="J23" s="1"/>
    </row>
    <row r="24" spans="2:10" x14ac:dyDescent="0.35">
      <c r="B24" s="103">
        <f>'3.1 Optimum crop N requirement'!B24</f>
        <v>0</v>
      </c>
      <c r="C24" s="103">
        <f>'3.1 Optimum crop N requirement'!C24</f>
        <v>0</v>
      </c>
      <c r="D24" s="7"/>
      <c r="E24" s="103" t="str">
        <f>'3.1 Optimum crop N requirement'!F24</f>
        <v>(Blank)</v>
      </c>
      <c r="F24" s="103">
        <f>'3.1 Optimum crop N requirement'!L24</f>
        <v>0</v>
      </c>
      <c r="G24" s="103">
        <f>'3.2 Plan for available nitrogen'!Q68</f>
        <v>0</v>
      </c>
      <c r="H24" s="103">
        <f t="shared" si="0"/>
        <v>0</v>
      </c>
      <c r="I24" s="7"/>
      <c r="J24" s="1"/>
    </row>
    <row r="25" spans="2:10" x14ac:dyDescent="0.35">
      <c r="B25" s="103">
        <f>'3.1 Optimum crop N requirement'!B25</f>
        <v>0</v>
      </c>
      <c r="C25" s="103">
        <f>'3.1 Optimum crop N requirement'!C25</f>
        <v>0</v>
      </c>
      <c r="D25" s="7"/>
      <c r="E25" s="103" t="str">
        <f>'3.1 Optimum crop N requirement'!F25</f>
        <v>(Blank)</v>
      </c>
      <c r="F25" s="103">
        <f>'3.1 Optimum crop N requirement'!L25</f>
        <v>0</v>
      </c>
      <c r="G25" s="103">
        <f>'3.2 Plan for available nitrogen'!Q71</f>
        <v>0</v>
      </c>
      <c r="H25" s="103">
        <f t="shared" si="0"/>
        <v>0</v>
      </c>
      <c r="I25" s="7"/>
      <c r="J25" s="1"/>
    </row>
    <row r="26" spans="2:10" x14ac:dyDescent="0.35">
      <c r="B26" s="103">
        <f>'3.1 Optimum crop N requirement'!B26</f>
        <v>0</v>
      </c>
      <c r="C26" s="103">
        <f>'3.1 Optimum crop N requirement'!C26</f>
        <v>0</v>
      </c>
      <c r="D26" s="7"/>
      <c r="E26" s="103" t="str">
        <f>'3.1 Optimum crop N requirement'!F26</f>
        <v>(Blank)</v>
      </c>
      <c r="F26" s="103">
        <f>'3.1 Optimum crop N requirement'!L26</f>
        <v>0</v>
      </c>
      <c r="G26" s="103">
        <f>'3.2 Plan for available nitrogen'!Q74</f>
        <v>0</v>
      </c>
      <c r="H26" s="103">
        <f t="shared" si="0"/>
        <v>0</v>
      </c>
      <c r="I26" s="7"/>
      <c r="J26" s="1"/>
    </row>
    <row r="27" spans="2:10" x14ac:dyDescent="0.35">
      <c r="B27" s="103">
        <f>'3.1 Optimum crop N requirement'!B27</f>
        <v>0</v>
      </c>
      <c r="C27" s="103">
        <f>'3.1 Optimum crop N requirement'!C27</f>
        <v>0</v>
      </c>
      <c r="D27" s="7"/>
      <c r="E27" s="103" t="str">
        <f>'3.1 Optimum crop N requirement'!F27</f>
        <v>(Blank)</v>
      </c>
      <c r="F27" s="103">
        <f>'3.1 Optimum crop N requirement'!L27</f>
        <v>0</v>
      </c>
      <c r="G27" s="103">
        <f>'3.2 Plan for available nitrogen'!Q77</f>
        <v>0</v>
      </c>
      <c r="H27" s="103">
        <f t="shared" si="0"/>
        <v>0</v>
      </c>
      <c r="I27" s="7"/>
      <c r="J27" s="1"/>
    </row>
    <row r="28" spans="2:10" x14ac:dyDescent="0.35">
      <c r="B28" s="103">
        <f>'3.1 Optimum crop N requirement'!B28</f>
        <v>0</v>
      </c>
      <c r="C28" s="103">
        <f>'3.1 Optimum crop N requirement'!C28</f>
        <v>0</v>
      </c>
      <c r="D28" s="7"/>
      <c r="E28" s="103" t="str">
        <f>'3.1 Optimum crop N requirement'!F28</f>
        <v>(Blank)</v>
      </c>
      <c r="F28" s="103">
        <f>'3.1 Optimum crop N requirement'!L28</f>
        <v>0</v>
      </c>
      <c r="G28" s="103">
        <f>'3.2 Plan for available nitrogen'!Q80</f>
        <v>0</v>
      </c>
      <c r="H28" s="103">
        <f t="shared" si="0"/>
        <v>0</v>
      </c>
      <c r="I28" s="7"/>
      <c r="J28" s="1"/>
    </row>
    <row r="29" spans="2:10" x14ac:dyDescent="0.35">
      <c r="B29" s="103">
        <f>'3.1 Optimum crop N requirement'!B29</f>
        <v>0</v>
      </c>
      <c r="C29" s="103">
        <f>'3.1 Optimum crop N requirement'!C29</f>
        <v>0</v>
      </c>
      <c r="D29" s="7"/>
      <c r="E29" s="103" t="str">
        <f>'3.1 Optimum crop N requirement'!F29</f>
        <v>(Blank)</v>
      </c>
      <c r="F29" s="103">
        <f>'3.1 Optimum crop N requirement'!L29</f>
        <v>0</v>
      </c>
      <c r="G29" s="103">
        <f>'3.2 Plan for available nitrogen'!Q83</f>
        <v>0</v>
      </c>
      <c r="H29" s="103">
        <f t="shared" si="0"/>
        <v>0</v>
      </c>
      <c r="I29" s="7"/>
      <c r="J29" s="1"/>
    </row>
    <row r="30" spans="2:10" x14ac:dyDescent="0.35">
      <c r="B30" s="103">
        <f>'3.1 Optimum crop N requirement'!B30</f>
        <v>0</v>
      </c>
      <c r="C30" s="103">
        <f>'3.1 Optimum crop N requirement'!C30</f>
        <v>0</v>
      </c>
      <c r="D30" s="7"/>
      <c r="E30" s="103" t="str">
        <f>'3.1 Optimum crop N requirement'!F30</f>
        <v>(Blank)</v>
      </c>
      <c r="F30" s="103">
        <f>'3.1 Optimum crop N requirement'!L30</f>
        <v>0</v>
      </c>
      <c r="G30" s="103">
        <f>'3.2 Plan for available nitrogen'!Q86</f>
        <v>0</v>
      </c>
      <c r="H30" s="103">
        <f t="shared" si="0"/>
        <v>0</v>
      </c>
      <c r="I30" s="7"/>
      <c r="J30" s="1"/>
    </row>
    <row r="31" spans="2:10" x14ac:dyDescent="0.35">
      <c r="B31" s="103">
        <f>'3.1 Optimum crop N requirement'!B31</f>
        <v>0</v>
      </c>
      <c r="C31" s="103">
        <f>'3.1 Optimum crop N requirement'!C31</f>
        <v>0</v>
      </c>
      <c r="D31" s="7"/>
      <c r="E31" s="103" t="str">
        <f>'3.1 Optimum crop N requirement'!F31</f>
        <v>(Blank)</v>
      </c>
      <c r="F31" s="103">
        <f>'3.1 Optimum crop N requirement'!L31</f>
        <v>0</v>
      </c>
      <c r="G31" s="103">
        <f>'3.2 Plan for available nitrogen'!Q89</f>
        <v>0</v>
      </c>
      <c r="H31" s="103">
        <f t="shared" si="0"/>
        <v>0</v>
      </c>
      <c r="I31" s="7"/>
      <c r="J31" s="1"/>
    </row>
    <row r="32" spans="2:10" x14ac:dyDescent="0.35">
      <c r="B32" s="103">
        <f>'3.1 Optimum crop N requirement'!B32</f>
        <v>0</v>
      </c>
      <c r="C32" s="103">
        <f>'3.1 Optimum crop N requirement'!C32</f>
        <v>0</v>
      </c>
      <c r="D32" s="7"/>
      <c r="E32" s="103" t="str">
        <f>'3.1 Optimum crop N requirement'!F32</f>
        <v>(Blank)</v>
      </c>
      <c r="F32" s="103">
        <f>'3.1 Optimum crop N requirement'!L32</f>
        <v>0</v>
      </c>
      <c r="G32" s="103">
        <f>'3.2 Plan for available nitrogen'!Q92</f>
        <v>0</v>
      </c>
      <c r="H32" s="103">
        <f t="shared" si="0"/>
        <v>0</v>
      </c>
      <c r="I32" s="7"/>
      <c r="J32" s="1"/>
    </row>
    <row r="33" spans="2:10" x14ac:dyDescent="0.35">
      <c r="B33" s="103">
        <f>'3.1 Optimum crop N requirement'!B33</f>
        <v>0</v>
      </c>
      <c r="C33" s="103">
        <f>'3.1 Optimum crop N requirement'!C33</f>
        <v>0</v>
      </c>
      <c r="D33" s="7"/>
      <c r="E33" s="103" t="str">
        <f>'3.1 Optimum crop N requirement'!F33</f>
        <v>(Blank)</v>
      </c>
      <c r="F33" s="103">
        <f>'3.1 Optimum crop N requirement'!L33</f>
        <v>0</v>
      </c>
      <c r="G33" s="103">
        <f>'3.2 Plan for available nitrogen'!Q95</f>
        <v>0</v>
      </c>
      <c r="H33" s="103">
        <f t="shared" si="0"/>
        <v>0</v>
      </c>
      <c r="I33" s="7"/>
      <c r="J33" s="1"/>
    </row>
    <row r="34" spans="2:10" x14ac:dyDescent="0.35">
      <c r="B34" s="103">
        <f>'3.1 Optimum crop N requirement'!B34</f>
        <v>0</v>
      </c>
      <c r="C34" s="103">
        <f>'3.1 Optimum crop N requirement'!C34</f>
        <v>0</v>
      </c>
      <c r="D34" s="7"/>
      <c r="E34" s="103" t="str">
        <f>'3.1 Optimum crop N requirement'!F34</f>
        <v>(Blank)</v>
      </c>
      <c r="F34" s="103">
        <f>'3.1 Optimum crop N requirement'!L34</f>
        <v>0</v>
      </c>
      <c r="G34" s="103">
        <f>'3.2 Plan for available nitrogen'!Q98</f>
        <v>0</v>
      </c>
      <c r="H34" s="103">
        <f t="shared" si="0"/>
        <v>0</v>
      </c>
      <c r="I34" s="7"/>
      <c r="J34" s="1"/>
    </row>
    <row r="35" spans="2:10" x14ac:dyDescent="0.35">
      <c r="B35" s="103">
        <f>'3.1 Optimum crop N requirement'!B35</f>
        <v>0</v>
      </c>
      <c r="C35" s="103">
        <f>'3.1 Optimum crop N requirement'!C35</f>
        <v>0</v>
      </c>
      <c r="D35" s="7"/>
      <c r="E35" s="103" t="str">
        <f>'3.1 Optimum crop N requirement'!F35</f>
        <v>(Blank)</v>
      </c>
      <c r="F35" s="103">
        <f>'3.1 Optimum crop N requirement'!L35</f>
        <v>0</v>
      </c>
      <c r="G35" s="103">
        <f>'3.2 Plan for available nitrogen'!Q101</f>
        <v>0</v>
      </c>
      <c r="H35" s="103">
        <f t="shared" si="0"/>
        <v>0</v>
      </c>
      <c r="I35" s="7"/>
      <c r="J35" s="1"/>
    </row>
    <row r="36" spans="2:10" x14ac:dyDescent="0.35">
      <c r="B36" s="103">
        <f>'3.1 Optimum crop N requirement'!B36</f>
        <v>0</v>
      </c>
      <c r="C36" s="103">
        <f>'3.1 Optimum crop N requirement'!C36</f>
        <v>0</v>
      </c>
      <c r="D36" s="7"/>
      <c r="E36" s="103" t="str">
        <f>'3.1 Optimum crop N requirement'!F36</f>
        <v>(Blank)</v>
      </c>
      <c r="F36" s="103">
        <f>'3.1 Optimum crop N requirement'!L36</f>
        <v>0</v>
      </c>
      <c r="G36" s="103">
        <f>'3.2 Plan for available nitrogen'!Q104</f>
        <v>0</v>
      </c>
      <c r="H36" s="103">
        <f t="shared" si="0"/>
        <v>0</v>
      </c>
      <c r="I36" s="7"/>
      <c r="J36" s="1"/>
    </row>
    <row r="37" spans="2:10" x14ac:dyDescent="0.35">
      <c r="B37" s="103">
        <f>'3.1 Optimum crop N requirement'!B37</f>
        <v>0</v>
      </c>
      <c r="C37" s="103">
        <f>'3.1 Optimum crop N requirement'!C37</f>
        <v>0</v>
      </c>
      <c r="D37" s="7"/>
      <c r="E37" s="103" t="str">
        <f>'3.1 Optimum crop N requirement'!F37</f>
        <v>(Blank)</v>
      </c>
      <c r="F37" s="103">
        <f>'3.1 Optimum crop N requirement'!L37</f>
        <v>0</v>
      </c>
      <c r="G37" s="103">
        <f>'3.2 Plan for available nitrogen'!Q107</f>
        <v>0</v>
      </c>
      <c r="H37" s="103">
        <f t="shared" si="0"/>
        <v>0</v>
      </c>
      <c r="I37" s="7"/>
      <c r="J37" s="1"/>
    </row>
    <row r="38" spans="2:10" x14ac:dyDescent="0.35">
      <c r="B38" s="103">
        <f>'3.1 Optimum crop N requirement'!B38</f>
        <v>0</v>
      </c>
      <c r="C38" s="103">
        <f>'3.1 Optimum crop N requirement'!C38</f>
        <v>0</v>
      </c>
      <c r="D38" s="7"/>
      <c r="E38" s="103" t="str">
        <f>'3.1 Optimum crop N requirement'!F38</f>
        <v>(Blank)</v>
      </c>
      <c r="F38" s="103">
        <f>'3.1 Optimum crop N requirement'!L38</f>
        <v>0</v>
      </c>
      <c r="G38" s="103">
        <f>'3.2 Plan for available nitrogen'!Q110</f>
        <v>0</v>
      </c>
      <c r="H38" s="103">
        <f t="shared" si="0"/>
        <v>0</v>
      </c>
      <c r="I38" s="7"/>
      <c r="J38" s="1"/>
    </row>
    <row r="39" spans="2:10" x14ac:dyDescent="0.35">
      <c r="B39" s="103">
        <f>'3.1 Optimum crop N requirement'!B39</f>
        <v>0</v>
      </c>
      <c r="C39" s="103">
        <f>'3.1 Optimum crop N requirement'!C39</f>
        <v>0</v>
      </c>
      <c r="D39" s="7"/>
      <c r="E39" s="103" t="str">
        <f>'3.1 Optimum crop N requirement'!F39</f>
        <v>(Blank)</v>
      </c>
      <c r="F39" s="103">
        <f>'3.1 Optimum crop N requirement'!L39</f>
        <v>0</v>
      </c>
      <c r="G39" s="103">
        <f>'3.2 Plan for available nitrogen'!Q113</f>
        <v>0</v>
      </c>
      <c r="H39" s="103">
        <f t="shared" si="0"/>
        <v>0</v>
      </c>
      <c r="I39" s="7"/>
      <c r="J39" s="1"/>
    </row>
    <row r="40" spans="2:10" x14ac:dyDescent="0.35">
      <c r="B40" s="103">
        <f>'3.1 Optimum crop N requirement'!B40</f>
        <v>0</v>
      </c>
      <c r="C40" s="103">
        <f>'3.1 Optimum crop N requirement'!C40</f>
        <v>0</v>
      </c>
      <c r="D40" s="7"/>
      <c r="E40" s="103" t="str">
        <f>'3.1 Optimum crop N requirement'!F40</f>
        <v>(Blank)</v>
      </c>
      <c r="F40" s="103">
        <f>'3.1 Optimum crop N requirement'!L40</f>
        <v>0</v>
      </c>
      <c r="G40" s="103">
        <f>'3.2 Plan for available nitrogen'!Q116</f>
        <v>0</v>
      </c>
      <c r="H40" s="103">
        <f t="shared" si="0"/>
        <v>0</v>
      </c>
      <c r="I40" s="7"/>
      <c r="J40" s="1"/>
    </row>
    <row r="41" spans="2:10" x14ac:dyDescent="0.35">
      <c r="B41" s="103">
        <f>'3.1 Optimum crop N requirement'!B41</f>
        <v>0</v>
      </c>
      <c r="C41" s="103">
        <f>'3.1 Optimum crop N requirement'!C41</f>
        <v>0</v>
      </c>
      <c r="D41" s="7"/>
      <c r="E41" s="103" t="str">
        <f>'3.1 Optimum crop N requirement'!F41</f>
        <v>(Blank)</v>
      </c>
      <c r="F41" s="103">
        <f>'3.1 Optimum crop N requirement'!L41</f>
        <v>0</v>
      </c>
      <c r="G41" s="103">
        <f>'3.2 Plan for available nitrogen'!Q119</f>
        <v>0</v>
      </c>
      <c r="H41" s="103">
        <f t="shared" si="0"/>
        <v>0</v>
      </c>
      <c r="I41" s="7"/>
      <c r="J41" s="1"/>
    </row>
    <row r="42" spans="2:10" x14ac:dyDescent="0.35">
      <c r="B42" s="103">
        <f>'3.1 Optimum crop N requirement'!B42</f>
        <v>0</v>
      </c>
      <c r="C42" s="103">
        <f>'3.1 Optimum crop N requirement'!C42</f>
        <v>0</v>
      </c>
      <c r="D42" s="7"/>
      <c r="E42" s="103" t="str">
        <f>'3.1 Optimum crop N requirement'!F42</f>
        <v>(Blank)</v>
      </c>
      <c r="F42" s="103">
        <f>'3.1 Optimum crop N requirement'!L42</f>
        <v>0</v>
      </c>
      <c r="G42" s="103">
        <f>'3.2 Plan for available nitrogen'!Q122</f>
        <v>0</v>
      </c>
      <c r="H42" s="103">
        <f t="shared" si="0"/>
        <v>0</v>
      </c>
      <c r="I42" s="7"/>
      <c r="J42" s="1"/>
    </row>
    <row r="43" spans="2:10" x14ac:dyDescent="0.35">
      <c r="B43" s="103">
        <f>'3.1 Optimum crop N requirement'!B43</f>
        <v>0</v>
      </c>
      <c r="C43" s="103">
        <f>'3.1 Optimum crop N requirement'!C43</f>
        <v>0</v>
      </c>
      <c r="D43" s="7"/>
      <c r="E43" s="103" t="str">
        <f>'3.1 Optimum crop N requirement'!F43</f>
        <v>(Blank)</v>
      </c>
      <c r="F43" s="103">
        <f>'3.1 Optimum crop N requirement'!L43</f>
        <v>0</v>
      </c>
      <c r="G43" s="103">
        <f>'3.2 Plan for available nitrogen'!Q125</f>
        <v>0</v>
      </c>
      <c r="H43" s="103">
        <f t="shared" si="0"/>
        <v>0</v>
      </c>
      <c r="I43" s="7"/>
      <c r="J43" s="1"/>
    </row>
    <row r="44" spans="2:10" x14ac:dyDescent="0.35">
      <c r="B44" s="103">
        <f>'3.1 Optimum crop N requirement'!B44</f>
        <v>0</v>
      </c>
      <c r="C44" s="103">
        <f>'3.1 Optimum crop N requirement'!C44</f>
        <v>0</v>
      </c>
      <c r="D44" s="7"/>
      <c r="E44" s="103" t="str">
        <f>'3.1 Optimum crop N requirement'!F44</f>
        <v>(Blank)</v>
      </c>
      <c r="F44" s="103">
        <f>'3.1 Optimum crop N requirement'!L44</f>
        <v>0</v>
      </c>
      <c r="G44" s="103">
        <f>'3.2 Plan for available nitrogen'!Q128</f>
        <v>0</v>
      </c>
      <c r="H44" s="103">
        <f t="shared" si="0"/>
        <v>0</v>
      </c>
      <c r="I44" s="7"/>
      <c r="J44" s="1"/>
    </row>
    <row r="45" spans="2:10" x14ac:dyDescent="0.35">
      <c r="B45" s="103">
        <f>'3.1 Optimum crop N requirement'!B45</f>
        <v>0</v>
      </c>
      <c r="C45" s="103">
        <f>'3.1 Optimum crop N requirement'!C45</f>
        <v>0</v>
      </c>
      <c r="D45" s="7"/>
      <c r="E45" s="103" t="str">
        <f>'3.1 Optimum crop N requirement'!F45</f>
        <v>(Blank)</v>
      </c>
      <c r="F45" s="103">
        <f>'3.1 Optimum crop N requirement'!L45</f>
        <v>0</v>
      </c>
      <c r="G45" s="103">
        <f>'3.2 Plan for available nitrogen'!Q131</f>
        <v>0</v>
      </c>
      <c r="H45" s="103">
        <f t="shared" si="0"/>
        <v>0</v>
      </c>
      <c r="I45" s="7"/>
      <c r="J45" s="1"/>
    </row>
    <row r="46" spans="2:10" x14ac:dyDescent="0.35">
      <c r="B46" s="103">
        <f>'3.1 Optimum crop N requirement'!B46</f>
        <v>0</v>
      </c>
      <c r="C46" s="103">
        <f>'3.1 Optimum crop N requirement'!C46</f>
        <v>0</v>
      </c>
      <c r="D46" s="7"/>
      <c r="E46" s="103" t="str">
        <f>'3.1 Optimum crop N requirement'!F46</f>
        <v>(Blank)</v>
      </c>
      <c r="F46" s="103">
        <f>'3.1 Optimum crop N requirement'!L46</f>
        <v>0</v>
      </c>
      <c r="G46" s="103">
        <f>'3.2 Plan for available nitrogen'!Q134</f>
        <v>0</v>
      </c>
      <c r="H46" s="103">
        <f t="shared" si="0"/>
        <v>0</v>
      </c>
      <c r="I46" s="7"/>
      <c r="J46" s="1"/>
    </row>
    <row r="47" spans="2:10" x14ac:dyDescent="0.35">
      <c r="B47" s="103">
        <f>'3.1 Optimum crop N requirement'!B47</f>
        <v>0</v>
      </c>
      <c r="C47" s="103">
        <f>'3.1 Optimum crop N requirement'!C47</f>
        <v>0</v>
      </c>
      <c r="D47" s="7"/>
      <c r="E47" s="103" t="str">
        <f>'3.1 Optimum crop N requirement'!F47</f>
        <v>(Blank)</v>
      </c>
      <c r="F47" s="103">
        <f>'3.1 Optimum crop N requirement'!L47</f>
        <v>0</v>
      </c>
      <c r="G47" s="103">
        <f>'3.2 Plan for available nitrogen'!Q137</f>
        <v>0</v>
      </c>
      <c r="H47" s="103">
        <f t="shared" si="0"/>
        <v>0</v>
      </c>
      <c r="I47" s="7"/>
      <c r="J47" s="1"/>
    </row>
    <row r="48" spans="2:10" x14ac:dyDescent="0.35">
      <c r="B48" s="103">
        <f>'3.1 Optimum crop N requirement'!B48</f>
        <v>0</v>
      </c>
      <c r="C48" s="103">
        <f>'3.1 Optimum crop N requirement'!C48</f>
        <v>0</v>
      </c>
      <c r="D48" s="7"/>
      <c r="E48" s="103" t="str">
        <f>'3.1 Optimum crop N requirement'!F48</f>
        <v>(Blank)</v>
      </c>
      <c r="F48" s="103">
        <f>'3.1 Optimum crop N requirement'!L48</f>
        <v>0</v>
      </c>
      <c r="G48" s="103">
        <f>'3.2 Plan for available nitrogen'!Q140</f>
        <v>0</v>
      </c>
      <c r="H48" s="103">
        <f t="shared" si="0"/>
        <v>0</v>
      </c>
      <c r="I48" s="7"/>
      <c r="J48" s="1"/>
    </row>
    <row r="49" spans="2:10" x14ac:dyDescent="0.35">
      <c r="B49" s="103">
        <f>'3.1 Optimum crop N requirement'!B49</f>
        <v>0</v>
      </c>
      <c r="C49" s="103">
        <f>'3.1 Optimum crop N requirement'!C49</f>
        <v>0</v>
      </c>
      <c r="D49" s="7"/>
      <c r="E49" s="103" t="str">
        <f>'3.1 Optimum crop N requirement'!F49</f>
        <v>(Blank)</v>
      </c>
      <c r="F49" s="103">
        <f>'3.1 Optimum crop N requirement'!L49</f>
        <v>0</v>
      </c>
      <c r="G49" s="103">
        <f>'3.2 Plan for available nitrogen'!Q143</f>
        <v>0</v>
      </c>
      <c r="H49" s="103">
        <f t="shared" si="0"/>
        <v>0</v>
      </c>
      <c r="I49" s="7"/>
      <c r="J49" s="1"/>
    </row>
    <row r="50" spans="2:10" x14ac:dyDescent="0.35">
      <c r="B50" s="103">
        <f>'3.1 Optimum crop N requirement'!B50</f>
        <v>0</v>
      </c>
      <c r="C50" s="103">
        <f>'3.1 Optimum crop N requirement'!C50</f>
        <v>0</v>
      </c>
      <c r="D50" s="7"/>
      <c r="E50" s="103" t="str">
        <f>'3.1 Optimum crop N requirement'!F50</f>
        <v>(Blank)</v>
      </c>
      <c r="F50" s="103">
        <f>'3.1 Optimum crop N requirement'!L50</f>
        <v>0</v>
      </c>
      <c r="G50" s="103">
        <f>'3.2 Plan for available nitrogen'!Q146</f>
        <v>0</v>
      </c>
      <c r="H50" s="103">
        <f t="shared" si="0"/>
        <v>0</v>
      </c>
      <c r="I50" s="7"/>
      <c r="J50" s="1"/>
    </row>
    <row r="51" spans="2:10" x14ac:dyDescent="0.35">
      <c r="B51" s="103">
        <f>'3.1 Optimum crop N requirement'!B51</f>
        <v>0</v>
      </c>
      <c r="C51" s="103">
        <f>'3.1 Optimum crop N requirement'!C51</f>
        <v>0</v>
      </c>
      <c r="D51" s="7"/>
      <c r="E51" s="103" t="str">
        <f>'3.1 Optimum crop N requirement'!F51</f>
        <v>(Blank)</v>
      </c>
      <c r="F51" s="103">
        <f>'3.1 Optimum crop N requirement'!L51</f>
        <v>0</v>
      </c>
      <c r="G51" s="103">
        <f>'3.2 Plan for available nitrogen'!Q149</f>
        <v>0</v>
      </c>
      <c r="H51" s="103">
        <f t="shared" si="0"/>
        <v>0</v>
      </c>
      <c r="I51" s="7"/>
      <c r="J51" s="1"/>
    </row>
    <row r="52" spans="2:10" x14ac:dyDescent="0.35">
      <c r="B52" s="103">
        <f>'3.1 Optimum crop N requirement'!B52</f>
        <v>0</v>
      </c>
      <c r="C52" s="103">
        <f>'3.1 Optimum crop N requirement'!C52</f>
        <v>0</v>
      </c>
      <c r="D52" s="7"/>
      <c r="E52" s="103" t="str">
        <f>'3.1 Optimum crop N requirement'!F52</f>
        <v>(Blank)</v>
      </c>
      <c r="F52" s="103">
        <f>'3.1 Optimum crop N requirement'!L52</f>
        <v>0</v>
      </c>
      <c r="G52" s="103">
        <f>'3.2 Plan for available nitrogen'!Q152</f>
        <v>0</v>
      </c>
      <c r="H52" s="103">
        <f t="shared" si="0"/>
        <v>0</v>
      </c>
      <c r="I52" s="7"/>
      <c r="J52" s="1"/>
    </row>
    <row r="53" spans="2:10" x14ac:dyDescent="0.35">
      <c r="B53" s="103">
        <f>'3.1 Optimum crop N requirement'!B53</f>
        <v>0</v>
      </c>
      <c r="C53" s="103">
        <f>'3.1 Optimum crop N requirement'!C53</f>
        <v>0</v>
      </c>
      <c r="D53" s="7"/>
      <c r="E53" s="103" t="str">
        <f>'3.1 Optimum crop N requirement'!F53</f>
        <v>(Blank)</v>
      </c>
      <c r="F53" s="103">
        <f>'3.1 Optimum crop N requirement'!L53</f>
        <v>0</v>
      </c>
      <c r="G53" s="103">
        <f>'3.2 Plan for available nitrogen'!Q155</f>
        <v>0</v>
      </c>
      <c r="H53" s="103">
        <f t="shared" si="0"/>
        <v>0</v>
      </c>
      <c r="I53" s="7"/>
      <c r="J53" s="1"/>
    </row>
    <row r="54" spans="2:10" x14ac:dyDescent="0.35">
      <c r="B54" s="103">
        <f>'3.1 Optimum crop N requirement'!B54</f>
        <v>0</v>
      </c>
      <c r="C54" s="103">
        <f>'3.1 Optimum crop N requirement'!C54</f>
        <v>0</v>
      </c>
      <c r="D54" s="7"/>
      <c r="E54" s="103" t="str">
        <f>'3.1 Optimum crop N requirement'!F54</f>
        <v>(Blank)</v>
      </c>
      <c r="F54" s="103">
        <f>'3.1 Optimum crop N requirement'!L54</f>
        <v>0</v>
      </c>
      <c r="G54" s="103">
        <f>'3.2 Plan for available nitrogen'!Q158</f>
        <v>0</v>
      </c>
      <c r="H54" s="103">
        <f t="shared" ref="H54:H117" si="1">F54-G54</f>
        <v>0</v>
      </c>
      <c r="I54" s="7"/>
      <c r="J54" s="1"/>
    </row>
    <row r="55" spans="2:10" x14ac:dyDescent="0.35">
      <c r="B55" s="103">
        <f>'3.1 Optimum crop N requirement'!B55</f>
        <v>0</v>
      </c>
      <c r="C55" s="103">
        <f>'3.1 Optimum crop N requirement'!C55</f>
        <v>0</v>
      </c>
      <c r="D55" s="7"/>
      <c r="E55" s="103" t="str">
        <f>'3.1 Optimum crop N requirement'!F55</f>
        <v>(Blank)</v>
      </c>
      <c r="F55" s="103">
        <f>'3.1 Optimum crop N requirement'!L55</f>
        <v>0</v>
      </c>
      <c r="G55" s="103">
        <f>'3.2 Plan for available nitrogen'!Q161</f>
        <v>0</v>
      </c>
      <c r="H55" s="103">
        <f t="shared" si="1"/>
        <v>0</v>
      </c>
      <c r="I55" s="7"/>
      <c r="J55" s="1"/>
    </row>
    <row r="56" spans="2:10" x14ac:dyDescent="0.35">
      <c r="B56" s="103">
        <f>'3.1 Optimum crop N requirement'!B56</f>
        <v>0</v>
      </c>
      <c r="C56" s="103">
        <f>'3.1 Optimum crop N requirement'!C56</f>
        <v>0</v>
      </c>
      <c r="D56" s="7"/>
      <c r="E56" s="103" t="str">
        <f>'3.1 Optimum crop N requirement'!F56</f>
        <v>(Blank)</v>
      </c>
      <c r="F56" s="103">
        <f>'3.1 Optimum crop N requirement'!L56</f>
        <v>0</v>
      </c>
      <c r="G56" s="103">
        <f>'3.2 Plan for available nitrogen'!Q164</f>
        <v>0</v>
      </c>
      <c r="H56" s="103">
        <f t="shared" si="1"/>
        <v>0</v>
      </c>
      <c r="I56" s="7"/>
      <c r="J56" s="1"/>
    </row>
    <row r="57" spans="2:10" x14ac:dyDescent="0.35">
      <c r="B57" s="103">
        <f>'3.1 Optimum crop N requirement'!B57</f>
        <v>0</v>
      </c>
      <c r="C57" s="103">
        <f>'3.1 Optimum crop N requirement'!C57</f>
        <v>0</v>
      </c>
      <c r="D57" s="7"/>
      <c r="E57" s="103" t="str">
        <f>'3.1 Optimum crop N requirement'!F57</f>
        <v>(Blank)</v>
      </c>
      <c r="F57" s="103">
        <f>'3.1 Optimum crop N requirement'!L57</f>
        <v>0</v>
      </c>
      <c r="G57" s="103">
        <f>'3.2 Plan for available nitrogen'!Q167</f>
        <v>0</v>
      </c>
      <c r="H57" s="103">
        <f t="shared" si="1"/>
        <v>0</v>
      </c>
      <c r="I57" s="7"/>
      <c r="J57" s="1"/>
    </row>
    <row r="58" spans="2:10" x14ac:dyDescent="0.35">
      <c r="B58" s="103">
        <f>'3.1 Optimum crop N requirement'!B58</f>
        <v>0</v>
      </c>
      <c r="C58" s="103">
        <f>'3.1 Optimum crop N requirement'!C58</f>
        <v>0</v>
      </c>
      <c r="D58" s="7"/>
      <c r="E58" s="103" t="str">
        <f>'3.1 Optimum crop N requirement'!F58</f>
        <v>(Blank)</v>
      </c>
      <c r="F58" s="103">
        <f>'3.1 Optimum crop N requirement'!L58</f>
        <v>0</v>
      </c>
      <c r="G58" s="103">
        <f>'3.2 Plan for available nitrogen'!Q170</f>
        <v>0</v>
      </c>
      <c r="H58" s="103">
        <f t="shared" si="1"/>
        <v>0</v>
      </c>
      <c r="I58" s="7"/>
      <c r="J58" s="1"/>
    </row>
    <row r="59" spans="2:10" x14ac:dyDescent="0.35">
      <c r="B59" s="103">
        <f>'3.1 Optimum crop N requirement'!B59</f>
        <v>0</v>
      </c>
      <c r="C59" s="103">
        <f>'3.1 Optimum crop N requirement'!C59</f>
        <v>0</v>
      </c>
      <c r="D59" s="7"/>
      <c r="E59" s="103" t="str">
        <f>'3.1 Optimum crop N requirement'!F59</f>
        <v>(Blank)</v>
      </c>
      <c r="F59" s="103">
        <f>'3.1 Optimum crop N requirement'!L59</f>
        <v>0</v>
      </c>
      <c r="G59" s="103">
        <f>'3.2 Plan for available nitrogen'!Q173</f>
        <v>0</v>
      </c>
      <c r="H59" s="103">
        <f t="shared" si="1"/>
        <v>0</v>
      </c>
      <c r="I59" s="7"/>
      <c r="J59" s="1"/>
    </row>
    <row r="60" spans="2:10" x14ac:dyDescent="0.35">
      <c r="B60" s="103">
        <f>'3.1 Optimum crop N requirement'!B60</f>
        <v>0</v>
      </c>
      <c r="C60" s="103">
        <f>'3.1 Optimum crop N requirement'!C60</f>
        <v>0</v>
      </c>
      <c r="D60" s="7"/>
      <c r="E60" s="103" t="str">
        <f>'3.1 Optimum crop N requirement'!F60</f>
        <v>(Blank)</v>
      </c>
      <c r="F60" s="103">
        <f>'3.1 Optimum crop N requirement'!L60</f>
        <v>0</v>
      </c>
      <c r="G60" s="103">
        <f>'3.2 Plan for available nitrogen'!Q176</f>
        <v>0</v>
      </c>
      <c r="H60" s="103">
        <f t="shared" si="1"/>
        <v>0</v>
      </c>
      <c r="I60" s="7"/>
      <c r="J60" s="1"/>
    </row>
    <row r="61" spans="2:10" x14ac:dyDescent="0.35">
      <c r="B61" s="103">
        <f>'3.1 Optimum crop N requirement'!B61</f>
        <v>0</v>
      </c>
      <c r="C61" s="103">
        <f>'3.1 Optimum crop N requirement'!C61</f>
        <v>0</v>
      </c>
      <c r="D61" s="7"/>
      <c r="E61" s="103" t="str">
        <f>'3.1 Optimum crop N requirement'!F61</f>
        <v>(Blank)</v>
      </c>
      <c r="F61" s="103">
        <f>'3.1 Optimum crop N requirement'!L61</f>
        <v>0</v>
      </c>
      <c r="G61" s="103">
        <f>'3.2 Plan for available nitrogen'!Q179</f>
        <v>0</v>
      </c>
      <c r="H61" s="103">
        <f t="shared" si="1"/>
        <v>0</v>
      </c>
      <c r="I61" s="7"/>
      <c r="J61" s="1"/>
    </row>
    <row r="62" spans="2:10" x14ac:dyDescent="0.35">
      <c r="B62" s="103">
        <f>'3.1 Optimum crop N requirement'!B62</f>
        <v>0</v>
      </c>
      <c r="C62" s="103">
        <f>'3.1 Optimum crop N requirement'!C62</f>
        <v>0</v>
      </c>
      <c r="D62" s="7"/>
      <c r="E62" s="103" t="str">
        <f>'3.1 Optimum crop N requirement'!F62</f>
        <v>(Blank)</v>
      </c>
      <c r="F62" s="103">
        <f>'3.1 Optimum crop N requirement'!L62</f>
        <v>0</v>
      </c>
      <c r="G62" s="103">
        <f>'3.2 Plan for available nitrogen'!Q182</f>
        <v>0</v>
      </c>
      <c r="H62" s="103">
        <f t="shared" si="1"/>
        <v>0</v>
      </c>
      <c r="I62" s="7"/>
      <c r="J62" s="1"/>
    </row>
    <row r="63" spans="2:10" x14ac:dyDescent="0.35">
      <c r="B63" s="103">
        <f>'3.1 Optimum crop N requirement'!B63</f>
        <v>0</v>
      </c>
      <c r="C63" s="103">
        <f>'3.1 Optimum crop N requirement'!C63</f>
        <v>0</v>
      </c>
      <c r="D63" s="7"/>
      <c r="E63" s="103" t="str">
        <f>'3.1 Optimum crop N requirement'!F63</f>
        <v>(Blank)</v>
      </c>
      <c r="F63" s="103">
        <f>'3.1 Optimum crop N requirement'!L63</f>
        <v>0</v>
      </c>
      <c r="G63" s="103">
        <f>'3.2 Plan for available nitrogen'!Q185</f>
        <v>0</v>
      </c>
      <c r="H63" s="103">
        <f t="shared" si="1"/>
        <v>0</v>
      </c>
      <c r="I63" s="7"/>
      <c r="J63" s="1"/>
    </row>
    <row r="64" spans="2:10" x14ac:dyDescent="0.35">
      <c r="B64" s="103">
        <f>'3.1 Optimum crop N requirement'!B64</f>
        <v>0</v>
      </c>
      <c r="C64" s="103">
        <f>'3.1 Optimum crop N requirement'!C64</f>
        <v>0</v>
      </c>
      <c r="D64" s="7"/>
      <c r="E64" s="103" t="str">
        <f>'3.1 Optimum crop N requirement'!F64</f>
        <v>(Blank)</v>
      </c>
      <c r="F64" s="103">
        <f>'3.1 Optimum crop N requirement'!L64</f>
        <v>0</v>
      </c>
      <c r="G64" s="103">
        <f>'3.2 Plan for available nitrogen'!Q188</f>
        <v>0</v>
      </c>
      <c r="H64" s="103">
        <f t="shared" si="1"/>
        <v>0</v>
      </c>
      <c r="I64" s="7"/>
      <c r="J64" s="1"/>
    </row>
    <row r="65" spans="2:10" x14ac:dyDescent="0.35">
      <c r="B65" s="103">
        <f>'3.1 Optimum crop N requirement'!B65</f>
        <v>0</v>
      </c>
      <c r="C65" s="103">
        <f>'3.1 Optimum crop N requirement'!C65</f>
        <v>0</v>
      </c>
      <c r="D65" s="7"/>
      <c r="E65" s="103" t="str">
        <f>'3.1 Optimum crop N requirement'!F65</f>
        <v>(Blank)</v>
      </c>
      <c r="F65" s="103">
        <f>'3.1 Optimum crop N requirement'!L65</f>
        <v>0</v>
      </c>
      <c r="G65" s="103">
        <f>'3.2 Plan for available nitrogen'!Q191</f>
        <v>0</v>
      </c>
      <c r="H65" s="103">
        <f t="shared" si="1"/>
        <v>0</v>
      </c>
      <c r="I65" s="7"/>
      <c r="J65" s="1"/>
    </row>
    <row r="66" spans="2:10" x14ac:dyDescent="0.35">
      <c r="B66" s="103">
        <f>'3.1 Optimum crop N requirement'!B66</f>
        <v>0</v>
      </c>
      <c r="C66" s="103">
        <f>'3.1 Optimum crop N requirement'!C66</f>
        <v>0</v>
      </c>
      <c r="D66" s="7"/>
      <c r="E66" s="103" t="str">
        <f>'3.1 Optimum crop N requirement'!F66</f>
        <v>(Blank)</v>
      </c>
      <c r="F66" s="103">
        <f>'3.1 Optimum crop N requirement'!L66</f>
        <v>0</v>
      </c>
      <c r="G66" s="103">
        <f>'3.2 Plan for available nitrogen'!Q194</f>
        <v>0</v>
      </c>
      <c r="H66" s="103">
        <f t="shared" si="1"/>
        <v>0</v>
      </c>
      <c r="I66" s="7"/>
      <c r="J66" s="1"/>
    </row>
    <row r="67" spans="2:10" x14ac:dyDescent="0.35">
      <c r="B67" s="103">
        <f>'3.1 Optimum crop N requirement'!B67</f>
        <v>0</v>
      </c>
      <c r="C67" s="103">
        <f>'3.1 Optimum crop N requirement'!C67</f>
        <v>0</v>
      </c>
      <c r="D67" s="7"/>
      <c r="E67" s="103" t="str">
        <f>'3.1 Optimum crop N requirement'!F67</f>
        <v>(Blank)</v>
      </c>
      <c r="F67" s="103">
        <f>'3.1 Optimum crop N requirement'!L67</f>
        <v>0</v>
      </c>
      <c r="G67" s="103">
        <f>'3.2 Plan for available nitrogen'!Q197</f>
        <v>0</v>
      </c>
      <c r="H67" s="103">
        <f t="shared" si="1"/>
        <v>0</v>
      </c>
      <c r="I67" s="7"/>
      <c r="J67" s="1"/>
    </row>
    <row r="68" spans="2:10" x14ac:dyDescent="0.35">
      <c r="B68" s="103">
        <f>'3.1 Optimum crop N requirement'!B68</f>
        <v>0</v>
      </c>
      <c r="C68" s="103">
        <f>'3.1 Optimum crop N requirement'!C68</f>
        <v>0</v>
      </c>
      <c r="D68" s="7"/>
      <c r="E68" s="103" t="str">
        <f>'3.1 Optimum crop N requirement'!F68</f>
        <v>(Blank)</v>
      </c>
      <c r="F68" s="103">
        <f>'3.1 Optimum crop N requirement'!L68</f>
        <v>0</v>
      </c>
      <c r="G68" s="103">
        <f>'3.2 Plan for available nitrogen'!Q200</f>
        <v>0</v>
      </c>
      <c r="H68" s="103">
        <f t="shared" si="1"/>
        <v>0</v>
      </c>
      <c r="I68" s="7"/>
      <c r="J68" s="1"/>
    </row>
    <row r="69" spans="2:10" x14ac:dyDescent="0.35">
      <c r="B69" s="103">
        <f>'3.1 Optimum crop N requirement'!B69</f>
        <v>0</v>
      </c>
      <c r="C69" s="103">
        <f>'3.1 Optimum crop N requirement'!C69</f>
        <v>0</v>
      </c>
      <c r="D69" s="7"/>
      <c r="E69" s="103" t="str">
        <f>'3.1 Optimum crop N requirement'!F69</f>
        <v>(Blank)</v>
      </c>
      <c r="F69" s="103">
        <f>'3.1 Optimum crop N requirement'!L69</f>
        <v>0</v>
      </c>
      <c r="G69" s="103">
        <f>'3.2 Plan for available nitrogen'!Q203</f>
        <v>0</v>
      </c>
      <c r="H69" s="103">
        <f t="shared" si="1"/>
        <v>0</v>
      </c>
      <c r="I69" s="7"/>
      <c r="J69" s="1"/>
    </row>
    <row r="70" spans="2:10" x14ac:dyDescent="0.35">
      <c r="B70" s="103">
        <f>'3.1 Optimum crop N requirement'!B70</f>
        <v>0</v>
      </c>
      <c r="C70" s="103">
        <f>'3.1 Optimum crop N requirement'!C70</f>
        <v>0</v>
      </c>
      <c r="D70" s="7"/>
      <c r="E70" s="103" t="str">
        <f>'3.1 Optimum crop N requirement'!F70</f>
        <v>(Blank)</v>
      </c>
      <c r="F70" s="103">
        <f>'3.1 Optimum crop N requirement'!L70</f>
        <v>0</v>
      </c>
      <c r="G70" s="103">
        <f>'3.2 Plan for available nitrogen'!Q206</f>
        <v>0</v>
      </c>
      <c r="H70" s="103">
        <f t="shared" si="1"/>
        <v>0</v>
      </c>
      <c r="I70" s="7"/>
      <c r="J70" s="1"/>
    </row>
    <row r="71" spans="2:10" x14ac:dyDescent="0.35">
      <c r="B71" s="103">
        <f>'3.1 Optimum crop N requirement'!B71</f>
        <v>0</v>
      </c>
      <c r="C71" s="103">
        <f>'3.1 Optimum crop N requirement'!C71</f>
        <v>0</v>
      </c>
      <c r="D71" s="7"/>
      <c r="E71" s="103" t="str">
        <f>'3.1 Optimum crop N requirement'!F71</f>
        <v>(Blank)</v>
      </c>
      <c r="F71" s="103">
        <f>'3.1 Optimum crop N requirement'!L71</f>
        <v>0</v>
      </c>
      <c r="G71" s="103">
        <f>'3.2 Plan for available nitrogen'!Q209</f>
        <v>0</v>
      </c>
      <c r="H71" s="103">
        <f t="shared" si="1"/>
        <v>0</v>
      </c>
      <c r="I71" s="7"/>
      <c r="J71" s="1"/>
    </row>
    <row r="72" spans="2:10" x14ac:dyDescent="0.35">
      <c r="B72" s="103">
        <f>'3.1 Optimum crop N requirement'!B72</f>
        <v>0</v>
      </c>
      <c r="C72" s="103">
        <f>'3.1 Optimum crop N requirement'!C72</f>
        <v>0</v>
      </c>
      <c r="D72" s="7"/>
      <c r="E72" s="103" t="str">
        <f>'3.1 Optimum crop N requirement'!F72</f>
        <v>(Blank)</v>
      </c>
      <c r="F72" s="103">
        <f>'3.1 Optimum crop N requirement'!L72</f>
        <v>0</v>
      </c>
      <c r="G72" s="103">
        <f>'3.2 Plan for available nitrogen'!Q212</f>
        <v>0</v>
      </c>
      <c r="H72" s="103">
        <f t="shared" si="1"/>
        <v>0</v>
      </c>
      <c r="I72" s="7"/>
      <c r="J72" s="1"/>
    </row>
    <row r="73" spans="2:10" x14ac:dyDescent="0.35">
      <c r="B73" s="103">
        <f>'3.1 Optimum crop N requirement'!B73</f>
        <v>0</v>
      </c>
      <c r="C73" s="103">
        <f>'3.1 Optimum crop N requirement'!C73</f>
        <v>0</v>
      </c>
      <c r="D73" s="7"/>
      <c r="E73" s="103" t="str">
        <f>'3.1 Optimum crop N requirement'!F73</f>
        <v>(Blank)</v>
      </c>
      <c r="F73" s="103">
        <f>'3.1 Optimum crop N requirement'!L73</f>
        <v>0</v>
      </c>
      <c r="G73" s="103">
        <f>'3.2 Plan for available nitrogen'!Q215</f>
        <v>0</v>
      </c>
      <c r="H73" s="103">
        <f t="shared" si="1"/>
        <v>0</v>
      </c>
      <c r="I73" s="7"/>
      <c r="J73" s="1"/>
    </row>
    <row r="74" spans="2:10" x14ac:dyDescent="0.35">
      <c r="B74" s="103">
        <f>'3.1 Optimum crop N requirement'!B74</f>
        <v>0</v>
      </c>
      <c r="C74" s="103">
        <f>'3.1 Optimum crop N requirement'!C74</f>
        <v>0</v>
      </c>
      <c r="D74" s="7"/>
      <c r="E74" s="103" t="str">
        <f>'3.1 Optimum crop N requirement'!F74</f>
        <v>(Blank)</v>
      </c>
      <c r="F74" s="103">
        <f>'3.1 Optimum crop N requirement'!L74</f>
        <v>0</v>
      </c>
      <c r="G74" s="103">
        <f>'3.2 Plan for available nitrogen'!Q218</f>
        <v>0</v>
      </c>
      <c r="H74" s="103">
        <f t="shared" si="1"/>
        <v>0</v>
      </c>
      <c r="I74" s="7"/>
      <c r="J74" s="1"/>
    </row>
    <row r="75" spans="2:10" x14ac:dyDescent="0.35">
      <c r="B75" s="103">
        <f>'3.1 Optimum crop N requirement'!B75</f>
        <v>0</v>
      </c>
      <c r="C75" s="103">
        <f>'3.1 Optimum crop N requirement'!C75</f>
        <v>0</v>
      </c>
      <c r="D75" s="7"/>
      <c r="E75" s="103" t="str">
        <f>'3.1 Optimum crop N requirement'!F75</f>
        <v>(Blank)</v>
      </c>
      <c r="F75" s="103">
        <f>'3.1 Optimum crop N requirement'!L75</f>
        <v>0</v>
      </c>
      <c r="G75" s="103">
        <f>'3.2 Plan for available nitrogen'!Q221</f>
        <v>0</v>
      </c>
      <c r="H75" s="103">
        <f t="shared" si="1"/>
        <v>0</v>
      </c>
      <c r="I75" s="7"/>
      <c r="J75" s="1"/>
    </row>
    <row r="76" spans="2:10" x14ac:dyDescent="0.35">
      <c r="B76" s="103">
        <f>'3.1 Optimum crop N requirement'!B76</f>
        <v>0</v>
      </c>
      <c r="C76" s="103">
        <f>'3.1 Optimum crop N requirement'!C76</f>
        <v>0</v>
      </c>
      <c r="D76" s="7"/>
      <c r="E76" s="103" t="str">
        <f>'3.1 Optimum crop N requirement'!F76</f>
        <v>(Blank)</v>
      </c>
      <c r="F76" s="103">
        <f>'3.1 Optimum crop N requirement'!L76</f>
        <v>0</v>
      </c>
      <c r="G76" s="103">
        <f>'3.2 Plan for available nitrogen'!Q224</f>
        <v>0</v>
      </c>
      <c r="H76" s="103">
        <f t="shared" si="1"/>
        <v>0</v>
      </c>
      <c r="I76" s="7"/>
      <c r="J76" s="1"/>
    </row>
    <row r="77" spans="2:10" x14ac:dyDescent="0.35">
      <c r="B77" s="103">
        <f>'3.1 Optimum crop N requirement'!B77</f>
        <v>0</v>
      </c>
      <c r="C77" s="103">
        <f>'3.1 Optimum crop N requirement'!C77</f>
        <v>0</v>
      </c>
      <c r="D77" s="7"/>
      <c r="E77" s="103" t="str">
        <f>'3.1 Optimum crop N requirement'!F77</f>
        <v>(Blank)</v>
      </c>
      <c r="F77" s="103">
        <f>'3.1 Optimum crop N requirement'!L77</f>
        <v>0</v>
      </c>
      <c r="G77" s="103">
        <f>'3.2 Plan for available nitrogen'!Q227</f>
        <v>0</v>
      </c>
      <c r="H77" s="103">
        <f t="shared" si="1"/>
        <v>0</v>
      </c>
      <c r="I77" s="7"/>
      <c r="J77" s="1"/>
    </row>
    <row r="78" spans="2:10" x14ac:dyDescent="0.35">
      <c r="B78" s="103">
        <f>'3.1 Optimum crop N requirement'!B78</f>
        <v>0</v>
      </c>
      <c r="C78" s="103">
        <f>'3.1 Optimum crop N requirement'!C78</f>
        <v>0</v>
      </c>
      <c r="D78" s="7"/>
      <c r="E78" s="103" t="str">
        <f>'3.1 Optimum crop N requirement'!F78</f>
        <v>(Blank)</v>
      </c>
      <c r="F78" s="103">
        <f>'3.1 Optimum crop N requirement'!L78</f>
        <v>0</v>
      </c>
      <c r="G78" s="103">
        <f>'3.2 Plan for available nitrogen'!Q230</f>
        <v>0</v>
      </c>
      <c r="H78" s="103">
        <f t="shared" si="1"/>
        <v>0</v>
      </c>
      <c r="I78" s="7"/>
      <c r="J78" s="1"/>
    </row>
    <row r="79" spans="2:10" x14ac:dyDescent="0.35">
      <c r="B79" s="103">
        <f>'3.1 Optimum crop N requirement'!B79</f>
        <v>0</v>
      </c>
      <c r="C79" s="103">
        <f>'3.1 Optimum crop N requirement'!C79</f>
        <v>0</v>
      </c>
      <c r="D79" s="7"/>
      <c r="E79" s="103" t="str">
        <f>'3.1 Optimum crop N requirement'!F79</f>
        <v>(Blank)</v>
      </c>
      <c r="F79" s="103">
        <f>'3.1 Optimum crop N requirement'!L79</f>
        <v>0</v>
      </c>
      <c r="G79" s="103">
        <f>'3.2 Plan for available nitrogen'!Q233</f>
        <v>0</v>
      </c>
      <c r="H79" s="103">
        <f t="shared" si="1"/>
        <v>0</v>
      </c>
      <c r="I79" s="7"/>
      <c r="J79" s="1"/>
    </row>
    <row r="80" spans="2:10" x14ac:dyDescent="0.35">
      <c r="B80" s="103">
        <f>'3.1 Optimum crop N requirement'!B80</f>
        <v>0</v>
      </c>
      <c r="C80" s="103">
        <f>'3.1 Optimum crop N requirement'!C80</f>
        <v>0</v>
      </c>
      <c r="D80" s="7"/>
      <c r="E80" s="103" t="str">
        <f>'3.1 Optimum crop N requirement'!F80</f>
        <v>(Blank)</v>
      </c>
      <c r="F80" s="103">
        <f>'3.1 Optimum crop N requirement'!L80</f>
        <v>0</v>
      </c>
      <c r="G80" s="103">
        <f>'3.2 Plan for available nitrogen'!Q236</f>
        <v>0</v>
      </c>
      <c r="H80" s="103">
        <f t="shared" si="1"/>
        <v>0</v>
      </c>
      <c r="I80" s="7"/>
      <c r="J80" s="1"/>
    </row>
    <row r="81" spans="2:10" x14ac:dyDescent="0.35">
      <c r="B81" s="103">
        <f>'3.1 Optimum crop N requirement'!B81</f>
        <v>0</v>
      </c>
      <c r="C81" s="103">
        <f>'3.1 Optimum crop N requirement'!C81</f>
        <v>0</v>
      </c>
      <c r="D81" s="7"/>
      <c r="E81" s="103" t="str">
        <f>'3.1 Optimum crop N requirement'!F81</f>
        <v>(Blank)</v>
      </c>
      <c r="F81" s="103">
        <f>'3.1 Optimum crop N requirement'!L81</f>
        <v>0</v>
      </c>
      <c r="G81" s="103">
        <f>'3.2 Plan for available nitrogen'!Q239</f>
        <v>0</v>
      </c>
      <c r="H81" s="103">
        <f t="shared" si="1"/>
        <v>0</v>
      </c>
      <c r="I81" s="7"/>
      <c r="J81" s="1"/>
    </row>
    <row r="82" spans="2:10" x14ac:dyDescent="0.35">
      <c r="B82" s="103">
        <f>'3.1 Optimum crop N requirement'!B82</f>
        <v>0</v>
      </c>
      <c r="C82" s="103">
        <f>'3.1 Optimum crop N requirement'!C82</f>
        <v>0</v>
      </c>
      <c r="D82" s="7"/>
      <c r="E82" s="103" t="str">
        <f>'3.1 Optimum crop N requirement'!F82</f>
        <v>(Blank)</v>
      </c>
      <c r="F82" s="103">
        <f>'3.1 Optimum crop N requirement'!L82</f>
        <v>0</v>
      </c>
      <c r="G82" s="103">
        <f>'3.2 Plan for available nitrogen'!Q242</f>
        <v>0</v>
      </c>
      <c r="H82" s="103">
        <f t="shared" si="1"/>
        <v>0</v>
      </c>
      <c r="I82" s="7"/>
      <c r="J82" s="1"/>
    </row>
    <row r="83" spans="2:10" x14ac:dyDescent="0.35">
      <c r="B83" s="103">
        <f>'3.1 Optimum crop N requirement'!B83</f>
        <v>0</v>
      </c>
      <c r="C83" s="103">
        <f>'3.1 Optimum crop N requirement'!C83</f>
        <v>0</v>
      </c>
      <c r="D83" s="7"/>
      <c r="E83" s="103" t="str">
        <f>'3.1 Optimum crop N requirement'!F83</f>
        <v>(Blank)</v>
      </c>
      <c r="F83" s="103">
        <f>'3.1 Optimum crop N requirement'!L83</f>
        <v>0</v>
      </c>
      <c r="G83" s="103">
        <f>'3.2 Plan for available nitrogen'!Q245</f>
        <v>0</v>
      </c>
      <c r="H83" s="103">
        <f t="shared" si="1"/>
        <v>0</v>
      </c>
      <c r="I83" s="7"/>
      <c r="J83" s="1"/>
    </row>
    <row r="84" spans="2:10" x14ac:dyDescent="0.35">
      <c r="B84" s="103">
        <f>'3.1 Optimum crop N requirement'!B84</f>
        <v>0</v>
      </c>
      <c r="C84" s="103">
        <f>'3.1 Optimum crop N requirement'!C84</f>
        <v>0</v>
      </c>
      <c r="D84" s="7"/>
      <c r="E84" s="103" t="str">
        <f>'3.1 Optimum crop N requirement'!F84</f>
        <v>(Blank)</v>
      </c>
      <c r="F84" s="103">
        <f>'3.1 Optimum crop N requirement'!L84</f>
        <v>0</v>
      </c>
      <c r="G84" s="103">
        <f>'3.2 Plan for available nitrogen'!Q248</f>
        <v>0</v>
      </c>
      <c r="H84" s="103">
        <f t="shared" si="1"/>
        <v>0</v>
      </c>
      <c r="I84" s="7"/>
      <c r="J84" s="1"/>
    </row>
    <row r="85" spans="2:10" x14ac:dyDescent="0.35">
      <c r="B85" s="103">
        <f>'3.1 Optimum crop N requirement'!B85</f>
        <v>0</v>
      </c>
      <c r="C85" s="103">
        <f>'3.1 Optimum crop N requirement'!C85</f>
        <v>0</v>
      </c>
      <c r="D85" s="7"/>
      <c r="E85" s="103" t="str">
        <f>'3.1 Optimum crop N requirement'!F85</f>
        <v>(Blank)</v>
      </c>
      <c r="F85" s="103">
        <f>'3.1 Optimum crop N requirement'!L85</f>
        <v>0</v>
      </c>
      <c r="G85" s="103">
        <f>'3.2 Plan for available nitrogen'!Q251</f>
        <v>0</v>
      </c>
      <c r="H85" s="103">
        <f t="shared" si="1"/>
        <v>0</v>
      </c>
      <c r="I85" s="7"/>
      <c r="J85" s="1"/>
    </row>
    <row r="86" spans="2:10" x14ac:dyDescent="0.35">
      <c r="B86" s="103">
        <f>'3.1 Optimum crop N requirement'!B86</f>
        <v>0</v>
      </c>
      <c r="C86" s="103">
        <f>'3.1 Optimum crop N requirement'!C86</f>
        <v>0</v>
      </c>
      <c r="D86" s="7"/>
      <c r="E86" s="103" t="str">
        <f>'3.1 Optimum crop N requirement'!F86</f>
        <v>(Blank)</v>
      </c>
      <c r="F86" s="103">
        <f>'3.1 Optimum crop N requirement'!L86</f>
        <v>0</v>
      </c>
      <c r="G86" s="103">
        <f>'3.2 Plan for available nitrogen'!Q254</f>
        <v>0</v>
      </c>
      <c r="H86" s="103">
        <f t="shared" si="1"/>
        <v>0</v>
      </c>
      <c r="I86" s="7"/>
      <c r="J86" s="1"/>
    </row>
    <row r="87" spans="2:10" x14ac:dyDescent="0.35">
      <c r="B87" s="103">
        <f>'3.1 Optimum crop N requirement'!B87</f>
        <v>0</v>
      </c>
      <c r="C87" s="103">
        <f>'3.1 Optimum crop N requirement'!C87</f>
        <v>0</v>
      </c>
      <c r="D87" s="7"/>
      <c r="E87" s="103" t="str">
        <f>'3.1 Optimum crop N requirement'!F87</f>
        <v>(Blank)</v>
      </c>
      <c r="F87" s="103">
        <f>'3.1 Optimum crop N requirement'!L87</f>
        <v>0</v>
      </c>
      <c r="G87" s="103">
        <f>'3.2 Plan for available nitrogen'!Q257</f>
        <v>0</v>
      </c>
      <c r="H87" s="103">
        <f t="shared" si="1"/>
        <v>0</v>
      </c>
      <c r="I87" s="7"/>
      <c r="J87" s="1"/>
    </row>
    <row r="88" spans="2:10" x14ac:dyDescent="0.35">
      <c r="B88" s="103">
        <f>'3.1 Optimum crop N requirement'!B88</f>
        <v>0</v>
      </c>
      <c r="C88" s="103">
        <f>'3.1 Optimum crop N requirement'!C88</f>
        <v>0</v>
      </c>
      <c r="D88" s="7"/>
      <c r="E88" s="103" t="str">
        <f>'3.1 Optimum crop N requirement'!F88</f>
        <v>(Blank)</v>
      </c>
      <c r="F88" s="103">
        <f>'3.1 Optimum crop N requirement'!L88</f>
        <v>0</v>
      </c>
      <c r="G88" s="103">
        <f>'3.2 Plan for available nitrogen'!Q260</f>
        <v>0</v>
      </c>
      <c r="H88" s="103">
        <f t="shared" si="1"/>
        <v>0</v>
      </c>
      <c r="I88" s="7"/>
      <c r="J88" s="1"/>
    </row>
    <row r="89" spans="2:10" x14ac:dyDescent="0.35">
      <c r="B89" s="103">
        <f>'3.1 Optimum crop N requirement'!B89</f>
        <v>0</v>
      </c>
      <c r="C89" s="103">
        <f>'3.1 Optimum crop N requirement'!C89</f>
        <v>0</v>
      </c>
      <c r="D89" s="7"/>
      <c r="E89" s="103" t="str">
        <f>'3.1 Optimum crop N requirement'!F89</f>
        <v>(Blank)</v>
      </c>
      <c r="F89" s="103">
        <f>'3.1 Optimum crop N requirement'!L89</f>
        <v>0</v>
      </c>
      <c r="G89" s="103">
        <f>'3.2 Plan for available nitrogen'!Q263</f>
        <v>0</v>
      </c>
      <c r="H89" s="103">
        <f t="shared" si="1"/>
        <v>0</v>
      </c>
      <c r="I89" s="7"/>
      <c r="J89" s="1"/>
    </row>
    <row r="90" spans="2:10" x14ac:dyDescent="0.35">
      <c r="B90" s="103">
        <f>'3.1 Optimum crop N requirement'!B90</f>
        <v>0</v>
      </c>
      <c r="C90" s="103">
        <f>'3.1 Optimum crop N requirement'!C90</f>
        <v>0</v>
      </c>
      <c r="D90" s="7"/>
      <c r="E90" s="103" t="str">
        <f>'3.1 Optimum crop N requirement'!F90</f>
        <v>(Blank)</v>
      </c>
      <c r="F90" s="103">
        <f>'3.1 Optimum crop N requirement'!L90</f>
        <v>0</v>
      </c>
      <c r="G90" s="103">
        <f>'3.2 Plan for available nitrogen'!Q266</f>
        <v>0</v>
      </c>
      <c r="H90" s="103">
        <f t="shared" si="1"/>
        <v>0</v>
      </c>
      <c r="I90" s="7"/>
      <c r="J90" s="1"/>
    </row>
    <row r="91" spans="2:10" x14ac:dyDescent="0.35">
      <c r="B91" s="103">
        <f>'3.1 Optimum crop N requirement'!B91</f>
        <v>0</v>
      </c>
      <c r="C91" s="103">
        <f>'3.1 Optimum crop N requirement'!C91</f>
        <v>0</v>
      </c>
      <c r="D91" s="7"/>
      <c r="E91" s="103" t="str">
        <f>'3.1 Optimum crop N requirement'!F91</f>
        <v>(Blank)</v>
      </c>
      <c r="F91" s="103">
        <f>'3.1 Optimum crop N requirement'!L91</f>
        <v>0</v>
      </c>
      <c r="G91" s="103">
        <f>'3.2 Plan for available nitrogen'!Q269</f>
        <v>0</v>
      </c>
      <c r="H91" s="103">
        <f t="shared" si="1"/>
        <v>0</v>
      </c>
      <c r="I91" s="7"/>
      <c r="J91" s="1"/>
    </row>
    <row r="92" spans="2:10" x14ac:dyDescent="0.35">
      <c r="B92" s="103">
        <f>'3.1 Optimum crop N requirement'!B92</f>
        <v>0</v>
      </c>
      <c r="C92" s="103">
        <f>'3.1 Optimum crop N requirement'!C92</f>
        <v>0</v>
      </c>
      <c r="D92" s="7"/>
      <c r="E92" s="103" t="str">
        <f>'3.1 Optimum crop N requirement'!F92</f>
        <v>(Blank)</v>
      </c>
      <c r="F92" s="103">
        <f>'3.1 Optimum crop N requirement'!L92</f>
        <v>0</v>
      </c>
      <c r="G92" s="103">
        <f>'3.2 Plan for available nitrogen'!Q272</f>
        <v>0</v>
      </c>
      <c r="H92" s="103">
        <f t="shared" si="1"/>
        <v>0</v>
      </c>
      <c r="I92" s="7"/>
      <c r="J92" s="1"/>
    </row>
    <row r="93" spans="2:10" x14ac:dyDescent="0.35">
      <c r="B93" s="103">
        <f>'3.1 Optimum crop N requirement'!B93</f>
        <v>0</v>
      </c>
      <c r="C93" s="103">
        <f>'3.1 Optimum crop N requirement'!C93</f>
        <v>0</v>
      </c>
      <c r="D93" s="7"/>
      <c r="E93" s="103" t="str">
        <f>'3.1 Optimum crop N requirement'!F93</f>
        <v>(Blank)</v>
      </c>
      <c r="F93" s="103">
        <f>'3.1 Optimum crop N requirement'!L93</f>
        <v>0</v>
      </c>
      <c r="G93" s="103">
        <f>'3.2 Plan for available nitrogen'!Q275</f>
        <v>0</v>
      </c>
      <c r="H93" s="103">
        <f t="shared" si="1"/>
        <v>0</v>
      </c>
      <c r="I93" s="7"/>
      <c r="J93" s="1"/>
    </row>
    <row r="94" spans="2:10" x14ac:dyDescent="0.35">
      <c r="B94" s="103">
        <f>'3.1 Optimum crop N requirement'!B94</f>
        <v>0</v>
      </c>
      <c r="C94" s="103">
        <f>'3.1 Optimum crop N requirement'!C94</f>
        <v>0</v>
      </c>
      <c r="D94" s="7"/>
      <c r="E94" s="103" t="str">
        <f>'3.1 Optimum crop N requirement'!F94</f>
        <v>(Blank)</v>
      </c>
      <c r="F94" s="103">
        <f>'3.1 Optimum crop N requirement'!L94</f>
        <v>0</v>
      </c>
      <c r="G94" s="103">
        <f>'3.2 Plan for available nitrogen'!Q278</f>
        <v>0</v>
      </c>
      <c r="H94" s="103">
        <f t="shared" si="1"/>
        <v>0</v>
      </c>
      <c r="I94" s="7"/>
      <c r="J94" s="1"/>
    </row>
    <row r="95" spans="2:10" x14ac:dyDescent="0.35">
      <c r="B95" s="103">
        <f>'3.1 Optimum crop N requirement'!B95</f>
        <v>0</v>
      </c>
      <c r="C95" s="103">
        <f>'3.1 Optimum crop N requirement'!C95</f>
        <v>0</v>
      </c>
      <c r="D95" s="7"/>
      <c r="E95" s="103" t="str">
        <f>'3.1 Optimum crop N requirement'!F95</f>
        <v>(Blank)</v>
      </c>
      <c r="F95" s="103">
        <f>'3.1 Optimum crop N requirement'!L95</f>
        <v>0</v>
      </c>
      <c r="G95" s="103">
        <f>'3.2 Plan for available nitrogen'!Q281</f>
        <v>0</v>
      </c>
      <c r="H95" s="103">
        <f t="shared" si="1"/>
        <v>0</v>
      </c>
      <c r="I95" s="7"/>
      <c r="J95" s="1"/>
    </row>
    <row r="96" spans="2:10" x14ac:dyDescent="0.35">
      <c r="B96" s="103">
        <f>'3.1 Optimum crop N requirement'!B96</f>
        <v>0</v>
      </c>
      <c r="C96" s="103">
        <f>'3.1 Optimum crop N requirement'!C96</f>
        <v>0</v>
      </c>
      <c r="D96" s="7"/>
      <c r="E96" s="103" t="str">
        <f>'3.1 Optimum crop N requirement'!F96</f>
        <v>(Blank)</v>
      </c>
      <c r="F96" s="103">
        <f>'3.1 Optimum crop N requirement'!L96</f>
        <v>0</v>
      </c>
      <c r="G96" s="103">
        <f>'3.2 Plan for available nitrogen'!Q284</f>
        <v>0</v>
      </c>
      <c r="H96" s="103">
        <f t="shared" si="1"/>
        <v>0</v>
      </c>
      <c r="I96" s="7"/>
      <c r="J96" s="1"/>
    </row>
    <row r="97" spans="2:10" x14ac:dyDescent="0.35">
      <c r="B97" s="103">
        <f>'3.1 Optimum crop N requirement'!B97</f>
        <v>0</v>
      </c>
      <c r="C97" s="103">
        <f>'3.1 Optimum crop N requirement'!C97</f>
        <v>0</v>
      </c>
      <c r="D97" s="7"/>
      <c r="E97" s="103" t="str">
        <f>'3.1 Optimum crop N requirement'!F97</f>
        <v>(Blank)</v>
      </c>
      <c r="F97" s="103">
        <f>'3.1 Optimum crop N requirement'!L97</f>
        <v>0</v>
      </c>
      <c r="G97" s="103">
        <f>'3.2 Plan for available nitrogen'!Q287</f>
        <v>0</v>
      </c>
      <c r="H97" s="103">
        <f t="shared" si="1"/>
        <v>0</v>
      </c>
      <c r="I97" s="7"/>
      <c r="J97" s="1"/>
    </row>
    <row r="98" spans="2:10" x14ac:dyDescent="0.35">
      <c r="B98" s="103">
        <f>'3.1 Optimum crop N requirement'!B98</f>
        <v>0</v>
      </c>
      <c r="C98" s="103">
        <f>'3.1 Optimum crop N requirement'!C98</f>
        <v>0</v>
      </c>
      <c r="D98" s="7"/>
      <c r="E98" s="103" t="str">
        <f>'3.1 Optimum crop N requirement'!F98</f>
        <v>(Blank)</v>
      </c>
      <c r="F98" s="103">
        <f>'3.1 Optimum crop N requirement'!L98</f>
        <v>0</v>
      </c>
      <c r="G98" s="103">
        <f>'3.2 Plan for available nitrogen'!Q290</f>
        <v>0</v>
      </c>
      <c r="H98" s="103">
        <f t="shared" si="1"/>
        <v>0</v>
      </c>
      <c r="I98" s="7"/>
      <c r="J98" s="1"/>
    </row>
    <row r="99" spans="2:10" x14ac:dyDescent="0.35">
      <c r="B99" s="103">
        <f>'3.1 Optimum crop N requirement'!B99</f>
        <v>0</v>
      </c>
      <c r="C99" s="103">
        <f>'3.1 Optimum crop N requirement'!C99</f>
        <v>0</v>
      </c>
      <c r="D99" s="7"/>
      <c r="E99" s="103" t="str">
        <f>'3.1 Optimum crop N requirement'!F99</f>
        <v>(Blank)</v>
      </c>
      <c r="F99" s="103">
        <f>'3.1 Optimum crop N requirement'!L99</f>
        <v>0</v>
      </c>
      <c r="G99" s="103">
        <f>'3.2 Plan for available nitrogen'!Q293</f>
        <v>0</v>
      </c>
      <c r="H99" s="103">
        <f t="shared" si="1"/>
        <v>0</v>
      </c>
      <c r="I99" s="7"/>
      <c r="J99" s="1"/>
    </row>
    <row r="100" spans="2:10" x14ac:dyDescent="0.35">
      <c r="B100" s="103">
        <f>'3.1 Optimum crop N requirement'!B100</f>
        <v>0</v>
      </c>
      <c r="C100" s="103">
        <f>'3.1 Optimum crop N requirement'!C100</f>
        <v>0</v>
      </c>
      <c r="D100" s="7"/>
      <c r="E100" s="103" t="str">
        <f>'3.1 Optimum crop N requirement'!F100</f>
        <v>(Blank)</v>
      </c>
      <c r="F100" s="103">
        <f>'3.1 Optimum crop N requirement'!L100</f>
        <v>0</v>
      </c>
      <c r="G100" s="103">
        <f>'3.2 Plan for available nitrogen'!Q296</f>
        <v>0</v>
      </c>
      <c r="H100" s="103">
        <f t="shared" si="1"/>
        <v>0</v>
      </c>
      <c r="I100" s="7"/>
      <c r="J100" s="1"/>
    </row>
    <row r="101" spans="2:10" x14ac:dyDescent="0.35">
      <c r="B101" s="103">
        <f>'3.1 Optimum crop N requirement'!B101</f>
        <v>0</v>
      </c>
      <c r="C101" s="103">
        <f>'3.1 Optimum crop N requirement'!C101</f>
        <v>0</v>
      </c>
      <c r="D101" s="7"/>
      <c r="E101" s="103" t="str">
        <f>'3.1 Optimum crop N requirement'!F101</f>
        <v>(Blank)</v>
      </c>
      <c r="F101" s="103">
        <f>'3.1 Optimum crop N requirement'!L101</f>
        <v>0</v>
      </c>
      <c r="G101" s="103">
        <f>'3.2 Plan for available nitrogen'!Q299</f>
        <v>0</v>
      </c>
      <c r="H101" s="103">
        <f t="shared" si="1"/>
        <v>0</v>
      </c>
      <c r="I101" s="7"/>
      <c r="J101" s="1"/>
    </row>
    <row r="102" spans="2:10" x14ac:dyDescent="0.35">
      <c r="B102" s="103">
        <f>'3.1 Optimum crop N requirement'!B102</f>
        <v>0</v>
      </c>
      <c r="C102" s="103">
        <f>'3.1 Optimum crop N requirement'!C102</f>
        <v>0</v>
      </c>
      <c r="D102" s="7"/>
      <c r="E102" s="103" t="str">
        <f>'3.1 Optimum crop N requirement'!F102</f>
        <v>(Blank)</v>
      </c>
      <c r="F102" s="103">
        <f>'3.1 Optimum crop N requirement'!L102</f>
        <v>0</v>
      </c>
      <c r="G102" s="103">
        <f>'3.2 Plan for available nitrogen'!Q302</f>
        <v>0</v>
      </c>
      <c r="H102" s="103">
        <f t="shared" si="1"/>
        <v>0</v>
      </c>
      <c r="I102" s="7"/>
      <c r="J102" s="1"/>
    </row>
    <row r="103" spans="2:10" x14ac:dyDescent="0.35">
      <c r="B103" s="103">
        <f>'3.1 Optimum crop N requirement'!B103</f>
        <v>0</v>
      </c>
      <c r="C103" s="103">
        <f>'3.1 Optimum crop N requirement'!C103</f>
        <v>0</v>
      </c>
      <c r="D103" s="7"/>
      <c r="E103" s="103" t="str">
        <f>'3.1 Optimum crop N requirement'!F103</f>
        <v>(Blank)</v>
      </c>
      <c r="F103" s="103">
        <f>'3.1 Optimum crop N requirement'!L103</f>
        <v>0</v>
      </c>
      <c r="G103" s="103">
        <f>'3.2 Plan for available nitrogen'!Q305</f>
        <v>0</v>
      </c>
      <c r="H103" s="103">
        <f t="shared" si="1"/>
        <v>0</v>
      </c>
      <c r="I103" s="7"/>
      <c r="J103" s="1"/>
    </row>
    <row r="104" spans="2:10" x14ac:dyDescent="0.35">
      <c r="B104" s="103">
        <f>'3.1 Optimum crop N requirement'!B104</f>
        <v>0</v>
      </c>
      <c r="C104" s="103">
        <f>'3.1 Optimum crop N requirement'!C104</f>
        <v>0</v>
      </c>
      <c r="D104" s="7"/>
      <c r="E104" s="103" t="str">
        <f>'3.1 Optimum crop N requirement'!F104</f>
        <v>(Blank)</v>
      </c>
      <c r="F104" s="103">
        <f>'3.1 Optimum crop N requirement'!L104</f>
        <v>0</v>
      </c>
      <c r="G104" s="103">
        <f>'3.2 Plan for available nitrogen'!Q308</f>
        <v>0</v>
      </c>
      <c r="H104" s="103">
        <f t="shared" si="1"/>
        <v>0</v>
      </c>
      <c r="I104" s="7"/>
      <c r="J104" s="1"/>
    </row>
    <row r="105" spans="2:10" x14ac:dyDescent="0.35">
      <c r="B105" s="103">
        <f>'3.1 Optimum crop N requirement'!B105</f>
        <v>0</v>
      </c>
      <c r="C105" s="103">
        <f>'3.1 Optimum crop N requirement'!C105</f>
        <v>0</v>
      </c>
      <c r="D105" s="7"/>
      <c r="E105" s="103" t="str">
        <f>'3.1 Optimum crop N requirement'!F105</f>
        <v>(Blank)</v>
      </c>
      <c r="F105" s="103">
        <f>'3.1 Optimum crop N requirement'!L105</f>
        <v>0</v>
      </c>
      <c r="G105" s="103">
        <f>'3.2 Plan for available nitrogen'!Q311</f>
        <v>0</v>
      </c>
      <c r="H105" s="103">
        <f t="shared" si="1"/>
        <v>0</v>
      </c>
      <c r="I105" s="7"/>
      <c r="J105" s="1"/>
    </row>
    <row r="106" spans="2:10" x14ac:dyDescent="0.35">
      <c r="B106" s="103">
        <f>'3.1 Optimum crop N requirement'!B106</f>
        <v>0</v>
      </c>
      <c r="C106" s="103">
        <f>'3.1 Optimum crop N requirement'!C106</f>
        <v>0</v>
      </c>
      <c r="D106" s="7"/>
      <c r="E106" s="103" t="str">
        <f>'3.1 Optimum crop N requirement'!F106</f>
        <v>(Blank)</v>
      </c>
      <c r="F106" s="103">
        <f>'3.1 Optimum crop N requirement'!L106</f>
        <v>0</v>
      </c>
      <c r="G106" s="103">
        <f>'3.2 Plan for available nitrogen'!Q314</f>
        <v>0</v>
      </c>
      <c r="H106" s="103">
        <f t="shared" si="1"/>
        <v>0</v>
      </c>
      <c r="I106" s="7"/>
      <c r="J106" s="1"/>
    </row>
    <row r="107" spans="2:10" x14ac:dyDescent="0.35">
      <c r="B107" s="103">
        <f>'3.1 Optimum crop N requirement'!B107</f>
        <v>0</v>
      </c>
      <c r="C107" s="103">
        <f>'3.1 Optimum crop N requirement'!C107</f>
        <v>0</v>
      </c>
      <c r="D107" s="7"/>
      <c r="E107" s="103" t="str">
        <f>'3.1 Optimum crop N requirement'!F107</f>
        <v>(Blank)</v>
      </c>
      <c r="F107" s="103">
        <f>'3.1 Optimum crop N requirement'!L107</f>
        <v>0</v>
      </c>
      <c r="G107" s="103">
        <f>'3.2 Plan for available nitrogen'!Q317</f>
        <v>0</v>
      </c>
      <c r="H107" s="103">
        <f t="shared" si="1"/>
        <v>0</v>
      </c>
      <c r="I107" s="7"/>
      <c r="J107" s="1"/>
    </row>
    <row r="108" spans="2:10" x14ac:dyDescent="0.35">
      <c r="B108" s="103">
        <f>'3.1 Optimum crop N requirement'!B108</f>
        <v>0</v>
      </c>
      <c r="C108" s="103">
        <f>'3.1 Optimum crop N requirement'!C108</f>
        <v>0</v>
      </c>
      <c r="D108" s="7"/>
      <c r="E108" s="103" t="str">
        <f>'3.1 Optimum crop N requirement'!F108</f>
        <v>(Blank)</v>
      </c>
      <c r="F108" s="103">
        <f>'3.1 Optimum crop N requirement'!L108</f>
        <v>0</v>
      </c>
      <c r="G108" s="103">
        <f>'3.2 Plan for available nitrogen'!Q320</f>
        <v>0</v>
      </c>
      <c r="H108" s="103">
        <f t="shared" si="1"/>
        <v>0</v>
      </c>
      <c r="I108" s="7"/>
      <c r="J108" s="1"/>
    </row>
    <row r="109" spans="2:10" x14ac:dyDescent="0.35">
      <c r="B109" s="103">
        <f>'3.1 Optimum crop N requirement'!B109</f>
        <v>0</v>
      </c>
      <c r="C109" s="103">
        <f>'3.1 Optimum crop N requirement'!C109</f>
        <v>0</v>
      </c>
      <c r="D109" s="7"/>
      <c r="E109" s="103" t="str">
        <f>'3.1 Optimum crop N requirement'!F109</f>
        <v>(Blank)</v>
      </c>
      <c r="F109" s="103">
        <f>'3.1 Optimum crop N requirement'!L109</f>
        <v>0</v>
      </c>
      <c r="G109" s="103">
        <f>'3.2 Plan for available nitrogen'!Q323</f>
        <v>0</v>
      </c>
      <c r="H109" s="103">
        <f t="shared" si="1"/>
        <v>0</v>
      </c>
      <c r="I109" s="7"/>
      <c r="J109" s="1"/>
    </row>
    <row r="110" spans="2:10" x14ac:dyDescent="0.35">
      <c r="B110" s="103">
        <f>'3.1 Optimum crop N requirement'!B110</f>
        <v>0</v>
      </c>
      <c r="C110" s="103">
        <f>'3.1 Optimum crop N requirement'!C110</f>
        <v>0</v>
      </c>
      <c r="D110" s="7"/>
      <c r="E110" s="103" t="str">
        <f>'3.1 Optimum crop N requirement'!F110</f>
        <v>(Blank)</v>
      </c>
      <c r="F110" s="103">
        <f>'3.1 Optimum crop N requirement'!L110</f>
        <v>0</v>
      </c>
      <c r="G110" s="103">
        <f>'3.2 Plan for available nitrogen'!Q326</f>
        <v>0</v>
      </c>
      <c r="H110" s="103">
        <f t="shared" si="1"/>
        <v>0</v>
      </c>
      <c r="I110" s="7"/>
      <c r="J110" s="1"/>
    </row>
    <row r="111" spans="2:10" x14ac:dyDescent="0.35">
      <c r="B111" s="103">
        <f>'3.1 Optimum crop N requirement'!B111</f>
        <v>0</v>
      </c>
      <c r="C111" s="103">
        <f>'3.1 Optimum crop N requirement'!C111</f>
        <v>0</v>
      </c>
      <c r="D111" s="7"/>
      <c r="E111" s="103" t="str">
        <f>'3.1 Optimum crop N requirement'!F111</f>
        <v>(Blank)</v>
      </c>
      <c r="F111" s="103">
        <f>'3.1 Optimum crop N requirement'!L111</f>
        <v>0</v>
      </c>
      <c r="G111" s="103">
        <f>'3.2 Plan for available nitrogen'!Q329</f>
        <v>0</v>
      </c>
      <c r="H111" s="103">
        <f t="shared" si="1"/>
        <v>0</v>
      </c>
      <c r="I111" s="7"/>
      <c r="J111" s="1"/>
    </row>
    <row r="112" spans="2:10" x14ac:dyDescent="0.35">
      <c r="B112" s="103">
        <f>'3.1 Optimum crop N requirement'!B112</f>
        <v>0</v>
      </c>
      <c r="C112" s="103">
        <f>'3.1 Optimum crop N requirement'!C112</f>
        <v>0</v>
      </c>
      <c r="D112" s="7"/>
      <c r="E112" s="103" t="str">
        <f>'3.1 Optimum crop N requirement'!F112</f>
        <v>(Blank)</v>
      </c>
      <c r="F112" s="103">
        <f>'3.1 Optimum crop N requirement'!L112</f>
        <v>0</v>
      </c>
      <c r="G112" s="103">
        <f>'3.2 Plan for available nitrogen'!Q332</f>
        <v>0</v>
      </c>
      <c r="H112" s="103">
        <f t="shared" si="1"/>
        <v>0</v>
      </c>
      <c r="I112" s="7"/>
      <c r="J112" s="1"/>
    </row>
    <row r="113" spans="2:10" x14ac:dyDescent="0.35">
      <c r="B113" s="103">
        <f>'3.1 Optimum crop N requirement'!B113</f>
        <v>0</v>
      </c>
      <c r="C113" s="103">
        <f>'3.1 Optimum crop N requirement'!C113</f>
        <v>0</v>
      </c>
      <c r="D113" s="7"/>
      <c r="E113" s="103" t="str">
        <f>'3.1 Optimum crop N requirement'!F113</f>
        <v>(Blank)</v>
      </c>
      <c r="F113" s="103">
        <f>'3.1 Optimum crop N requirement'!L113</f>
        <v>0</v>
      </c>
      <c r="G113" s="103">
        <f>'3.2 Plan for available nitrogen'!Q335</f>
        <v>0</v>
      </c>
      <c r="H113" s="103">
        <f t="shared" si="1"/>
        <v>0</v>
      </c>
      <c r="I113" s="7"/>
      <c r="J113" s="1"/>
    </row>
    <row r="114" spans="2:10" x14ac:dyDescent="0.35">
      <c r="B114" s="103">
        <f>'3.1 Optimum crop N requirement'!B114</f>
        <v>0</v>
      </c>
      <c r="C114" s="103">
        <f>'3.1 Optimum crop N requirement'!C114</f>
        <v>0</v>
      </c>
      <c r="D114" s="7"/>
      <c r="E114" s="103" t="str">
        <f>'3.1 Optimum crop N requirement'!F114</f>
        <v>(Blank)</v>
      </c>
      <c r="F114" s="103">
        <f>'3.1 Optimum crop N requirement'!L114</f>
        <v>0</v>
      </c>
      <c r="G114" s="103">
        <f>'3.2 Plan for available nitrogen'!Q338</f>
        <v>0</v>
      </c>
      <c r="H114" s="103">
        <f t="shared" si="1"/>
        <v>0</v>
      </c>
      <c r="I114" s="7"/>
      <c r="J114" s="1"/>
    </row>
    <row r="115" spans="2:10" x14ac:dyDescent="0.35">
      <c r="B115" s="103">
        <f>'3.1 Optimum crop N requirement'!B115</f>
        <v>0</v>
      </c>
      <c r="C115" s="103">
        <f>'3.1 Optimum crop N requirement'!C115</f>
        <v>0</v>
      </c>
      <c r="D115" s="7"/>
      <c r="E115" s="103" t="str">
        <f>'3.1 Optimum crop N requirement'!F115</f>
        <v>(Blank)</v>
      </c>
      <c r="F115" s="103">
        <f>'3.1 Optimum crop N requirement'!L115</f>
        <v>0</v>
      </c>
      <c r="G115" s="103">
        <f>'3.2 Plan for available nitrogen'!Q341</f>
        <v>0</v>
      </c>
      <c r="H115" s="103">
        <f t="shared" si="1"/>
        <v>0</v>
      </c>
      <c r="I115" s="7"/>
      <c r="J115" s="1"/>
    </row>
    <row r="116" spans="2:10" x14ac:dyDescent="0.35">
      <c r="B116" s="103">
        <f>'3.1 Optimum crop N requirement'!B116</f>
        <v>0</v>
      </c>
      <c r="C116" s="103">
        <f>'3.1 Optimum crop N requirement'!C116</f>
        <v>0</v>
      </c>
      <c r="D116" s="7"/>
      <c r="E116" s="103" t="str">
        <f>'3.1 Optimum crop N requirement'!F116</f>
        <v>(Blank)</v>
      </c>
      <c r="F116" s="103">
        <f>'3.1 Optimum crop N requirement'!L116</f>
        <v>0</v>
      </c>
      <c r="G116" s="103">
        <f>'3.2 Plan for available nitrogen'!Q344</f>
        <v>0</v>
      </c>
      <c r="H116" s="103">
        <f t="shared" si="1"/>
        <v>0</v>
      </c>
      <c r="I116" s="7"/>
      <c r="J116" s="1"/>
    </row>
    <row r="117" spans="2:10" x14ac:dyDescent="0.35">
      <c r="B117" s="103">
        <f>'3.1 Optimum crop N requirement'!B117</f>
        <v>0</v>
      </c>
      <c r="C117" s="103">
        <f>'3.1 Optimum crop N requirement'!C117</f>
        <v>0</v>
      </c>
      <c r="D117" s="7"/>
      <c r="E117" s="103" t="str">
        <f>'3.1 Optimum crop N requirement'!F117</f>
        <v>(Blank)</v>
      </c>
      <c r="F117" s="103">
        <f>'3.1 Optimum crop N requirement'!L117</f>
        <v>0</v>
      </c>
      <c r="G117" s="103">
        <f>'3.2 Plan for available nitrogen'!Q347</f>
        <v>0</v>
      </c>
      <c r="H117" s="103">
        <f t="shared" si="1"/>
        <v>0</v>
      </c>
      <c r="I117" s="7"/>
      <c r="J117" s="1"/>
    </row>
    <row r="118" spans="2:10" x14ac:dyDescent="0.35">
      <c r="B118" s="103">
        <f>'3.1 Optimum crop N requirement'!B118</f>
        <v>0</v>
      </c>
      <c r="C118" s="103">
        <f>'3.1 Optimum crop N requirement'!C118</f>
        <v>0</v>
      </c>
      <c r="D118" s="7"/>
      <c r="E118" s="103" t="str">
        <f>'3.1 Optimum crop N requirement'!F118</f>
        <v>(Blank)</v>
      </c>
      <c r="F118" s="103">
        <f>'3.1 Optimum crop N requirement'!L118</f>
        <v>0</v>
      </c>
      <c r="G118" s="103">
        <f>'3.2 Plan for available nitrogen'!Q350</f>
        <v>0</v>
      </c>
      <c r="H118" s="103">
        <f t="shared" ref="H118" si="2">F118-G118</f>
        <v>0</v>
      </c>
      <c r="I118" s="7"/>
      <c r="J118" s="1"/>
    </row>
    <row r="119" spans="2:10" x14ac:dyDescent="0.35">
      <c r="B119" s="103">
        <f>'3.1 Optimum crop N requirement'!B119</f>
        <v>0</v>
      </c>
      <c r="C119" s="103">
        <f>'3.1 Optimum crop N requirement'!C119</f>
        <v>0</v>
      </c>
      <c r="D119" s="7"/>
      <c r="E119" s="103" t="str">
        <f>'3.1 Optimum crop N requirement'!F119</f>
        <v>(Blank)</v>
      </c>
      <c r="F119" s="103">
        <f>'3.1 Optimum crop N requirement'!L119</f>
        <v>0</v>
      </c>
      <c r="G119" s="103">
        <f>'3.2 Plan for available nitrogen'!Q353</f>
        <v>0</v>
      </c>
      <c r="H119" s="103">
        <f t="shared" ref="H119:H128" si="3">F119-G119</f>
        <v>0</v>
      </c>
      <c r="I119" s="7"/>
      <c r="J119" s="1"/>
    </row>
    <row r="120" spans="2:10" x14ac:dyDescent="0.35">
      <c r="B120" s="103">
        <f>'3.1 Optimum crop N requirement'!B120</f>
        <v>0</v>
      </c>
      <c r="C120" s="103">
        <f>'3.1 Optimum crop N requirement'!C120</f>
        <v>0</v>
      </c>
      <c r="D120" s="7"/>
      <c r="E120" s="103" t="str">
        <f>'3.1 Optimum crop N requirement'!F120</f>
        <v>(Blank)</v>
      </c>
      <c r="F120" s="103">
        <f>'3.1 Optimum crop N requirement'!L120</f>
        <v>0</v>
      </c>
      <c r="G120" s="103">
        <f>'3.2 Plan for available nitrogen'!Q356</f>
        <v>0</v>
      </c>
      <c r="H120" s="103">
        <f t="shared" si="3"/>
        <v>0</v>
      </c>
      <c r="I120" s="7"/>
      <c r="J120" s="1"/>
    </row>
    <row r="121" spans="2:10" x14ac:dyDescent="0.35">
      <c r="B121" s="103">
        <f>'3.1 Optimum crop N requirement'!B121</f>
        <v>0</v>
      </c>
      <c r="C121" s="103">
        <f>'3.1 Optimum crop N requirement'!C121</f>
        <v>0</v>
      </c>
      <c r="D121" s="7"/>
      <c r="E121" s="103" t="str">
        <f>'3.1 Optimum crop N requirement'!F121</f>
        <v>(Blank)</v>
      </c>
      <c r="F121" s="103">
        <f>'3.1 Optimum crop N requirement'!L121</f>
        <v>0</v>
      </c>
      <c r="G121" s="103">
        <f>'3.2 Plan for available nitrogen'!Q359</f>
        <v>0</v>
      </c>
      <c r="H121" s="103">
        <f t="shared" si="3"/>
        <v>0</v>
      </c>
      <c r="I121" s="7"/>
      <c r="J121" s="1"/>
    </row>
    <row r="122" spans="2:10" x14ac:dyDescent="0.35">
      <c r="B122" s="103">
        <f>'3.1 Optimum crop N requirement'!B122</f>
        <v>0</v>
      </c>
      <c r="C122" s="103">
        <f>'3.1 Optimum crop N requirement'!C122</f>
        <v>0</v>
      </c>
      <c r="D122" s="7"/>
      <c r="E122" s="103" t="str">
        <f>'3.1 Optimum crop N requirement'!F122</f>
        <v>(Blank)</v>
      </c>
      <c r="F122" s="103">
        <f>'3.1 Optimum crop N requirement'!L122</f>
        <v>0</v>
      </c>
      <c r="G122" s="103">
        <f>'3.2 Plan for available nitrogen'!Q362</f>
        <v>0</v>
      </c>
      <c r="H122" s="103">
        <f t="shared" si="3"/>
        <v>0</v>
      </c>
      <c r="I122" s="7"/>
      <c r="J122" s="1"/>
    </row>
    <row r="123" spans="2:10" x14ac:dyDescent="0.35">
      <c r="B123" s="103">
        <f>'3.1 Optimum crop N requirement'!B123</f>
        <v>0</v>
      </c>
      <c r="C123" s="103">
        <f>'3.1 Optimum crop N requirement'!C123</f>
        <v>0</v>
      </c>
      <c r="D123" s="7"/>
      <c r="E123" s="103" t="str">
        <f>'3.1 Optimum crop N requirement'!F123</f>
        <v>(Blank)</v>
      </c>
      <c r="F123" s="103">
        <f>'3.1 Optimum crop N requirement'!L123</f>
        <v>0</v>
      </c>
      <c r="G123" s="103">
        <f>'3.2 Plan for available nitrogen'!Q365</f>
        <v>0</v>
      </c>
      <c r="H123" s="103">
        <f t="shared" si="3"/>
        <v>0</v>
      </c>
      <c r="I123" s="7"/>
      <c r="J123" s="1"/>
    </row>
    <row r="124" spans="2:10" x14ac:dyDescent="0.35">
      <c r="B124" s="103">
        <f>'3.1 Optimum crop N requirement'!B124</f>
        <v>0</v>
      </c>
      <c r="C124" s="103">
        <f>'3.1 Optimum crop N requirement'!C124</f>
        <v>0</v>
      </c>
      <c r="D124" s="7"/>
      <c r="E124" s="103" t="str">
        <f>'3.1 Optimum crop N requirement'!F124</f>
        <v>(Blank)</v>
      </c>
      <c r="F124" s="103">
        <f>'3.1 Optimum crop N requirement'!L124</f>
        <v>0</v>
      </c>
      <c r="G124" s="103">
        <f>'3.2 Plan for available nitrogen'!Q368</f>
        <v>0</v>
      </c>
      <c r="H124" s="103">
        <f t="shared" si="3"/>
        <v>0</v>
      </c>
      <c r="I124" s="7"/>
      <c r="J124" s="1"/>
    </row>
    <row r="125" spans="2:10" x14ac:dyDescent="0.35">
      <c r="B125" s="103">
        <f>'3.1 Optimum crop N requirement'!B125</f>
        <v>0</v>
      </c>
      <c r="C125" s="103">
        <f>'3.1 Optimum crop N requirement'!C125</f>
        <v>0</v>
      </c>
      <c r="D125" s="7"/>
      <c r="E125" s="103" t="str">
        <f>'3.1 Optimum crop N requirement'!F125</f>
        <v>(Blank)</v>
      </c>
      <c r="F125" s="103">
        <f>'3.1 Optimum crop N requirement'!L125</f>
        <v>0</v>
      </c>
      <c r="G125" s="103">
        <f>'3.2 Plan for available nitrogen'!Q371</f>
        <v>0</v>
      </c>
      <c r="H125" s="103">
        <f t="shared" si="3"/>
        <v>0</v>
      </c>
      <c r="I125" s="7"/>
      <c r="J125" s="1"/>
    </row>
    <row r="126" spans="2:10" x14ac:dyDescent="0.35">
      <c r="B126" s="103">
        <f>'3.1 Optimum crop N requirement'!B126</f>
        <v>0</v>
      </c>
      <c r="C126" s="103">
        <f>'3.1 Optimum crop N requirement'!C126</f>
        <v>0</v>
      </c>
      <c r="D126" s="7"/>
      <c r="E126" s="103" t="str">
        <f>'3.1 Optimum crop N requirement'!F126</f>
        <v>(Blank)</v>
      </c>
      <c r="F126" s="103">
        <f>'3.1 Optimum crop N requirement'!L126</f>
        <v>0</v>
      </c>
      <c r="G126" s="103">
        <f>'3.2 Plan for available nitrogen'!Q374</f>
        <v>0</v>
      </c>
      <c r="H126" s="103">
        <f t="shared" si="3"/>
        <v>0</v>
      </c>
      <c r="I126" s="7"/>
      <c r="J126" s="1"/>
    </row>
    <row r="127" spans="2:10" x14ac:dyDescent="0.35">
      <c r="B127" s="103">
        <f>'3.1 Optimum crop N requirement'!B127</f>
        <v>0</v>
      </c>
      <c r="C127" s="103">
        <f>'3.1 Optimum crop N requirement'!C127</f>
        <v>0</v>
      </c>
      <c r="D127" s="7"/>
      <c r="E127" s="103" t="str">
        <f>'3.1 Optimum crop N requirement'!F127</f>
        <v>(Blank)</v>
      </c>
      <c r="F127" s="103">
        <f>'3.1 Optimum crop N requirement'!L127</f>
        <v>0</v>
      </c>
      <c r="G127" s="103">
        <f>'3.2 Plan for available nitrogen'!Q377</f>
        <v>0</v>
      </c>
      <c r="H127" s="103">
        <f t="shared" si="3"/>
        <v>0</v>
      </c>
      <c r="I127" s="7"/>
      <c r="J127" s="1"/>
    </row>
    <row r="128" spans="2:10" x14ac:dyDescent="0.35">
      <c r="B128" s="103">
        <f>'3.1 Optimum crop N requirement'!B128</f>
        <v>0</v>
      </c>
      <c r="C128" s="103">
        <f>'3.1 Optimum crop N requirement'!C128</f>
        <v>0</v>
      </c>
      <c r="D128" s="7"/>
      <c r="E128" s="103" t="str">
        <f>'3.1 Optimum crop N requirement'!F128</f>
        <v>(Blank)</v>
      </c>
      <c r="F128" s="103">
        <f>'3.1 Optimum crop N requirement'!L128</f>
        <v>0</v>
      </c>
      <c r="G128" s="103">
        <f>'3.2 Plan for available nitrogen'!Q380</f>
        <v>0</v>
      </c>
      <c r="H128" s="103">
        <f t="shared" si="3"/>
        <v>0</v>
      </c>
      <c r="I128" s="7"/>
      <c r="J128" s="1"/>
    </row>
  </sheetData>
  <sheetProtection algorithmName="SHA-512" hashValue="QOfXRen7Imdftgl1K4QU/caqIpNeU50Bhymg+i2szPDhMz+DSttAY9gpCSYPxvi53uw43f1EI2bM3OOdmY3Ihw==" saltValue="7qWOoibjtfTWz5j6wEFthQ==" spinCount="100000" sheet="1" selectLockedCells="1"/>
  <hyperlinks>
    <hyperlink ref="H1" location="Overview!A1" display="Return to Overview " xr:uid="{00000000-0004-0000-0C00-000000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381"/>
  <sheetViews>
    <sheetView zoomScale="80" zoomScaleNormal="80" workbookViewId="0">
      <pane xSplit="2" ySplit="6" topLeftCell="C7" activePane="bottomRight" state="frozen"/>
      <selection activeCell="I1" sqref="I1"/>
      <selection pane="topRight" activeCell="I1" sqref="I1"/>
      <selection pane="bottomLeft" activeCell="I1" sqref="I1"/>
      <selection pane="bottomRight" activeCell="L1" sqref="L1"/>
    </sheetView>
  </sheetViews>
  <sheetFormatPr defaultRowHeight="15.5" x14ac:dyDescent="0.35"/>
  <cols>
    <col min="1" max="1" width="4.3828125" style="19" customWidth="1"/>
    <col min="2" max="2" width="23.84375" style="19" customWidth="1"/>
    <col min="3" max="3" width="19" style="19" customWidth="1"/>
    <col min="4" max="4" width="16.3046875" style="19" customWidth="1"/>
    <col min="5" max="5" width="17.15234375" style="19" customWidth="1"/>
    <col min="6" max="6" width="12.61328125" style="19" customWidth="1"/>
    <col min="7" max="7" width="13.765625" style="19" customWidth="1"/>
    <col min="8" max="8" width="14.765625" style="19" customWidth="1"/>
    <col min="9" max="9" width="20.3828125" style="19" customWidth="1"/>
    <col min="10" max="10" width="30.3046875" style="19" customWidth="1"/>
    <col min="11" max="11" width="14.69140625" style="19" customWidth="1"/>
    <col min="12" max="12" width="20.4609375" style="19" customWidth="1"/>
    <col min="13" max="13" width="17.53515625" style="19" customWidth="1"/>
    <col min="14" max="14" width="21.3828125" style="19" customWidth="1"/>
    <col min="15" max="15" width="15" style="19" customWidth="1"/>
    <col min="16" max="16" width="23.3828125" style="19" customWidth="1"/>
    <col min="17" max="18" width="9.23046875" style="19"/>
    <col min="19" max="21" width="0" style="19" hidden="1" customWidth="1"/>
    <col min="22" max="16384" width="9.23046875" style="19"/>
  </cols>
  <sheetData>
    <row r="1" spans="1:20" x14ac:dyDescent="0.35">
      <c r="A1" s="28"/>
      <c r="B1" s="41" t="s">
        <v>238</v>
      </c>
      <c r="C1" s="28"/>
      <c r="D1" s="28"/>
      <c r="E1" s="28"/>
      <c r="F1" s="28"/>
      <c r="G1" s="28"/>
      <c r="H1" s="28"/>
      <c r="I1" s="28"/>
      <c r="J1" s="28"/>
      <c r="K1" s="28"/>
      <c r="L1" s="10" t="s">
        <v>197</v>
      </c>
      <c r="M1" s="10"/>
      <c r="N1" s="28"/>
      <c r="O1" s="28"/>
      <c r="P1" s="28"/>
      <c r="Q1" s="28"/>
      <c r="R1" s="28"/>
    </row>
    <row r="2" spans="1:20" x14ac:dyDescent="0.35">
      <c r="A2" s="28"/>
      <c r="B2" s="284" t="s">
        <v>430</v>
      </c>
      <c r="C2" s="284"/>
      <c r="D2" s="284"/>
      <c r="E2" s="284"/>
      <c r="F2" s="284"/>
      <c r="G2" s="284"/>
      <c r="H2" s="284"/>
      <c r="I2" s="284"/>
      <c r="J2" s="28"/>
      <c r="K2" s="28"/>
      <c r="L2" s="10"/>
      <c r="M2" s="10"/>
      <c r="N2" s="28"/>
      <c r="O2" s="28"/>
      <c r="P2" s="28"/>
      <c r="Q2" s="28"/>
      <c r="R2" s="28"/>
    </row>
    <row r="3" spans="1:20" x14ac:dyDescent="0.35">
      <c r="A3" s="28"/>
      <c r="B3" s="284" t="s">
        <v>432</v>
      </c>
      <c r="C3" s="284"/>
      <c r="D3" s="284"/>
      <c r="E3" s="284"/>
      <c r="F3" s="284"/>
      <c r="G3" s="284"/>
      <c r="H3" s="284"/>
      <c r="I3" s="284"/>
      <c r="J3" s="28"/>
      <c r="K3" s="28"/>
      <c r="L3" s="10"/>
      <c r="M3" s="10"/>
      <c r="N3" s="28"/>
      <c r="O3" s="28"/>
      <c r="P3" s="28"/>
      <c r="Q3" s="28"/>
      <c r="R3" s="28"/>
    </row>
    <row r="4" spans="1:20" x14ac:dyDescent="0.35">
      <c r="A4" s="28"/>
      <c r="B4" s="28"/>
      <c r="C4" s="28"/>
      <c r="D4" s="28"/>
      <c r="E4" s="28"/>
      <c r="F4" s="28"/>
      <c r="G4" s="28"/>
      <c r="H4" s="28"/>
      <c r="I4" s="28"/>
      <c r="J4" s="28"/>
      <c r="K4" s="28"/>
      <c r="L4" s="28"/>
      <c r="M4" s="28"/>
      <c r="N4" s="28"/>
      <c r="O4" s="28"/>
      <c r="P4" s="28"/>
      <c r="Q4" s="28"/>
      <c r="R4" s="28"/>
    </row>
    <row r="5" spans="1:20" ht="31.5" customHeight="1" x14ac:dyDescent="0.35">
      <c r="A5" s="28"/>
      <c r="B5" s="285" t="s">
        <v>116</v>
      </c>
      <c r="C5" s="286"/>
      <c r="D5" s="286"/>
      <c r="E5" s="286"/>
      <c r="F5" s="293" t="s">
        <v>127</v>
      </c>
      <c r="G5" s="294"/>
      <c r="H5" s="294"/>
      <c r="I5" s="294"/>
      <c r="J5" s="294"/>
      <c r="K5" s="294"/>
      <c r="L5" s="294"/>
      <c r="M5" s="295"/>
      <c r="N5" s="268" t="s">
        <v>126</v>
      </c>
      <c r="O5" s="268"/>
      <c r="P5" s="302" t="s">
        <v>428</v>
      </c>
      <c r="Q5" s="285" t="s">
        <v>427</v>
      </c>
      <c r="R5" s="139"/>
    </row>
    <row r="6" spans="1:20" ht="63" customHeight="1" x14ac:dyDescent="0.35">
      <c r="A6" s="28"/>
      <c r="B6" s="285"/>
      <c r="C6" s="92" t="s">
        <v>132</v>
      </c>
      <c r="D6" s="79" t="s">
        <v>280</v>
      </c>
      <c r="E6" s="17" t="s">
        <v>121</v>
      </c>
      <c r="F6" s="168" t="s">
        <v>302</v>
      </c>
      <c r="G6" s="17" t="s">
        <v>350</v>
      </c>
      <c r="H6" s="17" t="s">
        <v>122</v>
      </c>
      <c r="I6" s="17" t="s">
        <v>123</v>
      </c>
      <c r="J6" s="79" t="s">
        <v>124</v>
      </c>
      <c r="K6" s="168" t="s">
        <v>125</v>
      </c>
      <c r="L6" s="167" t="s">
        <v>431</v>
      </c>
      <c r="M6" s="161" t="s">
        <v>426</v>
      </c>
      <c r="N6" s="17" t="s">
        <v>183</v>
      </c>
      <c r="O6" s="17" t="s">
        <v>253</v>
      </c>
      <c r="P6" s="303"/>
      <c r="Q6" s="285"/>
      <c r="R6" s="139"/>
    </row>
    <row r="7" spans="1:20" x14ac:dyDescent="0.35">
      <c r="B7" s="278" t="str">
        <f>'3.1 Optimum crop N requirement'!B4</f>
        <v xml:space="preserve">Field 1 </v>
      </c>
      <c r="C7" s="265" t="str">
        <f>'3.2 Plan for available nitrogen'!E8</f>
        <v>Grass - grazed or up to 2 cuts</v>
      </c>
      <c r="D7" s="262"/>
      <c r="E7" s="262" t="s">
        <v>375</v>
      </c>
      <c r="F7" s="296">
        <f>'3.2 Plan for available nitrogen'!D8</f>
        <v>3.7</v>
      </c>
      <c r="G7" s="165">
        <v>15</v>
      </c>
      <c r="H7" s="130">
        <v>44674</v>
      </c>
      <c r="I7" s="121" t="s">
        <v>351</v>
      </c>
      <c r="J7" s="121" t="s">
        <v>243</v>
      </c>
      <c r="K7" s="175">
        <f>VLOOKUP(J7,$S$9:$T$28,2, FALSE)</f>
        <v>2.6</v>
      </c>
      <c r="L7" s="121">
        <f>G7*K7</f>
        <v>39</v>
      </c>
      <c r="M7" s="290">
        <f>SUM(L7:L9)</f>
        <v>39</v>
      </c>
      <c r="N7" s="121"/>
      <c r="O7" s="121"/>
      <c r="P7" s="169">
        <f>'3.2 Plan for available nitrogen'!Q8</f>
        <v>57.160000000000004</v>
      </c>
      <c r="Q7" s="158">
        <f>SUM(O7:O9)+P7</f>
        <v>57.160000000000004</v>
      </c>
      <c r="R7" s="140"/>
    </row>
    <row r="8" spans="1:20" x14ac:dyDescent="0.35">
      <c r="B8" s="279"/>
      <c r="C8" s="266"/>
      <c r="D8" s="263"/>
      <c r="E8" s="263"/>
      <c r="F8" s="297"/>
      <c r="G8" s="165"/>
      <c r="H8" s="121"/>
      <c r="I8" s="121"/>
      <c r="J8" s="121" t="s">
        <v>107</v>
      </c>
      <c r="K8" s="175">
        <f>VLOOKUP(J8,$S$9:$T$28,2, FALSE)</f>
        <v>0</v>
      </c>
      <c r="L8" s="121">
        <f t="shared" ref="L8:L9" si="0">G8*K8</f>
        <v>0</v>
      </c>
      <c r="M8" s="291"/>
      <c r="N8" s="121"/>
      <c r="O8" s="121"/>
      <c r="P8" s="170"/>
      <c r="Q8" s="159"/>
      <c r="R8" s="140"/>
    </row>
    <row r="9" spans="1:20" x14ac:dyDescent="0.35">
      <c r="B9" s="280"/>
      <c r="C9" s="267"/>
      <c r="D9" s="264"/>
      <c r="E9" s="264"/>
      <c r="F9" s="298"/>
      <c r="G9" s="165"/>
      <c r="H9" s="121"/>
      <c r="I9" s="121"/>
      <c r="J9" s="121" t="s">
        <v>107</v>
      </c>
      <c r="K9" s="175">
        <f>VLOOKUP(J9,$S$9:$T$28,2, FALSE)</f>
        <v>0</v>
      </c>
      <c r="L9" s="121">
        <f t="shared" si="0"/>
        <v>0</v>
      </c>
      <c r="M9" s="292"/>
      <c r="N9" s="121"/>
      <c r="O9" s="121"/>
      <c r="P9" s="171"/>
      <c r="Q9" s="160"/>
      <c r="R9" s="140"/>
      <c r="S9" s="28" t="s">
        <v>304</v>
      </c>
      <c r="T9" s="28">
        <v>6</v>
      </c>
    </row>
    <row r="10" spans="1:20" x14ac:dyDescent="0.35">
      <c r="B10" s="275">
        <f>'3.1 Optimum crop N requirement'!B5</f>
        <v>0</v>
      </c>
      <c r="C10" s="287" t="str">
        <f>'3.2 Plan for available nitrogen'!E11</f>
        <v>(Blank)</v>
      </c>
      <c r="D10" s="259"/>
      <c r="E10" s="259"/>
      <c r="F10" s="299">
        <f>'3.2 Plan for available nitrogen'!D11</f>
        <v>0</v>
      </c>
      <c r="G10" s="166"/>
      <c r="H10" s="7"/>
      <c r="I10" s="7"/>
      <c r="J10" s="9" t="s">
        <v>107</v>
      </c>
      <c r="K10" s="176">
        <f>VLOOKUP(J10,$S$9:$T$28,2, FALSE)</f>
        <v>0</v>
      </c>
      <c r="L10" s="103">
        <f>G10*K10</f>
        <v>0</v>
      </c>
      <c r="M10" s="290">
        <f>SUM(L10:L12)</f>
        <v>0</v>
      </c>
      <c r="N10" s="7"/>
      <c r="O10" s="7"/>
      <c r="P10" s="172">
        <f>'3.2 Plan for available nitrogen'!Q11</f>
        <v>0</v>
      </c>
      <c r="Q10" s="158">
        <f t="shared" ref="Q10:Q70" si="1">SUM(O10:O12)+P10</f>
        <v>0</v>
      </c>
      <c r="R10" s="138"/>
      <c r="S10" s="28" t="s">
        <v>305</v>
      </c>
      <c r="T10" s="28">
        <v>7</v>
      </c>
    </row>
    <row r="11" spans="1:20" x14ac:dyDescent="0.35">
      <c r="B11" s="276"/>
      <c r="C11" s="288"/>
      <c r="D11" s="260"/>
      <c r="E11" s="260"/>
      <c r="F11" s="300"/>
      <c r="G11" s="166"/>
      <c r="H11" s="7"/>
      <c r="I11" s="7"/>
      <c r="J11" s="9" t="s">
        <v>107</v>
      </c>
      <c r="K11" s="176">
        <f t="shared" ref="K11:K74" si="2">VLOOKUP(J11,$S$9:$T$28,2, FALSE)</f>
        <v>0</v>
      </c>
      <c r="L11" s="103">
        <f t="shared" ref="L11:L74" si="3">G11*K11</f>
        <v>0</v>
      </c>
      <c r="M11" s="291"/>
      <c r="N11" s="7"/>
      <c r="O11" s="7"/>
      <c r="P11" s="173"/>
      <c r="Q11" s="159"/>
      <c r="R11" s="138"/>
      <c r="S11" s="28" t="s">
        <v>306</v>
      </c>
      <c r="T11" s="28">
        <v>7</v>
      </c>
    </row>
    <row r="12" spans="1:20" x14ac:dyDescent="0.35">
      <c r="B12" s="277"/>
      <c r="C12" s="289"/>
      <c r="D12" s="261"/>
      <c r="E12" s="261"/>
      <c r="F12" s="301"/>
      <c r="G12" s="166"/>
      <c r="H12" s="7"/>
      <c r="I12" s="7"/>
      <c r="J12" s="9" t="s">
        <v>107</v>
      </c>
      <c r="K12" s="176">
        <f t="shared" si="2"/>
        <v>0</v>
      </c>
      <c r="L12" s="103">
        <f>G12*K12</f>
        <v>0</v>
      </c>
      <c r="M12" s="292"/>
      <c r="N12" s="7"/>
      <c r="O12" s="7"/>
      <c r="P12" s="174"/>
      <c r="Q12" s="160"/>
      <c r="R12" s="138"/>
      <c r="S12" s="28" t="s">
        <v>307</v>
      </c>
      <c r="T12" s="28">
        <v>6.5</v>
      </c>
    </row>
    <row r="13" spans="1:20" x14ac:dyDescent="0.35">
      <c r="B13" s="275">
        <f>'3.1 Optimum crop N requirement'!B6</f>
        <v>0</v>
      </c>
      <c r="C13" s="287" t="str">
        <f>'3.2 Plan for available nitrogen'!E14</f>
        <v>(Blank)</v>
      </c>
      <c r="D13" s="259"/>
      <c r="E13" s="259"/>
      <c r="F13" s="299">
        <f>'3.2 Plan for available nitrogen'!D14</f>
        <v>0</v>
      </c>
      <c r="G13" s="166"/>
      <c r="H13" s="7"/>
      <c r="I13" s="7"/>
      <c r="J13" s="9" t="s">
        <v>107</v>
      </c>
      <c r="K13" s="176">
        <f t="shared" si="2"/>
        <v>0</v>
      </c>
      <c r="L13" s="103">
        <f t="shared" si="3"/>
        <v>0</v>
      </c>
      <c r="M13" s="290">
        <f>SUM(L13:L15)</f>
        <v>0</v>
      </c>
      <c r="N13" s="7"/>
      <c r="O13" s="7"/>
      <c r="P13" s="172">
        <f>'3.2 Plan for available nitrogen'!Q14</f>
        <v>0</v>
      </c>
      <c r="Q13" s="158">
        <f t="shared" si="1"/>
        <v>0</v>
      </c>
      <c r="R13" s="138"/>
      <c r="S13" s="28" t="s">
        <v>308</v>
      </c>
      <c r="T13" s="28">
        <v>7</v>
      </c>
    </row>
    <row r="14" spans="1:20" x14ac:dyDescent="0.35">
      <c r="B14" s="276"/>
      <c r="C14" s="288"/>
      <c r="D14" s="260"/>
      <c r="E14" s="260"/>
      <c r="F14" s="300"/>
      <c r="G14" s="166"/>
      <c r="H14" s="7"/>
      <c r="I14" s="7"/>
      <c r="J14" s="9" t="s">
        <v>107</v>
      </c>
      <c r="K14" s="176">
        <f t="shared" si="2"/>
        <v>0</v>
      </c>
      <c r="L14" s="103">
        <f>G14*K14</f>
        <v>0</v>
      </c>
      <c r="M14" s="291"/>
      <c r="N14" s="7"/>
      <c r="O14" s="7"/>
      <c r="P14" s="173"/>
      <c r="Q14" s="159"/>
      <c r="R14" s="138"/>
      <c r="S14" s="28" t="s">
        <v>309</v>
      </c>
      <c r="T14" s="28">
        <v>19</v>
      </c>
    </row>
    <row r="15" spans="1:20" x14ac:dyDescent="0.35">
      <c r="B15" s="277"/>
      <c r="C15" s="289"/>
      <c r="D15" s="261"/>
      <c r="E15" s="261"/>
      <c r="F15" s="301"/>
      <c r="G15" s="166"/>
      <c r="H15" s="7"/>
      <c r="I15" s="7"/>
      <c r="J15" s="9" t="s">
        <v>107</v>
      </c>
      <c r="K15" s="176">
        <f t="shared" si="2"/>
        <v>0</v>
      </c>
      <c r="L15" s="103">
        <f t="shared" si="3"/>
        <v>0</v>
      </c>
      <c r="M15" s="292"/>
      <c r="N15" s="7"/>
      <c r="O15" s="7"/>
      <c r="P15" s="174"/>
      <c r="Q15" s="160"/>
      <c r="R15" s="138"/>
      <c r="S15" s="28" t="s">
        <v>310</v>
      </c>
      <c r="T15" s="28">
        <v>10</v>
      </c>
    </row>
    <row r="16" spans="1:20" x14ac:dyDescent="0.35">
      <c r="B16" s="275">
        <f>'3.1 Optimum crop N requirement'!B7</f>
        <v>0</v>
      </c>
      <c r="C16" s="287" t="str">
        <f>'3.2 Plan for available nitrogen'!E17</f>
        <v>(Blank)</v>
      </c>
      <c r="D16" s="259"/>
      <c r="E16" s="259"/>
      <c r="F16" s="299">
        <f>'3.2 Plan for available nitrogen'!D17</f>
        <v>0</v>
      </c>
      <c r="G16" s="166"/>
      <c r="H16" s="7"/>
      <c r="I16" s="7"/>
      <c r="J16" s="9" t="s">
        <v>107</v>
      </c>
      <c r="K16" s="176">
        <f t="shared" si="2"/>
        <v>0</v>
      </c>
      <c r="L16" s="103">
        <f t="shared" si="3"/>
        <v>0</v>
      </c>
      <c r="M16" s="290">
        <f>SUM(L16:L18)</f>
        <v>0</v>
      </c>
      <c r="N16" s="7"/>
      <c r="O16" s="7"/>
      <c r="P16" s="172">
        <f>'3.2 Plan for available nitrogen'!Q17</f>
        <v>0</v>
      </c>
      <c r="Q16" s="162">
        <f t="shared" si="1"/>
        <v>0</v>
      </c>
      <c r="R16" s="138"/>
      <c r="S16" s="28" t="s">
        <v>243</v>
      </c>
      <c r="T16" s="28">
        <v>2.6</v>
      </c>
    </row>
    <row r="17" spans="2:20" x14ac:dyDescent="0.35">
      <c r="B17" s="276"/>
      <c r="C17" s="288"/>
      <c r="D17" s="260"/>
      <c r="E17" s="260"/>
      <c r="F17" s="300"/>
      <c r="G17" s="166"/>
      <c r="H17" s="7"/>
      <c r="I17" s="7"/>
      <c r="J17" s="9" t="s">
        <v>107</v>
      </c>
      <c r="K17" s="176">
        <f t="shared" si="2"/>
        <v>0</v>
      </c>
      <c r="L17" s="103">
        <f t="shared" si="3"/>
        <v>0</v>
      </c>
      <c r="M17" s="291"/>
      <c r="N17" s="7"/>
      <c r="O17" s="7"/>
      <c r="P17" s="173"/>
      <c r="Q17" s="163"/>
      <c r="R17" s="138"/>
      <c r="S17" s="28" t="s">
        <v>105</v>
      </c>
      <c r="T17" s="28">
        <v>3.6</v>
      </c>
    </row>
    <row r="18" spans="2:20" x14ac:dyDescent="0.35">
      <c r="B18" s="277"/>
      <c r="C18" s="289"/>
      <c r="D18" s="261"/>
      <c r="E18" s="261"/>
      <c r="F18" s="301"/>
      <c r="G18" s="166"/>
      <c r="H18" s="7"/>
      <c r="I18" s="7"/>
      <c r="J18" s="9" t="s">
        <v>107</v>
      </c>
      <c r="K18" s="176">
        <f t="shared" si="2"/>
        <v>0</v>
      </c>
      <c r="L18" s="103">
        <f t="shared" si="3"/>
        <v>0</v>
      </c>
      <c r="M18" s="292"/>
      <c r="N18" s="7"/>
      <c r="O18" s="7"/>
      <c r="P18" s="174"/>
      <c r="Q18" s="164"/>
      <c r="R18" s="138"/>
      <c r="S18" s="28" t="s">
        <v>244</v>
      </c>
      <c r="T18" s="28">
        <v>1.5</v>
      </c>
    </row>
    <row r="19" spans="2:20" x14ac:dyDescent="0.35">
      <c r="B19" s="275">
        <f>'3.1 Optimum crop N requirement'!B8</f>
        <v>0</v>
      </c>
      <c r="C19" s="287" t="str">
        <f>'3.2 Plan for available nitrogen'!E20</f>
        <v>(Blank)</v>
      </c>
      <c r="D19" s="259"/>
      <c r="E19" s="259"/>
      <c r="F19" s="299">
        <f>'3.2 Plan for available nitrogen'!D20</f>
        <v>0</v>
      </c>
      <c r="G19" s="166"/>
      <c r="H19" s="7"/>
      <c r="I19" s="7"/>
      <c r="J19" s="9" t="s">
        <v>107</v>
      </c>
      <c r="K19" s="176">
        <f t="shared" si="2"/>
        <v>0</v>
      </c>
      <c r="L19" s="103">
        <f t="shared" si="3"/>
        <v>0</v>
      </c>
      <c r="M19" s="290">
        <f>SUM(L19:L21)</f>
        <v>0</v>
      </c>
      <c r="N19" s="7"/>
      <c r="O19" s="7"/>
      <c r="P19" s="172">
        <f>'3.2 Plan for available nitrogen'!Q20</f>
        <v>0</v>
      </c>
      <c r="Q19" s="158">
        <f t="shared" si="1"/>
        <v>0</v>
      </c>
      <c r="R19" s="138"/>
      <c r="S19" s="28" t="s">
        <v>245</v>
      </c>
      <c r="T19" s="28">
        <v>2</v>
      </c>
    </row>
    <row r="20" spans="2:20" x14ac:dyDescent="0.35">
      <c r="B20" s="276"/>
      <c r="C20" s="288"/>
      <c r="D20" s="260"/>
      <c r="E20" s="260"/>
      <c r="F20" s="300"/>
      <c r="G20" s="166"/>
      <c r="H20" s="7"/>
      <c r="I20" s="7"/>
      <c r="J20" s="9" t="s">
        <v>107</v>
      </c>
      <c r="K20" s="176">
        <f t="shared" si="2"/>
        <v>0</v>
      </c>
      <c r="L20" s="103">
        <f t="shared" si="3"/>
        <v>0</v>
      </c>
      <c r="M20" s="291"/>
      <c r="N20" s="7"/>
      <c r="O20" s="7"/>
      <c r="P20" s="173"/>
      <c r="Q20" s="159"/>
      <c r="R20" s="138"/>
      <c r="S20" s="28" t="s">
        <v>246</v>
      </c>
      <c r="T20" s="28">
        <v>3</v>
      </c>
    </row>
    <row r="21" spans="2:20" x14ac:dyDescent="0.35">
      <c r="B21" s="277"/>
      <c r="C21" s="289"/>
      <c r="D21" s="261"/>
      <c r="E21" s="261"/>
      <c r="F21" s="301"/>
      <c r="G21" s="166"/>
      <c r="H21" s="7"/>
      <c r="I21" s="7"/>
      <c r="J21" s="9" t="s">
        <v>107</v>
      </c>
      <c r="K21" s="176">
        <f t="shared" si="2"/>
        <v>0</v>
      </c>
      <c r="L21" s="103">
        <f t="shared" si="3"/>
        <v>0</v>
      </c>
      <c r="M21" s="292"/>
      <c r="N21" s="7"/>
      <c r="O21" s="7"/>
      <c r="P21" s="174"/>
      <c r="Q21" s="160"/>
      <c r="R21" s="138"/>
      <c r="S21" s="28" t="s">
        <v>247</v>
      </c>
      <c r="T21" s="28">
        <v>4</v>
      </c>
    </row>
    <row r="22" spans="2:20" x14ac:dyDescent="0.35">
      <c r="B22" s="275">
        <f>'3.1 Optimum crop N requirement'!B9</f>
        <v>0</v>
      </c>
      <c r="C22" s="287" t="str">
        <f>'3.2 Plan for available nitrogen'!E23</f>
        <v>(Blank)</v>
      </c>
      <c r="D22" s="259"/>
      <c r="E22" s="259"/>
      <c r="F22" s="299">
        <f>'3.2 Plan for available nitrogen'!D23</f>
        <v>0</v>
      </c>
      <c r="G22" s="166"/>
      <c r="H22" s="7"/>
      <c r="I22" s="7"/>
      <c r="J22" s="9" t="s">
        <v>107</v>
      </c>
      <c r="K22" s="176">
        <f t="shared" si="2"/>
        <v>0</v>
      </c>
      <c r="L22" s="103">
        <f t="shared" si="3"/>
        <v>0</v>
      </c>
      <c r="M22" s="290">
        <f>SUM(L22:L24)</f>
        <v>0</v>
      </c>
      <c r="N22" s="7"/>
      <c r="O22" s="7"/>
      <c r="P22" s="172">
        <f>'3.2 Plan for available nitrogen'!Q23</f>
        <v>0</v>
      </c>
      <c r="Q22" s="158">
        <f t="shared" si="1"/>
        <v>0</v>
      </c>
      <c r="R22" s="138"/>
      <c r="S22" s="28" t="s">
        <v>248</v>
      </c>
      <c r="T22" s="28">
        <v>3.6</v>
      </c>
    </row>
    <row r="23" spans="2:20" x14ac:dyDescent="0.35">
      <c r="B23" s="276"/>
      <c r="C23" s="288"/>
      <c r="D23" s="260"/>
      <c r="E23" s="260"/>
      <c r="F23" s="300"/>
      <c r="G23" s="166"/>
      <c r="H23" s="7"/>
      <c r="I23" s="7"/>
      <c r="J23" s="9" t="s">
        <v>107</v>
      </c>
      <c r="K23" s="176">
        <f t="shared" si="2"/>
        <v>0</v>
      </c>
      <c r="L23" s="103">
        <f t="shared" si="3"/>
        <v>0</v>
      </c>
      <c r="M23" s="291"/>
      <c r="N23" s="7"/>
      <c r="O23" s="7"/>
      <c r="P23" s="173"/>
      <c r="Q23" s="159"/>
      <c r="S23" s="28" t="s">
        <v>249</v>
      </c>
      <c r="T23" s="28">
        <v>5</v>
      </c>
    </row>
    <row r="24" spans="2:20" x14ac:dyDescent="0.35">
      <c r="B24" s="277"/>
      <c r="C24" s="289"/>
      <c r="D24" s="261"/>
      <c r="E24" s="261"/>
      <c r="F24" s="301"/>
      <c r="G24" s="166"/>
      <c r="H24" s="7"/>
      <c r="I24" s="7"/>
      <c r="J24" s="9" t="s">
        <v>107</v>
      </c>
      <c r="K24" s="176">
        <f t="shared" si="2"/>
        <v>0</v>
      </c>
      <c r="L24" s="103">
        <f t="shared" si="3"/>
        <v>0</v>
      </c>
      <c r="M24" s="292"/>
      <c r="N24" s="7"/>
      <c r="O24" s="7"/>
      <c r="P24" s="174"/>
      <c r="Q24" s="160"/>
      <c r="S24" s="28" t="s">
        <v>311</v>
      </c>
      <c r="T24" s="28">
        <v>0.5</v>
      </c>
    </row>
    <row r="25" spans="2:20" x14ac:dyDescent="0.35">
      <c r="B25" s="275">
        <f>'3.1 Optimum crop N requirement'!B10</f>
        <v>0</v>
      </c>
      <c r="C25" s="287" t="str">
        <f>'3.2 Plan for available nitrogen'!E26</f>
        <v>(Blank)</v>
      </c>
      <c r="D25" s="259"/>
      <c r="E25" s="259"/>
      <c r="F25" s="299">
        <f>'3.2 Plan for available nitrogen'!D26</f>
        <v>0</v>
      </c>
      <c r="G25" s="166"/>
      <c r="H25" s="7"/>
      <c r="I25" s="7"/>
      <c r="J25" s="9" t="s">
        <v>107</v>
      </c>
      <c r="K25" s="176">
        <f t="shared" si="2"/>
        <v>0</v>
      </c>
      <c r="L25" s="103">
        <f t="shared" si="3"/>
        <v>0</v>
      </c>
      <c r="M25" s="290">
        <f>SUM(L25:L27)</f>
        <v>0</v>
      </c>
      <c r="N25" s="7"/>
      <c r="O25" s="7"/>
      <c r="P25" s="172">
        <f>'3.2 Plan for available nitrogen'!Q26</f>
        <v>0</v>
      </c>
      <c r="Q25" s="158">
        <f t="shared" si="1"/>
        <v>0</v>
      </c>
      <c r="S25" s="28" t="s">
        <v>313</v>
      </c>
      <c r="T25" s="28">
        <v>6</v>
      </c>
    </row>
    <row r="26" spans="2:20" x14ac:dyDescent="0.35">
      <c r="B26" s="276"/>
      <c r="C26" s="288"/>
      <c r="D26" s="260"/>
      <c r="E26" s="260"/>
      <c r="F26" s="300"/>
      <c r="G26" s="166"/>
      <c r="H26" s="7"/>
      <c r="I26" s="7"/>
      <c r="J26" s="9" t="s">
        <v>107</v>
      </c>
      <c r="K26" s="176">
        <f t="shared" si="2"/>
        <v>0</v>
      </c>
      <c r="L26" s="103">
        <f t="shared" si="3"/>
        <v>0</v>
      </c>
      <c r="M26" s="291"/>
      <c r="N26" s="7"/>
      <c r="O26" s="7"/>
      <c r="P26" s="173"/>
      <c r="Q26" s="159"/>
      <c r="S26" s="28" t="s">
        <v>315</v>
      </c>
      <c r="T26" s="28">
        <v>3.6</v>
      </c>
    </row>
    <row r="27" spans="2:20" x14ac:dyDescent="0.35">
      <c r="B27" s="277"/>
      <c r="C27" s="289"/>
      <c r="D27" s="261"/>
      <c r="E27" s="261"/>
      <c r="F27" s="301"/>
      <c r="G27" s="166"/>
      <c r="H27" s="7"/>
      <c r="I27" s="7"/>
      <c r="J27" s="9" t="s">
        <v>107</v>
      </c>
      <c r="K27" s="176">
        <f t="shared" si="2"/>
        <v>0</v>
      </c>
      <c r="L27" s="103">
        <f t="shared" si="3"/>
        <v>0</v>
      </c>
      <c r="M27" s="292"/>
      <c r="N27" s="7"/>
      <c r="O27" s="7"/>
      <c r="P27" s="174"/>
      <c r="Q27" s="160"/>
      <c r="S27" s="28" t="s">
        <v>107</v>
      </c>
      <c r="T27" s="28">
        <v>0</v>
      </c>
    </row>
    <row r="28" spans="2:20" x14ac:dyDescent="0.35">
      <c r="B28" s="275">
        <f>'3.1 Optimum crop N requirement'!B11</f>
        <v>0</v>
      </c>
      <c r="C28" s="287" t="str">
        <f>'3.2 Plan for available nitrogen'!E29</f>
        <v>(Blank)</v>
      </c>
      <c r="D28" s="259"/>
      <c r="E28" s="259"/>
      <c r="F28" s="299">
        <f>'3.2 Plan for available nitrogen'!D29</f>
        <v>0</v>
      </c>
      <c r="G28" s="166"/>
      <c r="H28" s="7"/>
      <c r="I28" s="7"/>
      <c r="J28" s="9" t="s">
        <v>107</v>
      </c>
      <c r="K28" s="176">
        <f t="shared" si="2"/>
        <v>0</v>
      </c>
      <c r="L28" s="103">
        <f t="shared" si="3"/>
        <v>0</v>
      </c>
      <c r="M28" s="290">
        <f>SUM(L28:L30)</f>
        <v>0</v>
      </c>
      <c r="N28" s="7"/>
      <c r="O28" s="7"/>
      <c r="P28" s="172">
        <f>'3.2 Plan for available nitrogen'!Q29</f>
        <v>0</v>
      </c>
      <c r="Q28" s="158">
        <f t="shared" si="1"/>
        <v>0</v>
      </c>
      <c r="S28" s="28" t="s">
        <v>342</v>
      </c>
      <c r="T28" s="28">
        <v>0</v>
      </c>
    </row>
    <row r="29" spans="2:20" x14ac:dyDescent="0.35">
      <c r="B29" s="276"/>
      <c r="C29" s="288"/>
      <c r="D29" s="260"/>
      <c r="E29" s="260"/>
      <c r="F29" s="300"/>
      <c r="G29" s="166"/>
      <c r="H29" s="7"/>
      <c r="I29" s="7"/>
      <c r="J29" s="9" t="s">
        <v>107</v>
      </c>
      <c r="K29" s="176">
        <f t="shared" si="2"/>
        <v>0</v>
      </c>
      <c r="L29" s="103">
        <f t="shared" si="3"/>
        <v>0</v>
      </c>
      <c r="M29" s="291"/>
      <c r="N29" s="7"/>
      <c r="O29" s="7"/>
      <c r="P29" s="173"/>
      <c r="Q29" s="159"/>
    </row>
    <row r="30" spans="2:20" x14ac:dyDescent="0.35">
      <c r="B30" s="277"/>
      <c r="C30" s="289"/>
      <c r="D30" s="261"/>
      <c r="E30" s="261"/>
      <c r="F30" s="301"/>
      <c r="G30" s="166"/>
      <c r="H30" s="7"/>
      <c r="I30" s="7"/>
      <c r="J30" s="9" t="s">
        <v>107</v>
      </c>
      <c r="K30" s="176">
        <f t="shared" si="2"/>
        <v>0</v>
      </c>
      <c r="L30" s="103">
        <f t="shared" si="3"/>
        <v>0</v>
      </c>
      <c r="M30" s="292"/>
      <c r="N30" s="7"/>
      <c r="O30" s="7"/>
      <c r="P30" s="174"/>
      <c r="Q30" s="160"/>
    </row>
    <row r="31" spans="2:20" x14ac:dyDescent="0.35">
      <c r="B31" s="275">
        <f>'3.1 Optimum crop N requirement'!B12</f>
        <v>0</v>
      </c>
      <c r="C31" s="287" t="str">
        <f>'3.2 Plan for available nitrogen'!E32</f>
        <v>(Blank)</v>
      </c>
      <c r="D31" s="259"/>
      <c r="E31" s="259"/>
      <c r="F31" s="299">
        <f>'3.2 Plan for available nitrogen'!D32</f>
        <v>0</v>
      </c>
      <c r="G31" s="166"/>
      <c r="H31" s="7"/>
      <c r="I31" s="7"/>
      <c r="J31" s="9" t="s">
        <v>107</v>
      </c>
      <c r="K31" s="176">
        <f t="shared" si="2"/>
        <v>0</v>
      </c>
      <c r="L31" s="103">
        <f t="shared" si="3"/>
        <v>0</v>
      </c>
      <c r="M31" s="290">
        <f>SUM(L31:L33)</f>
        <v>0</v>
      </c>
      <c r="N31" s="7"/>
      <c r="O31" s="7"/>
      <c r="P31" s="172">
        <f>'3.2 Plan for available nitrogen'!Q32</f>
        <v>0</v>
      </c>
      <c r="Q31" s="158">
        <f t="shared" si="1"/>
        <v>0</v>
      </c>
    </row>
    <row r="32" spans="2:20" x14ac:dyDescent="0.35">
      <c r="B32" s="276"/>
      <c r="C32" s="288"/>
      <c r="D32" s="260"/>
      <c r="E32" s="260"/>
      <c r="F32" s="300"/>
      <c r="G32" s="166"/>
      <c r="H32" s="7"/>
      <c r="I32" s="7"/>
      <c r="J32" s="9" t="s">
        <v>107</v>
      </c>
      <c r="K32" s="176">
        <f t="shared" si="2"/>
        <v>0</v>
      </c>
      <c r="L32" s="103">
        <f t="shared" si="3"/>
        <v>0</v>
      </c>
      <c r="M32" s="291"/>
      <c r="N32" s="7"/>
      <c r="O32" s="7"/>
      <c r="P32" s="173"/>
      <c r="Q32" s="159"/>
    </row>
    <row r="33" spans="2:17" x14ac:dyDescent="0.35">
      <c r="B33" s="277"/>
      <c r="C33" s="289"/>
      <c r="D33" s="261"/>
      <c r="E33" s="261"/>
      <c r="F33" s="301"/>
      <c r="G33" s="166"/>
      <c r="H33" s="7"/>
      <c r="I33" s="7"/>
      <c r="J33" s="9" t="s">
        <v>107</v>
      </c>
      <c r="K33" s="176">
        <f t="shared" si="2"/>
        <v>0</v>
      </c>
      <c r="L33" s="103">
        <f t="shared" si="3"/>
        <v>0</v>
      </c>
      <c r="M33" s="292"/>
      <c r="N33" s="7"/>
      <c r="O33" s="7"/>
      <c r="P33" s="174"/>
      <c r="Q33" s="160"/>
    </row>
    <row r="34" spans="2:17" x14ac:dyDescent="0.35">
      <c r="B34" s="275">
        <f>'3.1 Optimum crop N requirement'!B13</f>
        <v>0</v>
      </c>
      <c r="C34" s="287" t="str">
        <f>'3.2 Plan for available nitrogen'!E35</f>
        <v>(Blank)</v>
      </c>
      <c r="D34" s="259"/>
      <c r="E34" s="259"/>
      <c r="F34" s="299">
        <f>'3.2 Plan for available nitrogen'!D35</f>
        <v>0</v>
      </c>
      <c r="G34" s="166"/>
      <c r="H34" s="7"/>
      <c r="I34" s="7"/>
      <c r="J34" s="9" t="s">
        <v>107</v>
      </c>
      <c r="K34" s="176">
        <f t="shared" si="2"/>
        <v>0</v>
      </c>
      <c r="L34" s="103">
        <f t="shared" si="3"/>
        <v>0</v>
      </c>
      <c r="M34" s="290">
        <f>SUM(L34:L36)</f>
        <v>0</v>
      </c>
      <c r="N34" s="7"/>
      <c r="O34" s="7"/>
      <c r="P34" s="172">
        <f>'3.2 Plan for available nitrogen'!Q35</f>
        <v>0</v>
      </c>
      <c r="Q34" s="158">
        <f t="shared" si="1"/>
        <v>0</v>
      </c>
    </row>
    <row r="35" spans="2:17" x14ac:dyDescent="0.35">
      <c r="B35" s="276"/>
      <c r="C35" s="288"/>
      <c r="D35" s="260"/>
      <c r="E35" s="260"/>
      <c r="F35" s="300"/>
      <c r="G35" s="166"/>
      <c r="H35" s="7"/>
      <c r="I35" s="7"/>
      <c r="J35" s="9" t="s">
        <v>107</v>
      </c>
      <c r="K35" s="176">
        <f t="shared" si="2"/>
        <v>0</v>
      </c>
      <c r="L35" s="103">
        <f t="shared" si="3"/>
        <v>0</v>
      </c>
      <c r="M35" s="291"/>
      <c r="N35" s="7"/>
      <c r="O35" s="7"/>
      <c r="P35" s="173"/>
      <c r="Q35" s="159"/>
    </row>
    <row r="36" spans="2:17" x14ac:dyDescent="0.35">
      <c r="B36" s="277"/>
      <c r="C36" s="289"/>
      <c r="D36" s="261"/>
      <c r="E36" s="261"/>
      <c r="F36" s="301"/>
      <c r="G36" s="166"/>
      <c r="H36" s="7"/>
      <c r="I36" s="7"/>
      <c r="J36" s="9" t="s">
        <v>107</v>
      </c>
      <c r="K36" s="176">
        <f t="shared" si="2"/>
        <v>0</v>
      </c>
      <c r="L36" s="103">
        <f t="shared" si="3"/>
        <v>0</v>
      </c>
      <c r="M36" s="292"/>
      <c r="N36" s="7"/>
      <c r="O36" s="7"/>
      <c r="P36" s="174"/>
      <c r="Q36" s="160"/>
    </row>
    <row r="37" spans="2:17" x14ac:dyDescent="0.35">
      <c r="B37" s="275">
        <f>'3.1 Optimum crop N requirement'!B14</f>
        <v>0</v>
      </c>
      <c r="C37" s="287" t="str">
        <f>'3.2 Plan for available nitrogen'!E38</f>
        <v>(Blank)</v>
      </c>
      <c r="D37" s="259"/>
      <c r="E37" s="259"/>
      <c r="F37" s="299">
        <f>'3.2 Plan for available nitrogen'!D38</f>
        <v>0</v>
      </c>
      <c r="G37" s="166"/>
      <c r="H37" s="7"/>
      <c r="I37" s="7"/>
      <c r="J37" s="9" t="s">
        <v>107</v>
      </c>
      <c r="K37" s="176">
        <f t="shared" si="2"/>
        <v>0</v>
      </c>
      <c r="L37" s="103">
        <f t="shared" si="3"/>
        <v>0</v>
      </c>
      <c r="M37" s="290">
        <f>SUM(L37:L39)</f>
        <v>0</v>
      </c>
      <c r="N37" s="7"/>
      <c r="O37" s="7"/>
      <c r="P37" s="172">
        <f>'3.2 Plan for available nitrogen'!Q38</f>
        <v>0</v>
      </c>
      <c r="Q37" s="158">
        <f t="shared" si="1"/>
        <v>0</v>
      </c>
    </row>
    <row r="38" spans="2:17" x14ac:dyDescent="0.35">
      <c r="B38" s="276"/>
      <c r="C38" s="288"/>
      <c r="D38" s="260"/>
      <c r="E38" s="260"/>
      <c r="F38" s="300"/>
      <c r="G38" s="166"/>
      <c r="H38" s="7"/>
      <c r="I38" s="7"/>
      <c r="J38" s="9" t="s">
        <v>107</v>
      </c>
      <c r="K38" s="176">
        <f t="shared" si="2"/>
        <v>0</v>
      </c>
      <c r="L38" s="103">
        <f t="shared" si="3"/>
        <v>0</v>
      </c>
      <c r="M38" s="291"/>
      <c r="N38" s="7"/>
      <c r="O38" s="7"/>
      <c r="P38" s="173"/>
      <c r="Q38" s="159"/>
    </row>
    <row r="39" spans="2:17" x14ac:dyDescent="0.35">
      <c r="B39" s="277"/>
      <c r="C39" s="289"/>
      <c r="D39" s="261"/>
      <c r="E39" s="261"/>
      <c r="F39" s="301"/>
      <c r="G39" s="166"/>
      <c r="H39" s="7"/>
      <c r="I39" s="7"/>
      <c r="J39" s="9" t="s">
        <v>107</v>
      </c>
      <c r="K39" s="176">
        <f t="shared" si="2"/>
        <v>0</v>
      </c>
      <c r="L39" s="103">
        <f t="shared" si="3"/>
        <v>0</v>
      </c>
      <c r="M39" s="292"/>
      <c r="N39" s="7"/>
      <c r="O39" s="7"/>
      <c r="P39" s="174"/>
      <c r="Q39" s="160"/>
    </row>
    <row r="40" spans="2:17" x14ac:dyDescent="0.35">
      <c r="B40" s="275">
        <f>'3.1 Optimum crop N requirement'!B15</f>
        <v>0</v>
      </c>
      <c r="C40" s="287" t="str">
        <f>'3.2 Plan for available nitrogen'!E41</f>
        <v>(Blank)</v>
      </c>
      <c r="D40" s="259"/>
      <c r="E40" s="259"/>
      <c r="F40" s="299">
        <f>'3.2 Plan for available nitrogen'!D41</f>
        <v>0</v>
      </c>
      <c r="G40" s="166"/>
      <c r="H40" s="7"/>
      <c r="I40" s="7"/>
      <c r="J40" s="9" t="s">
        <v>107</v>
      </c>
      <c r="K40" s="176">
        <f t="shared" si="2"/>
        <v>0</v>
      </c>
      <c r="L40" s="103">
        <f t="shared" si="3"/>
        <v>0</v>
      </c>
      <c r="M40" s="290">
        <f>SUM(L40:L42)</f>
        <v>0</v>
      </c>
      <c r="N40" s="7"/>
      <c r="O40" s="7"/>
      <c r="P40" s="172">
        <f>'3.2 Plan for available nitrogen'!Q41</f>
        <v>0</v>
      </c>
      <c r="Q40" s="158">
        <f t="shared" si="1"/>
        <v>0</v>
      </c>
    </row>
    <row r="41" spans="2:17" x14ac:dyDescent="0.35">
      <c r="B41" s="276"/>
      <c r="C41" s="288"/>
      <c r="D41" s="260"/>
      <c r="E41" s="260"/>
      <c r="F41" s="300"/>
      <c r="G41" s="166"/>
      <c r="H41" s="7"/>
      <c r="I41" s="7"/>
      <c r="J41" s="9" t="s">
        <v>107</v>
      </c>
      <c r="K41" s="176">
        <f t="shared" si="2"/>
        <v>0</v>
      </c>
      <c r="L41" s="103">
        <f t="shared" si="3"/>
        <v>0</v>
      </c>
      <c r="M41" s="291"/>
      <c r="N41" s="7"/>
      <c r="O41" s="7"/>
      <c r="P41" s="173"/>
      <c r="Q41" s="159"/>
    </row>
    <row r="42" spans="2:17" x14ac:dyDescent="0.35">
      <c r="B42" s="277"/>
      <c r="C42" s="289"/>
      <c r="D42" s="261"/>
      <c r="E42" s="261"/>
      <c r="F42" s="301"/>
      <c r="G42" s="166"/>
      <c r="H42" s="7"/>
      <c r="I42" s="7"/>
      <c r="J42" s="9" t="s">
        <v>107</v>
      </c>
      <c r="K42" s="176">
        <f t="shared" si="2"/>
        <v>0</v>
      </c>
      <c r="L42" s="103">
        <f t="shared" si="3"/>
        <v>0</v>
      </c>
      <c r="M42" s="292"/>
      <c r="N42" s="7"/>
      <c r="O42" s="7"/>
      <c r="P42" s="174"/>
      <c r="Q42" s="160"/>
    </row>
    <row r="43" spans="2:17" x14ac:dyDescent="0.35">
      <c r="B43" s="275">
        <f>'3.1 Optimum crop N requirement'!B16</f>
        <v>0</v>
      </c>
      <c r="C43" s="287" t="str">
        <f>'3.2 Plan for available nitrogen'!E44</f>
        <v>(Blank)</v>
      </c>
      <c r="D43" s="259"/>
      <c r="E43" s="259"/>
      <c r="F43" s="299">
        <f>'3.2 Plan for available nitrogen'!D44</f>
        <v>0</v>
      </c>
      <c r="G43" s="166"/>
      <c r="H43" s="7"/>
      <c r="I43" s="7"/>
      <c r="J43" s="9" t="s">
        <v>107</v>
      </c>
      <c r="K43" s="176">
        <f t="shared" si="2"/>
        <v>0</v>
      </c>
      <c r="L43" s="103">
        <f t="shared" si="3"/>
        <v>0</v>
      </c>
      <c r="M43" s="290">
        <f>SUM(L43:L45)</f>
        <v>0</v>
      </c>
      <c r="N43" s="7"/>
      <c r="O43" s="7"/>
      <c r="P43" s="172">
        <f>'3.2 Plan for available nitrogen'!Q44</f>
        <v>0</v>
      </c>
      <c r="Q43" s="158">
        <f t="shared" si="1"/>
        <v>0</v>
      </c>
    </row>
    <row r="44" spans="2:17" x14ac:dyDescent="0.35">
      <c r="B44" s="276"/>
      <c r="C44" s="288"/>
      <c r="D44" s="260"/>
      <c r="E44" s="260"/>
      <c r="F44" s="300"/>
      <c r="G44" s="166"/>
      <c r="H44" s="7"/>
      <c r="I44" s="7"/>
      <c r="J44" s="9" t="s">
        <v>107</v>
      </c>
      <c r="K44" s="176">
        <f t="shared" si="2"/>
        <v>0</v>
      </c>
      <c r="L44" s="103">
        <f t="shared" si="3"/>
        <v>0</v>
      </c>
      <c r="M44" s="291"/>
      <c r="N44" s="7"/>
      <c r="O44" s="7"/>
      <c r="P44" s="173"/>
      <c r="Q44" s="159"/>
    </row>
    <row r="45" spans="2:17" x14ac:dyDescent="0.35">
      <c r="B45" s="277"/>
      <c r="C45" s="289"/>
      <c r="D45" s="261"/>
      <c r="E45" s="261"/>
      <c r="F45" s="301"/>
      <c r="G45" s="166"/>
      <c r="H45" s="7"/>
      <c r="I45" s="7"/>
      <c r="J45" s="9" t="s">
        <v>107</v>
      </c>
      <c r="K45" s="176">
        <f t="shared" si="2"/>
        <v>0</v>
      </c>
      <c r="L45" s="103">
        <f t="shared" si="3"/>
        <v>0</v>
      </c>
      <c r="M45" s="292"/>
      <c r="N45" s="7"/>
      <c r="O45" s="7"/>
      <c r="P45" s="174"/>
      <c r="Q45" s="160"/>
    </row>
    <row r="46" spans="2:17" x14ac:dyDescent="0.35">
      <c r="B46" s="275">
        <f>'3.1 Optimum crop N requirement'!B17</f>
        <v>0</v>
      </c>
      <c r="C46" s="287" t="str">
        <f>'3.2 Plan for available nitrogen'!E47</f>
        <v>(Blank)</v>
      </c>
      <c r="D46" s="259"/>
      <c r="E46" s="259"/>
      <c r="F46" s="299">
        <f>'3.2 Plan for available nitrogen'!D47</f>
        <v>0</v>
      </c>
      <c r="G46" s="166"/>
      <c r="H46" s="7"/>
      <c r="I46" s="7"/>
      <c r="J46" s="9" t="s">
        <v>107</v>
      </c>
      <c r="K46" s="176">
        <f t="shared" si="2"/>
        <v>0</v>
      </c>
      <c r="L46" s="103">
        <f t="shared" si="3"/>
        <v>0</v>
      </c>
      <c r="M46" s="290">
        <f>SUM(L46:L48)</f>
        <v>0</v>
      </c>
      <c r="N46" s="7"/>
      <c r="O46" s="7"/>
      <c r="P46" s="172">
        <f>'3.2 Plan for available nitrogen'!Q47</f>
        <v>0</v>
      </c>
      <c r="Q46" s="158">
        <f t="shared" si="1"/>
        <v>0</v>
      </c>
    </row>
    <row r="47" spans="2:17" x14ac:dyDescent="0.35">
      <c r="B47" s="276"/>
      <c r="C47" s="288"/>
      <c r="D47" s="260"/>
      <c r="E47" s="260"/>
      <c r="F47" s="300"/>
      <c r="G47" s="166"/>
      <c r="H47" s="7"/>
      <c r="I47" s="7"/>
      <c r="J47" s="9" t="s">
        <v>107</v>
      </c>
      <c r="K47" s="176">
        <f t="shared" si="2"/>
        <v>0</v>
      </c>
      <c r="L47" s="103">
        <f t="shared" si="3"/>
        <v>0</v>
      </c>
      <c r="M47" s="291"/>
      <c r="N47" s="7"/>
      <c r="O47" s="7"/>
      <c r="P47" s="173"/>
      <c r="Q47" s="159"/>
    </row>
    <row r="48" spans="2:17" x14ac:dyDescent="0.35">
      <c r="B48" s="277"/>
      <c r="C48" s="289"/>
      <c r="D48" s="261"/>
      <c r="E48" s="261"/>
      <c r="F48" s="301"/>
      <c r="G48" s="166"/>
      <c r="H48" s="7"/>
      <c r="I48" s="7"/>
      <c r="J48" s="9" t="s">
        <v>107</v>
      </c>
      <c r="K48" s="176">
        <f t="shared" si="2"/>
        <v>0</v>
      </c>
      <c r="L48" s="103">
        <f t="shared" si="3"/>
        <v>0</v>
      </c>
      <c r="M48" s="292"/>
      <c r="N48" s="7"/>
      <c r="O48" s="7"/>
      <c r="P48" s="174"/>
      <c r="Q48" s="160"/>
    </row>
    <row r="49" spans="2:17" x14ac:dyDescent="0.35">
      <c r="B49" s="275">
        <f>'3.1 Optimum crop N requirement'!B18</f>
        <v>0</v>
      </c>
      <c r="C49" s="287" t="str">
        <f>'3.2 Plan for available nitrogen'!E50</f>
        <v>(Blank)</v>
      </c>
      <c r="D49" s="259"/>
      <c r="E49" s="259"/>
      <c r="F49" s="299">
        <f>'3.2 Plan for available nitrogen'!D50</f>
        <v>0</v>
      </c>
      <c r="G49" s="166"/>
      <c r="H49" s="7"/>
      <c r="I49" s="7"/>
      <c r="J49" s="9" t="s">
        <v>107</v>
      </c>
      <c r="K49" s="176">
        <f t="shared" si="2"/>
        <v>0</v>
      </c>
      <c r="L49" s="103">
        <f t="shared" si="3"/>
        <v>0</v>
      </c>
      <c r="M49" s="290">
        <f>SUM(L49:L51)</f>
        <v>0</v>
      </c>
      <c r="N49" s="7"/>
      <c r="O49" s="7"/>
      <c r="P49" s="172">
        <f>'3.2 Plan for available nitrogen'!Q50</f>
        <v>0</v>
      </c>
      <c r="Q49" s="158">
        <f t="shared" si="1"/>
        <v>0</v>
      </c>
    </row>
    <row r="50" spans="2:17" x14ac:dyDescent="0.35">
      <c r="B50" s="276"/>
      <c r="C50" s="288"/>
      <c r="D50" s="260"/>
      <c r="E50" s="260"/>
      <c r="F50" s="300"/>
      <c r="G50" s="166"/>
      <c r="H50" s="7"/>
      <c r="I50" s="7"/>
      <c r="J50" s="9" t="s">
        <v>107</v>
      </c>
      <c r="K50" s="176">
        <f t="shared" si="2"/>
        <v>0</v>
      </c>
      <c r="L50" s="103">
        <f t="shared" si="3"/>
        <v>0</v>
      </c>
      <c r="M50" s="291"/>
      <c r="N50" s="7"/>
      <c r="O50" s="7"/>
      <c r="P50" s="173"/>
      <c r="Q50" s="159"/>
    </row>
    <row r="51" spans="2:17" x14ac:dyDescent="0.35">
      <c r="B51" s="277"/>
      <c r="C51" s="289"/>
      <c r="D51" s="261"/>
      <c r="E51" s="261"/>
      <c r="F51" s="301"/>
      <c r="G51" s="166"/>
      <c r="H51" s="7"/>
      <c r="I51" s="7"/>
      <c r="J51" s="9" t="s">
        <v>107</v>
      </c>
      <c r="K51" s="176">
        <f t="shared" si="2"/>
        <v>0</v>
      </c>
      <c r="L51" s="103">
        <f t="shared" si="3"/>
        <v>0</v>
      </c>
      <c r="M51" s="292"/>
      <c r="N51" s="7"/>
      <c r="O51" s="7"/>
      <c r="P51" s="174"/>
      <c r="Q51" s="160"/>
    </row>
    <row r="52" spans="2:17" x14ac:dyDescent="0.35">
      <c r="B52" s="275">
        <f>'3.1 Optimum crop N requirement'!B19</f>
        <v>0</v>
      </c>
      <c r="C52" s="287" t="str">
        <f>'3.2 Plan for available nitrogen'!E53</f>
        <v>(Blank)</v>
      </c>
      <c r="D52" s="259"/>
      <c r="E52" s="259"/>
      <c r="F52" s="299">
        <f>'3.2 Plan for available nitrogen'!D53</f>
        <v>0</v>
      </c>
      <c r="G52" s="166"/>
      <c r="H52" s="7"/>
      <c r="I52" s="7"/>
      <c r="J52" s="9" t="s">
        <v>107</v>
      </c>
      <c r="K52" s="176">
        <f t="shared" si="2"/>
        <v>0</v>
      </c>
      <c r="L52" s="103">
        <f t="shared" si="3"/>
        <v>0</v>
      </c>
      <c r="M52" s="290">
        <f>SUM(L52:L54)</f>
        <v>0</v>
      </c>
      <c r="N52" s="7"/>
      <c r="O52" s="7"/>
      <c r="P52" s="172">
        <f>'3.2 Plan for available nitrogen'!Q53</f>
        <v>0</v>
      </c>
      <c r="Q52" s="158">
        <f t="shared" si="1"/>
        <v>0</v>
      </c>
    </row>
    <row r="53" spans="2:17" x14ac:dyDescent="0.35">
      <c r="B53" s="276"/>
      <c r="C53" s="288"/>
      <c r="D53" s="260"/>
      <c r="E53" s="260"/>
      <c r="F53" s="300"/>
      <c r="G53" s="166"/>
      <c r="H53" s="7"/>
      <c r="I53" s="7"/>
      <c r="J53" s="9" t="s">
        <v>107</v>
      </c>
      <c r="K53" s="176">
        <f t="shared" si="2"/>
        <v>0</v>
      </c>
      <c r="L53" s="103">
        <f t="shared" si="3"/>
        <v>0</v>
      </c>
      <c r="M53" s="291"/>
      <c r="N53" s="7"/>
      <c r="O53" s="7"/>
      <c r="P53" s="173"/>
      <c r="Q53" s="159"/>
    </row>
    <row r="54" spans="2:17" x14ac:dyDescent="0.35">
      <c r="B54" s="277"/>
      <c r="C54" s="289"/>
      <c r="D54" s="261"/>
      <c r="E54" s="261"/>
      <c r="F54" s="301"/>
      <c r="G54" s="166"/>
      <c r="H54" s="7"/>
      <c r="I54" s="7"/>
      <c r="J54" s="9" t="s">
        <v>107</v>
      </c>
      <c r="K54" s="176">
        <f t="shared" si="2"/>
        <v>0</v>
      </c>
      <c r="L54" s="103">
        <f t="shared" si="3"/>
        <v>0</v>
      </c>
      <c r="M54" s="292"/>
      <c r="N54" s="7"/>
      <c r="O54" s="7"/>
      <c r="P54" s="174"/>
      <c r="Q54" s="160"/>
    </row>
    <row r="55" spans="2:17" x14ac:dyDescent="0.35">
      <c r="B55" s="275">
        <f>'3.1 Optimum crop N requirement'!B20</f>
        <v>0</v>
      </c>
      <c r="C55" s="287" t="str">
        <f>'3.2 Plan for available nitrogen'!E56</f>
        <v>(Blank)</v>
      </c>
      <c r="D55" s="259"/>
      <c r="E55" s="259"/>
      <c r="F55" s="299">
        <f>'3.2 Plan for available nitrogen'!D56</f>
        <v>0</v>
      </c>
      <c r="G55" s="166"/>
      <c r="H55" s="7"/>
      <c r="I55" s="7"/>
      <c r="J55" s="9" t="s">
        <v>107</v>
      </c>
      <c r="K55" s="176">
        <f t="shared" si="2"/>
        <v>0</v>
      </c>
      <c r="L55" s="103">
        <f t="shared" si="3"/>
        <v>0</v>
      </c>
      <c r="M55" s="290">
        <f>SUM(L55:L57)</f>
        <v>0</v>
      </c>
      <c r="N55" s="7"/>
      <c r="O55" s="7"/>
      <c r="P55" s="172">
        <f>'3.2 Plan for available nitrogen'!Q56</f>
        <v>0</v>
      </c>
      <c r="Q55" s="158">
        <f t="shared" si="1"/>
        <v>0</v>
      </c>
    </row>
    <row r="56" spans="2:17" x14ac:dyDescent="0.35">
      <c r="B56" s="276"/>
      <c r="C56" s="288"/>
      <c r="D56" s="260"/>
      <c r="E56" s="260"/>
      <c r="F56" s="300"/>
      <c r="G56" s="166"/>
      <c r="H56" s="7"/>
      <c r="I56" s="7"/>
      <c r="J56" s="9" t="s">
        <v>107</v>
      </c>
      <c r="K56" s="176">
        <f t="shared" si="2"/>
        <v>0</v>
      </c>
      <c r="L56" s="103">
        <f t="shared" si="3"/>
        <v>0</v>
      </c>
      <c r="M56" s="291"/>
      <c r="N56" s="7"/>
      <c r="O56" s="7"/>
      <c r="P56" s="173"/>
      <c r="Q56" s="159"/>
    </row>
    <row r="57" spans="2:17" x14ac:dyDescent="0.35">
      <c r="B57" s="277"/>
      <c r="C57" s="289"/>
      <c r="D57" s="261"/>
      <c r="E57" s="261"/>
      <c r="F57" s="301"/>
      <c r="G57" s="166"/>
      <c r="H57" s="7"/>
      <c r="I57" s="7"/>
      <c r="J57" s="9" t="s">
        <v>107</v>
      </c>
      <c r="K57" s="176">
        <f t="shared" si="2"/>
        <v>0</v>
      </c>
      <c r="L57" s="103">
        <f t="shared" si="3"/>
        <v>0</v>
      </c>
      <c r="M57" s="292"/>
      <c r="N57" s="7"/>
      <c r="O57" s="7"/>
      <c r="P57" s="174"/>
      <c r="Q57" s="160"/>
    </row>
    <row r="58" spans="2:17" x14ac:dyDescent="0.35">
      <c r="B58" s="275">
        <f>'3.1 Optimum crop N requirement'!B21</f>
        <v>0</v>
      </c>
      <c r="C58" s="287" t="str">
        <f>'3.2 Plan for available nitrogen'!E59</f>
        <v>(Blank)</v>
      </c>
      <c r="D58" s="259"/>
      <c r="E58" s="259"/>
      <c r="F58" s="299">
        <f>'3.2 Plan for available nitrogen'!D59</f>
        <v>0</v>
      </c>
      <c r="G58" s="166"/>
      <c r="H58" s="7"/>
      <c r="I58" s="7"/>
      <c r="J58" s="9" t="s">
        <v>107</v>
      </c>
      <c r="K58" s="176">
        <f t="shared" si="2"/>
        <v>0</v>
      </c>
      <c r="L58" s="103">
        <f t="shared" si="3"/>
        <v>0</v>
      </c>
      <c r="M58" s="290">
        <f>SUM(L58:L60)</f>
        <v>0</v>
      </c>
      <c r="N58" s="7"/>
      <c r="O58" s="7"/>
      <c r="P58" s="172">
        <f>'3.2 Plan for available nitrogen'!Q59</f>
        <v>0</v>
      </c>
      <c r="Q58" s="158">
        <f t="shared" si="1"/>
        <v>0</v>
      </c>
    </row>
    <row r="59" spans="2:17" x14ac:dyDescent="0.35">
      <c r="B59" s="276"/>
      <c r="C59" s="288"/>
      <c r="D59" s="260"/>
      <c r="E59" s="260"/>
      <c r="F59" s="300"/>
      <c r="G59" s="166"/>
      <c r="H59" s="7"/>
      <c r="I59" s="7"/>
      <c r="J59" s="9" t="s">
        <v>107</v>
      </c>
      <c r="K59" s="176">
        <f t="shared" si="2"/>
        <v>0</v>
      </c>
      <c r="L59" s="103">
        <f t="shared" si="3"/>
        <v>0</v>
      </c>
      <c r="M59" s="291"/>
      <c r="N59" s="7"/>
      <c r="O59" s="7"/>
      <c r="P59" s="173"/>
      <c r="Q59" s="159"/>
    </row>
    <row r="60" spans="2:17" x14ac:dyDescent="0.35">
      <c r="B60" s="277"/>
      <c r="C60" s="289"/>
      <c r="D60" s="261"/>
      <c r="E60" s="261"/>
      <c r="F60" s="301"/>
      <c r="G60" s="166"/>
      <c r="H60" s="7"/>
      <c r="I60" s="7"/>
      <c r="J60" s="9" t="s">
        <v>107</v>
      </c>
      <c r="K60" s="176">
        <f t="shared" si="2"/>
        <v>0</v>
      </c>
      <c r="L60" s="103">
        <f t="shared" si="3"/>
        <v>0</v>
      </c>
      <c r="M60" s="292"/>
      <c r="N60" s="7"/>
      <c r="O60" s="7"/>
      <c r="P60" s="174"/>
      <c r="Q60" s="160"/>
    </row>
    <row r="61" spans="2:17" x14ac:dyDescent="0.35">
      <c r="B61" s="275">
        <f>'3.1 Optimum crop N requirement'!B22</f>
        <v>0</v>
      </c>
      <c r="C61" s="287" t="str">
        <f>'3.2 Plan for available nitrogen'!E62</f>
        <v>(Blank)</v>
      </c>
      <c r="D61" s="259"/>
      <c r="E61" s="259"/>
      <c r="F61" s="299">
        <f>'3.2 Plan for available nitrogen'!D62</f>
        <v>0</v>
      </c>
      <c r="G61" s="166"/>
      <c r="H61" s="7"/>
      <c r="I61" s="7"/>
      <c r="J61" s="9" t="s">
        <v>107</v>
      </c>
      <c r="K61" s="176">
        <f t="shared" si="2"/>
        <v>0</v>
      </c>
      <c r="L61" s="103">
        <f t="shared" si="3"/>
        <v>0</v>
      </c>
      <c r="M61" s="290">
        <f>SUM(L61:L63)</f>
        <v>0</v>
      </c>
      <c r="N61" s="7"/>
      <c r="O61" s="7"/>
      <c r="P61" s="172">
        <f>'3.2 Plan for available nitrogen'!Q62</f>
        <v>0</v>
      </c>
      <c r="Q61" s="158">
        <f t="shared" si="1"/>
        <v>0</v>
      </c>
    </row>
    <row r="62" spans="2:17" x14ac:dyDescent="0.35">
      <c r="B62" s="276"/>
      <c r="C62" s="288"/>
      <c r="D62" s="260"/>
      <c r="E62" s="260"/>
      <c r="F62" s="300"/>
      <c r="G62" s="166"/>
      <c r="H62" s="7"/>
      <c r="I62" s="7"/>
      <c r="J62" s="9" t="s">
        <v>107</v>
      </c>
      <c r="K62" s="176">
        <f t="shared" si="2"/>
        <v>0</v>
      </c>
      <c r="L62" s="103">
        <f t="shared" si="3"/>
        <v>0</v>
      </c>
      <c r="M62" s="291"/>
      <c r="N62" s="7"/>
      <c r="O62" s="7"/>
      <c r="P62" s="173"/>
      <c r="Q62" s="159"/>
    </row>
    <row r="63" spans="2:17" x14ac:dyDescent="0.35">
      <c r="B63" s="277"/>
      <c r="C63" s="289"/>
      <c r="D63" s="261"/>
      <c r="E63" s="261"/>
      <c r="F63" s="301"/>
      <c r="G63" s="166"/>
      <c r="H63" s="7"/>
      <c r="I63" s="7"/>
      <c r="J63" s="9" t="s">
        <v>107</v>
      </c>
      <c r="K63" s="176">
        <f t="shared" si="2"/>
        <v>0</v>
      </c>
      <c r="L63" s="103">
        <f t="shared" si="3"/>
        <v>0</v>
      </c>
      <c r="M63" s="292"/>
      <c r="N63" s="7"/>
      <c r="O63" s="7"/>
      <c r="P63" s="174"/>
      <c r="Q63" s="160"/>
    </row>
    <row r="64" spans="2:17" x14ac:dyDescent="0.35">
      <c r="B64" s="275">
        <f>'3.1 Optimum crop N requirement'!B23</f>
        <v>0</v>
      </c>
      <c r="C64" s="287" t="str">
        <f>'3.2 Plan for available nitrogen'!E65</f>
        <v>(Blank)</v>
      </c>
      <c r="D64" s="259"/>
      <c r="E64" s="259"/>
      <c r="F64" s="299">
        <f>'3.2 Plan for available nitrogen'!D65</f>
        <v>0</v>
      </c>
      <c r="G64" s="166"/>
      <c r="H64" s="7"/>
      <c r="I64" s="7"/>
      <c r="J64" s="9" t="s">
        <v>107</v>
      </c>
      <c r="K64" s="176">
        <f t="shared" si="2"/>
        <v>0</v>
      </c>
      <c r="L64" s="103">
        <f t="shared" si="3"/>
        <v>0</v>
      </c>
      <c r="M64" s="290">
        <f>SUM(L64:L66)</f>
        <v>0</v>
      </c>
      <c r="N64" s="7"/>
      <c r="O64" s="7"/>
      <c r="P64" s="172">
        <f>'3.2 Plan for available nitrogen'!Q65</f>
        <v>0</v>
      </c>
      <c r="Q64" s="158">
        <f t="shared" si="1"/>
        <v>0</v>
      </c>
    </row>
    <row r="65" spans="2:17" x14ac:dyDescent="0.35">
      <c r="B65" s="276"/>
      <c r="C65" s="288"/>
      <c r="D65" s="260"/>
      <c r="E65" s="260"/>
      <c r="F65" s="300"/>
      <c r="G65" s="166"/>
      <c r="H65" s="7"/>
      <c r="I65" s="7"/>
      <c r="J65" s="9" t="s">
        <v>107</v>
      </c>
      <c r="K65" s="176">
        <f t="shared" si="2"/>
        <v>0</v>
      </c>
      <c r="L65" s="103">
        <f t="shared" si="3"/>
        <v>0</v>
      </c>
      <c r="M65" s="291"/>
      <c r="N65" s="7"/>
      <c r="O65" s="7"/>
      <c r="P65" s="173"/>
      <c r="Q65" s="159"/>
    </row>
    <row r="66" spans="2:17" x14ac:dyDescent="0.35">
      <c r="B66" s="277"/>
      <c r="C66" s="289"/>
      <c r="D66" s="261"/>
      <c r="E66" s="261"/>
      <c r="F66" s="301"/>
      <c r="G66" s="166"/>
      <c r="H66" s="7"/>
      <c r="I66" s="7"/>
      <c r="J66" s="9" t="s">
        <v>107</v>
      </c>
      <c r="K66" s="176">
        <f t="shared" si="2"/>
        <v>0</v>
      </c>
      <c r="L66" s="103">
        <f t="shared" si="3"/>
        <v>0</v>
      </c>
      <c r="M66" s="292"/>
      <c r="N66" s="7"/>
      <c r="O66" s="7"/>
      <c r="P66" s="174"/>
      <c r="Q66" s="160"/>
    </row>
    <row r="67" spans="2:17" x14ac:dyDescent="0.35">
      <c r="B67" s="275">
        <f>'3.1 Optimum crop N requirement'!B24</f>
        <v>0</v>
      </c>
      <c r="C67" s="287" t="str">
        <f>'3.2 Plan for available nitrogen'!E68</f>
        <v>(Blank)</v>
      </c>
      <c r="D67" s="259"/>
      <c r="E67" s="259"/>
      <c r="F67" s="299">
        <f>'3.2 Plan for available nitrogen'!D68</f>
        <v>0</v>
      </c>
      <c r="G67" s="166"/>
      <c r="H67" s="7"/>
      <c r="I67" s="7"/>
      <c r="J67" s="9" t="s">
        <v>107</v>
      </c>
      <c r="K67" s="176">
        <f t="shared" si="2"/>
        <v>0</v>
      </c>
      <c r="L67" s="103">
        <f t="shared" si="3"/>
        <v>0</v>
      </c>
      <c r="M67" s="290">
        <f>SUM(L67:L69)</f>
        <v>0</v>
      </c>
      <c r="N67" s="7"/>
      <c r="O67" s="7"/>
      <c r="P67" s="172">
        <f>'3.2 Plan for available nitrogen'!Q68</f>
        <v>0</v>
      </c>
      <c r="Q67" s="158">
        <f t="shared" si="1"/>
        <v>0</v>
      </c>
    </row>
    <row r="68" spans="2:17" x14ac:dyDescent="0.35">
      <c r="B68" s="276"/>
      <c r="C68" s="288"/>
      <c r="D68" s="260"/>
      <c r="E68" s="260"/>
      <c r="F68" s="300"/>
      <c r="G68" s="166"/>
      <c r="H68" s="7"/>
      <c r="I68" s="7"/>
      <c r="J68" s="9" t="s">
        <v>107</v>
      </c>
      <c r="K68" s="176">
        <f t="shared" si="2"/>
        <v>0</v>
      </c>
      <c r="L68" s="103">
        <f t="shared" si="3"/>
        <v>0</v>
      </c>
      <c r="M68" s="291"/>
      <c r="N68" s="7"/>
      <c r="O68" s="7"/>
      <c r="P68" s="173"/>
      <c r="Q68" s="159"/>
    </row>
    <row r="69" spans="2:17" x14ac:dyDescent="0.35">
      <c r="B69" s="277"/>
      <c r="C69" s="289"/>
      <c r="D69" s="261"/>
      <c r="E69" s="261"/>
      <c r="F69" s="301"/>
      <c r="G69" s="166"/>
      <c r="H69" s="7"/>
      <c r="I69" s="7"/>
      <c r="J69" s="9" t="s">
        <v>107</v>
      </c>
      <c r="K69" s="176">
        <f t="shared" si="2"/>
        <v>0</v>
      </c>
      <c r="L69" s="103">
        <f t="shared" si="3"/>
        <v>0</v>
      </c>
      <c r="M69" s="292"/>
      <c r="N69" s="7"/>
      <c r="O69" s="7"/>
      <c r="P69" s="174"/>
      <c r="Q69" s="160"/>
    </row>
    <row r="70" spans="2:17" x14ac:dyDescent="0.35">
      <c r="B70" s="275">
        <f>'3.1 Optimum crop N requirement'!B25</f>
        <v>0</v>
      </c>
      <c r="C70" s="287" t="str">
        <f>'3.2 Plan for available nitrogen'!E71</f>
        <v>(Blank)</v>
      </c>
      <c r="D70" s="259"/>
      <c r="E70" s="259"/>
      <c r="F70" s="299">
        <f>'3.2 Plan for available nitrogen'!D71</f>
        <v>0</v>
      </c>
      <c r="G70" s="166"/>
      <c r="H70" s="7"/>
      <c r="I70" s="7"/>
      <c r="J70" s="9" t="s">
        <v>107</v>
      </c>
      <c r="K70" s="176">
        <f t="shared" si="2"/>
        <v>0</v>
      </c>
      <c r="L70" s="103">
        <f t="shared" si="3"/>
        <v>0</v>
      </c>
      <c r="M70" s="290">
        <f>SUM(L70:L72)</f>
        <v>0</v>
      </c>
      <c r="N70" s="7"/>
      <c r="O70" s="7"/>
      <c r="P70" s="172">
        <f>'3.2 Plan for available nitrogen'!Q71</f>
        <v>0</v>
      </c>
      <c r="Q70" s="158">
        <f t="shared" si="1"/>
        <v>0</v>
      </c>
    </row>
    <row r="71" spans="2:17" x14ac:dyDescent="0.35">
      <c r="B71" s="276"/>
      <c r="C71" s="288"/>
      <c r="D71" s="260"/>
      <c r="E71" s="260"/>
      <c r="F71" s="300"/>
      <c r="G71" s="166"/>
      <c r="H71" s="7"/>
      <c r="I71" s="7"/>
      <c r="J71" s="9" t="s">
        <v>107</v>
      </c>
      <c r="K71" s="176">
        <f t="shared" si="2"/>
        <v>0</v>
      </c>
      <c r="L71" s="103">
        <f t="shared" si="3"/>
        <v>0</v>
      </c>
      <c r="M71" s="291"/>
      <c r="N71" s="7"/>
      <c r="O71" s="7"/>
      <c r="P71" s="173"/>
      <c r="Q71" s="159"/>
    </row>
    <row r="72" spans="2:17" x14ac:dyDescent="0.35">
      <c r="B72" s="277"/>
      <c r="C72" s="289"/>
      <c r="D72" s="261"/>
      <c r="E72" s="261"/>
      <c r="F72" s="301"/>
      <c r="G72" s="166"/>
      <c r="H72" s="7"/>
      <c r="I72" s="7"/>
      <c r="J72" s="9" t="s">
        <v>107</v>
      </c>
      <c r="K72" s="176">
        <f t="shared" si="2"/>
        <v>0</v>
      </c>
      <c r="L72" s="103">
        <f t="shared" si="3"/>
        <v>0</v>
      </c>
      <c r="M72" s="292"/>
      <c r="N72" s="7"/>
      <c r="O72" s="7"/>
      <c r="P72" s="174"/>
      <c r="Q72" s="160"/>
    </row>
    <row r="73" spans="2:17" x14ac:dyDescent="0.35">
      <c r="B73" s="275">
        <f>'3.1 Optimum crop N requirement'!B26</f>
        <v>0</v>
      </c>
      <c r="C73" s="287" t="str">
        <f>'3.2 Plan for available nitrogen'!E74</f>
        <v>(Blank)</v>
      </c>
      <c r="D73" s="259"/>
      <c r="E73" s="259"/>
      <c r="F73" s="299">
        <f>'3.2 Plan for available nitrogen'!D74</f>
        <v>0</v>
      </c>
      <c r="G73" s="166"/>
      <c r="H73" s="7"/>
      <c r="I73" s="7"/>
      <c r="J73" s="9" t="s">
        <v>107</v>
      </c>
      <c r="K73" s="176">
        <f t="shared" si="2"/>
        <v>0</v>
      </c>
      <c r="L73" s="103">
        <f t="shared" si="3"/>
        <v>0</v>
      </c>
      <c r="M73" s="290">
        <f>SUM(L73:L75)</f>
        <v>0</v>
      </c>
      <c r="N73" s="7"/>
      <c r="O73" s="7"/>
      <c r="P73" s="172">
        <f>'3.2 Plan for available nitrogen'!Q74</f>
        <v>0</v>
      </c>
      <c r="Q73" s="158">
        <f t="shared" ref="Q73:Q133" si="4">SUM(O73:O75)+P73</f>
        <v>0</v>
      </c>
    </row>
    <row r="74" spans="2:17" x14ac:dyDescent="0.35">
      <c r="B74" s="276"/>
      <c r="C74" s="288"/>
      <c r="D74" s="260"/>
      <c r="E74" s="260"/>
      <c r="F74" s="300"/>
      <c r="G74" s="166"/>
      <c r="H74" s="7"/>
      <c r="I74" s="7"/>
      <c r="J74" s="9" t="s">
        <v>107</v>
      </c>
      <c r="K74" s="176">
        <f t="shared" si="2"/>
        <v>0</v>
      </c>
      <c r="L74" s="103">
        <f t="shared" si="3"/>
        <v>0</v>
      </c>
      <c r="M74" s="291"/>
      <c r="N74" s="7"/>
      <c r="O74" s="7"/>
      <c r="P74" s="173"/>
      <c r="Q74" s="159"/>
    </row>
    <row r="75" spans="2:17" x14ac:dyDescent="0.35">
      <c r="B75" s="277"/>
      <c r="C75" s="289"/>
      <c r="D75" s="261"/>
      <c r="E75" s="261"/>
      <c r="F75" s="301"/>
      <c r="G75" s="166"/>
      <c r="H75" s="7"/>
      <c r="I75" s="7"/>
      <c r="J75" s="9" t="s">
        <v>107</v>
      </c>
      <c r="K75" s="176">
        <f t="shared" ref="K75:K138" si="5">VLOOKUP(J75,$S$9:$T$28,2, FALSE)</f>
        <v>0</v>
      </c>
      <c r="L75" s="103">
        <f t="shared" ref="L75:L138" si="6">G75*K75</f>
        <v>0</v>
      </c>
      <c r="M75" s="292"/>
      <c r="N75" s="7"/>
      <c r="O75" s="7"/>
      <c r="P75" s="174"/>
      <c r="Q75" s="160"/>
    </row>
    <row r="76" spans="2:17" x14ac:dyDescent="0.35">
      <c r="B76" s="275">
        <f>'3.1 Optimum crop N requirement'!B27</f>
        <v>0</v>
      </c>
      <c r="C76" s="287" t="str">
        <f>'3.2 Plan for available nitrogen'!E77</f>
        <v>(Blank)</v>
      </c>
      <c r="D76" s="259"/>
      <c r="E76" s="259"/>
      <c r="F76" s="299">
        <f>'3.2 Plan for available nitrogen'!D77</f>
        <v>0</v>
      </c>
      <c r="G76" s="166"/>
      <c r="H76" s="7"/>
      <c r="I76" s="7"/>
      <c r="J76" s="9" t="s">
        <v>107</v>
      </c>
      <c r="K76" s="176">
        <f t="shared" si="5"/>
        <v>0</v>
      </c>
      <c r="L76" s="103">
        <f t="shared" si="6"/>
        <v>0</v>
      </c>
      <c r="M76" s="290">
        <f>SUM(L76:L78)</f>
        <v>0</v>
      </c>
      <c r="N76" s="7"/>
      <c r="O76" s="7"/>
      <c r="P76" s="172">
        <f>'3.2 Plan for available nitrogen'!Q77</f>
        <v>0</v>
      </c>
      <c r="Q76" s="158">
        <f t="shared" si="4"/>
        <v>0</v>
      </c>
    </row>
    <row r="77" spans="2:17" x14ac:dyDescent="0.35">
      <c r="B77" s="276"/>
      <c r="C77" s="288"/>
      <c r="D77" s="260"/>
      <c r="E77" s="260"/>
      <c r="F77" s="300"/>
      <c r="G77" s="166"/>
      <c r="H77" s="7"/>
      <c r="I77" s="7"/>
      <c r="J77" s="9" t="s">
        <v>107</v>
      </c>
      <c r="K77" s="176">
        <f t="shared" si="5"/>
        <v>0</v>
      </c>
      <c r="L77" s="103">
        <f t="shared" si="6"/>
        <v>0</v>
      </c>
      <c r="M77" s="291"/>
      <c r="N77" s="7"/>
      <c r="O77" s="7"/>
      <c r="P77" s="173"/>
      <c r="Q77" s="159"/>
    </row>
    <row r="78" spans="2:17" x14ac:dyDescent="0.35">
      <c r="B78" s="277"/>
      <c r="C78" s="289"/>
      <c r="D78" s="261"/>
      <c r="E78" s="261"/>
      <c r="F78" s="301"/>
      <c r="G78" s="166"/>
      <c r="H78" s="7"/>
      <c r="I78" s="7"/>
      <c r="J78" s="9" t="s">
        <v>107</v>
      </c>
      <c r="K78" s="176">
        <f t="shared" si="5"/>
        <v>0</v>
      </c>
      <c r="L78" s="103">
        <f t="shared" si="6"/>
        <v>0</v>
      </c>
      <c r="M78" s="292"/>
      <c r="N78" s="7"/>
      <c r="O78" s="7"/>
      <c r="P78" s="174"/>
      <c r="Q78" s="160"/>
    </row>
    <row r="79" spans="2:17" x14ac:dyDescent="0.35">
      <c r="B79" s="275">
        <f>'3.1 Optimum crop N requirement'!B28</f>
        <v>0</v>
      </c>
      <c r="C79" s="287" t="str">
        <f>'3.2 Plan for available nitrogen'!E80</f>
        <v>(Blank)</v>
      </c>
      <c r="D79" s="259"/>
      <c r="E79" s="259"/>
      <c r="F79" s="299">
        <f>'3.2 Plan for available nitrogen'!D80</f>
        <v>0</v>
      </c>
      <c r="G79" s="166"/>
      <c r="H79" s="7"/>
      <c r="I79" s="7"/>
      <c r="J79" s="9" t="s">
        <v>107</v>
      </c>
      <c r="K79" s="176">
        <f t="shared" si="5"/>
        <v>0</v>
      </c>
      <c r="L79" s="103">
        <f t="shared" si="6"/>
        <v>0</v>
      </c>
      <c r="M79" s="290">
        <f>SUM(L79:L81)</f>
        <v>0</v>
      </c>
      <c r="N79" s="7"/>
      <c r="O79" s="7"/>
      <c r="P79" s="172">
        <f>'3.2 Plan for available nitrogen'!Q80</f>
        <v>0</v>
      </c>
      <c r="Q79" s="158">
        <f t="shared" si="4"/>
        <v>0</v>
      </c>
    </row>
    <row r="80" spans="2:17" x14ac:dyDescent="0.35">
      <c r="B80" s="276"/>
      <c r="C80" s="288"/>
      <c r="D80" s="260"/>
      <c r="E80" s="260"/>
      <c r="F80" s="300"/>
      <c r="G80" s="166"/>
      <c r="H80" s="7"/>
      <c r="I80" s="7"/>
      <c r="J80" s="9" t="s">
        <v>107</v>
      </c>
      <c r="K80" s="176">
        <f t="shared" si="5"/>
        <v>0</v>
      </c>
      <c r="L80" s="103">
        <f t="shared" si="6"/>
        <v>0</v>
      </c>
      <c r="M80" s="291"/>
      <c r="N80" s="7"/>
      <c r="O80" s="7"/>
      <c r="P80" s="173"/>
      <c r="Q80" s="159"/>
    </row>
    <row r="81" spans="2:17" x14ac:dyDescent="0.35">
      <c r="B81" s="277"/>
      <c r="C81" s="289"/>
      <c r="D81" s="261"/>
      <c r="E81" s="261"/>
      <c r="F81" s="301"/>
      <c r="G81" s="166"/>
      <c r="H81" s="7"/>
      <c r="I81" s="7"/>
      <c r="J81" s="9" t="s">
        <v>107</v>
      </c>
      <c r="K81" s="176">
        <f t="shared" si="5"/>
        <v>0</v>
      </c>
      <c r="L81" s="103">
        <f t="shared" si="6"/>
        <v>0</v>
      </c>
      <c r="M81" s="292"/>
      <c r="N81" s="7"/>
      <c r="O81" s="7"/>
      <c r="P81" s="174"/>
      <c r="Q81" s="160"/>
    </row>
    <row r="82" spans="2:17" x14ac:dyDescent="0.35">
      <c r="B82" s="275">
        <f>'3.1 Optimum crop N requirement'!B29</f>
        <v>0</v>
      </c>
      <c r="C82" s="287" t="str">
        <f>'3.2 Plan for available nitrogen'!E83</f>
        <v>(Blank)</v>
      </c>
      <c r="D82" s="259"/>
      <c r="E82" s="259"/>
      <c r="F82" s="299">
        <f>'3.2 Plan for available nitrogen'!D83</f>
        <v>0</v>
      </c>
      <c r="G82" s="166"/>
      <c r="H82" s="7"/>
      <c r="I82" s="7"/>
      <c r="J82" s="9" t="s">
        <v>107</v>
      </c>
      <c r="K82" s="176">
        <f t="shared" si="5"/>
        <v>0</v>
      </c>
      <c r="L82" s="103">
        <f t="shared" si="6"/>
        <v>0</v>
      </c>
      <c r="M82" s="290">
        <f>SUM(L82:L84)</f>
        <v>0</v>
      </c>
      <c r="N82" s="7"/>
      <c r="O82" s="7"/>
      <c r="P82" s="172">
        <f>'3.2 Plan for available nitrogen'!Q83</f>
        <v>0</v>
      </c>
      <c r="Q82" s="158">
        <f t="shared" si="4"/>
        <v>0</v>
      </c>
    </row>
    <row r="83" spans="2:17" x14ac:dyDescent="0.35">
      <c r="B83" s="276"/>
      <c r="C83" s="288"/>
      <c r="D83" s="260"/>
      <c r="E83" s="260"/>
      <c r="F83" s="300"/>
      <c r="G83" s="166"/>
      <c r="H83" s="7"/>
      <c r="I83" s="7"/>
      <c r="J83" s="9" t="s">
        <v>107</v>
      </c>
      <c r="K83" s="176">
        <f t="shared" si="5"/>
        <v>0</v>
      </c>
      <c r="L83" s="103">
        <f t="shared" si="6"/>
        <v>0</v>
      </c>
      <c r="M83" s="291"/>
      <c r="N83" s="7"/>
      <c r="O83" s="7"/>
      <c r="P83" s="173"/>
      <c r="Q83" s="159"/>
    </row>
    <row r="84" spans="2:17" x14ac:dyDescent="0.35">
      <c r="B84" s="277"/>
      <c r="C84" s="289"/>
      <c r="D84" s="261"/>
      <c r="E84" s="261"/>
      <c r="F84" s="301"/>
      <c r="G84" s="166"/>
      <c r="H84" s="7"/>
      <c r="I84" s="7"/>
      <c r="J84" s="9" t="s">
        <v>107</v>
      </c>
      <c r="K84" s="176">
        <f t="shared" si="5"/>
        <v>0</v>
      </c>
      <c r="L84" s="103">
        <f t="shared" si="6"/>
        <v>0</v>
      </c>
      <c r="M84" s="292"/>
      <c r="N84" s="7"/>
      <c r="O84" s="7"/>
      <c r="P84" s="174"/>
      <c r="Q84" s="160"/>
    </row>
    <row r="85" spans="2:17" x14ac:dyDescent="0.35">
      <c r="B85" s="275">
        <f>'3.1 Optimum crop N requirement'!B30</f>
        <v>0</v>
      </c>
      <c r="C85" s="287" t="str">
        <f>'3.2 Plan for available nitrogen'!E86</f>
        <v>(Blank)</v>
      </c>
      <c r="D85" s="259"/>
      <c r="E85" s="259"/>
      <c r="F85" s="299">
        <f>'3.2 Plan for available nitrogen'!D86</f>
        <v>0</v>
      </c>
      <c r="G85" s="166"/>
      <c r="H85" s="7"/>
      <c r="I85" s="7"/>
      <c r="J85" s="9" t="s">
        <v>107</v>
      </c>
      <c r="K85" s="176">
        <f t="shared" si="5"/>
        <v>0</v>
      </c>
      <c r="L85" s="103">
        <f t="shared" si="6"/>
        <v>0</v>
      </c>
      <c r="M85" s="290">
        <f>SUM(L85:L87)</f>
        <v>0</v>
      </c>
      <c r="N85" s="7"/>
      <c r="O85" s="7"/>
      <c r="P85" s="172">
        <f>'3.2 Plan for available nitrogen'!Q86</f>
        <v>0</v>
      </c>
      <c r="Q85" s="158">
        <f t="shared" si="4"/>
        <v>0</v>
      </c>
    </row>
    <row r="86" spans="2:17" x14ac:dyDescent="0.35">
      <c r="B86" s="276"/>
      <c r="C86" s="288"/>
      <c r="D86" s="260"/>
      <c r="E86" s="260"/>
      <c r="F86" s="300"/>
      <c r="G86" s="166"/>
      <c r="H86" s="7"/>
      <c r="I86" s="7"/>
      <c r="J86" s="9" t="s">
        <v>107</v>
      </c>
      <c r="K86" s="176">
        <f t="shared" si="5"/>
        <v>0</v>
      </c>
      <c r="L86" s="103">
        <f t="shared" si="6"/>
        <v>0</v>
      </c>
      <c r="M86" s="291"/>
      <c r="N86" s="7"/>
      <c r="O86" s="7"/>
      <c r="P86" s="173"/>
      <c r="Q86" s="159"/>
    </row>
    <row r="87" spans="2:17" x14ac:dyDescent="0.35">
      <c r="B87" s="277"/>
      <c r="C87" s="289"/>
      <c r="D87" s="261"/>
      <c r="E87" s="261"/>
      <c r="F87" s="301"/>
      <c r="G87" s="166"/>
      <c r="H87" s="7"/>
      <c r="I87" s="7"/>
      <c r="J87" s="9" t="s">
        <v>107</v>
      </c>
      <c r="K87" s="176">
        <f t="shared" si="5"/>
        <v>0</v>
      </c>
      <c r="L87" s="103">
        <f t="shared" si="6"/>
        <v>0</v>
      </c>
      <c r="M87" s="292"/>
      <c r="N87" s="7"/>
      <c r="O87" s="7"/>
      <c r="P87" s="174"/>
      <c r="Q87" s="160"/>
    </row>
    <row r="88" spans="2:17" x14ac:dyDescent="0.35">
      <c r="B88" s="275">
        <f>'3.1 Optimum crop N requirement'!B31</f>
        <v>0</v>
      </c>
      <c r="C88" s="287" t="str">
        <f>'3.2 Plan for available nitrogen'!E89</f>
        <v>(Blank)</v>
      </c>
      <c r="D88" s="259"/>
      <c r="E88" s="259"/>
      <c r="F88" s="299">
        <f>'3.2 Plan for available nitrogen'!D89</f>
        <v>0</v>
      </c>
      <c r="G88" s="166"/>
      <c r="H88" s="7"/>
      <c r="I88" s="7"/>
      <c r="J88" s="9" t="s">
        <v>107</v>
      </c>
      <c r="K88" s="176">
        <f t="shared" si="5"/>
        <v>0</v>
      </c>
      <c r="L88" s="103">
        <f t="shared" si="6"/>
        <v>0</v>
      </c>
      <c r="M88" s="290">
        <f>SUM(L88:L90)</f>
        <v>0</v>
      </c>
      <c r="N88" s="7"/>
      <c r="O88" s="7"/>
      <c r="P88" s="172">
        <f>'3.2 Plan for available nitrogen'!Q89</f>
        <v>0</v>
      </c>
      <c r="Q88" s="158">
        <f t="shared" si="4"/>
        <v>0</v>
      </c>
    </row>
    <row r="89" spans="2:17" x14ac:dyDescent="0.35">
      <c r="B89" s="276"/>
      <c r="C89" s="288"/>
      <c r="D89" s="260"/>
      <c r="E89" s="260"/>
      <c r="F89" s="300"/>
      <c r="G89" s="166"/>
      <c r="H89" s="7"/>
      <c r="I89" s="7"/>
      <c r="J89" s="9" t="s">
        <v>107</v>
      </c>
      <c r="K89" s="176">
        <f t="shared" si="5"/>
        <v>0</v>
      </c>
      <c r="L89" s="103">
        <f t="shared" si="6"/>
        <v>0</v>
      </c>
      <c r="M89" s="291"/>
      <c r="N89" s="7"/>
      <c r="O89" s="7"/>
      <c r="P89" s="173"/>
      <c r="Q89" s="159"/>
    </row>
    <row r="90" spans="2:17" x14ac:dyDescent="0.35">
      <c r="B90" s="277"/>
      <c r="C90" s="289"/>
      <c r="D90" s="261"/>
      <c r="E90" s="261"/>
      <c r="F90" s="301"/>
      <c r="G90" s="166"/>
      <c r="H90" s="7"/>
      <c r="I90" s="7"/>
      <c r="J90" s="9" t="s">
        <v>107</v>
      </c>
      <c r="K90" s="176">
        <f t="shared" si="5"/>
        <v>0</v>
      </c>
      <c r="L90" s="103">
        <f t="shared" si="6"/>
        <v>0</v>
      </c>
      <c r="M90" s="292"/>
      <c r="N90" s="7"/>
      <c r="O90" s="7"/>
      <c r="P90" s="174"/>
      <c r="Q90" s="160"/>
    </row>
    <row r="91" spans="2:17" x14ac:dyDescent="0.35">
      <c r="B91" s="275">
        <f>'3.1 Optimum crop N requirement'!B32</f>
        <v>0</v>
      </c>
      <c r="C91" s="287" t="str">
        <f>'3.2 Plan for available nitrogen'!E92</f>
        <v>(Blank)</v>
      </c>
      <c r="D91" s="259"/>
      <c r="E91" s="259"/>
      <c r="F91" s="299">
        <f>'3.2 Plan for available nitrogen'!D92</f>
        <v>0</v>
      </c>
      <c r="G91" s="166"/>
      <c r="H91" s="7"/>
      <c r="I91" s="7"/>
      <c r="J91" s="9" t="s">
        <v>107</v>
      </c>
      <c r="K91" s="176">
        <f t="shared" si="5"/>
        <v>0</v>
      </c>
      <c r="L91" s="103">
        <f t="shared" si="6"/>
        <v>0</v>
      </c>
      <c r="M91" s="290">
        <f>SUM(L91:L93)</f>
        <v>0</v>
      </c>
      <c r="N91" s="7"/>
      <c r="O91" s="7"/>
      <c r="P91" s="172">
        <f>'3.2 Plan for available nitrogen'!Q92</f>
        <v>0</v>
      </c>
      <c r="Q91" s="158">
        <f t="shared" si="4"/>
        <v>0</v>
      </c>
    </row>
    <row r="92" spans="2:17" x14ac:dyDescent="0.35">
      <c r="B92" s="276"/>
      <c r="C92" s="288"/>
      <c r="D92" s="260"/>
      <c r="E92" s="260"/>
      <c r="F92" s="300"/>
      <c r="G92" s="166"/>
      <c r="H92" s="7"/>
      <c r="I92" s="7"/>
      <c r="J92" s="9" t="s">
        <v>107</v>
      </c>
      <c r="K92" s="176">
        <f t="shared" si="5"/>
        <v>0</v>
      </c>
      <c r="L92" s="103">
        <f t="shared" si="6"/>
        <v>0</v>
      </c>
      <c r="M92" s="291"/>
      <c r="N92" s="7"/>
      <c r="O92" s="7"/>
      <c r="P92" s="173"/>
      <c r="Q92" s="159"/>
    </row>
    <row r="93" spans="2:17" x14ac:dyDescent="0.35">
      <c r="B93" s="277"/>
      <c r="C93" s="289"/>
      <c r="D93" s="261"/>
      <c r="E93" s="261"/>
      <c r="F93" s="301"/>
      <c r="G93" s="166"/>
      <c r="H93" s="7"/>
      <c r="I93" s="7"/>
      <c r="J93" s="9" t="s">
        <v>107</v>
      </c>
      <c r="K93" s="176">
        <f t="shared" si="5"/>
        <v>0</v>
      </c>
      <c r="L93" s="103">
        <f t="shared" si="6"/>
        <v>0</v>
      </c>
      <c r="M93" s="292"/>
      <c r="N93" s="7"/>
      <c r="O93" s="7"/>
      <c r="P93" s="174"/>
      <c r="Q93" s="160"/>
    </row>
    <row r="94" spans="2:17" x14ac:dyDescent="0.35">
      <c r="B94" s="275">
        <f>'3.1 Optimum crop N requirement'!B33</f>
        <v>0</v>
      </c>
      <c r="C94" s="287" t="str">
        <f>'3.2 Plan for available nitrogen'!E95</f>
        <v>(Blank)</v>
      </c>
      <c r="D94" s="259"/>
      <c r="E94" s="259"/>
      <c r="F94" s="299">
        <f>'3.2 Plan for available nitrogen'!D95</f>
        <v>0</v>
      </c>
      <c r="G94" s="166"/>
      <c r="H94" s="7"/>
      <c r="I94" s="7"/>
      <c r="J94" s="9" t="s">
        <v>107</v>
      </c>
      <c r="K94" s="176">
        <f t="shared" si="5"/>
        <v>0</v>
      </c>
      <c r="L94" s="103">
        <f t="shared" si="6"/>
        <v>0</v>
      </c>
      <c r="M94" s="290">
        <f>SUM(L94:L96)</f>
        <v>0</v>
      </c>
      <c r="N94" s="7"/>
      <c r="O94" s="7"/>
      <c r="P94" s="172">
        <f>'3.2 Plan for available nitrogen'!Q95</f>
        <v>0</v>
      </c>
      <c r="Q94" s="158">
        <f t="shared" si="4"/>
        <v>0</v>
      </c>
    </row>
    <row r="95" spans="2:17" x14ac:dyDescent="0.35">
      <c r="B95" s="276"/>
      <c r="C95" s="288"/>
      <c r="D95" s="260"/>
      <c r="E95" s="260"/>
      <c r="F95" s="300"/>
      <c r="G95" s="166"/>
      <c r="H95" s="7"/>
      <c r="I95" s="7"/>
      <c r="J95" s="9" t="s">
        <v>107</v>
      </c>
      <c r="K95" s="176">
        <f t="shared" si="5"/>
        <v>0</v>
      </c>
      <c r="L95" s="103">
        <f t="shared" si="6"/>
        <v>0</v>
      </c>
      <c r="M95" s="291"/>
      <c r="N95" s="7"/>
      <c r="O95" s="7"/>
      <c r="P95" s="173"/>
      <c r="Q95" s="159"/>
    </row>
    <row r="96" spans="2:17" x14ac:dyDescent="0.35">
      <c r="B96" s="277"/>
      <c r="C96" s="289"/>
      <c r="D96" s="261"/>
      <c r="E96" s="261"/>
      <c r="F96" s="301"/>
      <c r="G96" s="166"/>
      <c r="H96" s="7"/>
      <c r="I96" s="7"/>
      <c r="J96" s="9" t="s">
        <v>107</v>
      </c>
      <c r="K96" s="176">
        <f t="shared" si="5"/>
        <v>0</v>
      </c>
      <c r="L96" s="103">
        <f t="shared" si="6"/>
        <v>0</v>
      </c>
      <c r="M96" s="292"/>
      <c r="N96" s="7"/>
      <c r="O96" s="7"/>
      <c r="P96" s="174"/>
      <c r="Q96" s="160"/>
    </row>
    <row r="97" spans="2:17" x14ac:dyDescent="0.35">
      <c r="B97" s="275">
        <f>'3.1 Optimum crop N requirement'!B34</f>
        <v>0</v>
      </c>
      <c r="C97" s="287" t="str">
        <f>'3.2 Plan for available nitrogen'!E98</f>
        <v>(Blank)</v>
      </c>
      <c r="D97" s="259"/>
      <c r="E97" s="259"/>
      <c r="F97" s="299">
        <f>'3.2 Plan for available nitrogen'!D98</f>
        <v>0</v>
      </c>
      <c r="G97" s="166"/>
      <c r="H97" s="7"/>
      <c r="I97" s="7"/>
      <c r="J97" s="9" t="s">
        <v>107</v>
      </c>
      <c r="K97" s="176">
        <f t="shared" si="5"/>
        <v>0</v>
      </c>
      <c r="L97" s="103">
        <f t="shared" si="6"/>
        <v>0</v>
      </c>
      <c r="M97" s="290">
        <f>SUM(L97:L99)</f>
        <v>0</v>
      </c>
      <c r="N97" s="7"/>
      <c r="O97" s="7"/>
      <c r="P97" s="172">
        <f>'3.2 Plan for available nitrogen'!Q98</f>
        <v>0</v>
      </c>
      <c r="Q97" s="158">
        <f t="shared" si="4"/>
        <v>0</v>
      </c>
    </row>
    <row r="98" spans="2:17" x14ac:dyDescent="0.35">
      <c r="B98" s="276"/>
      <c r="C98" s="288"/>
      <c r="D98" s="260"/>
      <c r="E98" s="260"/>
      <c r="F98" s="300"/>
      <c r="G98" s="166"/>
      <c r="H98" s="7"/>
      <c r="I98" s="7"/>
      <c r="J98" s="9" t="s">
        <v>107</v>
      </c>
      <c r="K98" s="176">
        <f t="shared" si="5"/>
        <v>0</v>
      </c>
      <c r="L98" s="103">
        <f t="shared" si="6"/>
        <v>0</v>
      </c>
      <c r="M98" s="291"/>
      <c r="N98" s="7"/>
      <c r="O98" s="7"/>
      <c r="P98" s="173"/>
      <c r="Q98" s="159"/>
    </row>
    <row r="99" spans="2:17" x14ac:dyDescent="0.35">
      <c r="B99" s="277"/>
      <c r="C99" s="289"/>
      <c r="D99" s="261"/>
      <c r="E99" s="261"/>
      <c r="F99" s="301"/>
      <c r="G99" s="166"/>
      <c r="H99" s="7"/>
      <c r="I99" s="7"/>
      <c r="J99" s="9" t="s">
        <v>107</v>
      </c>
      <c r="K99" s="176">
        <f t="shared" si="5"/>
        <v>0</v>
      </c>
      <c r="L99" s="103">
        <f t="shared" si="6"/>
        <v>0</v>
      </c>
      <c r="M99" s="292"/>
      <c r="N99" s="7"/>
      <c r="O99" s="7"/>
      <c r="P99" s="174"/>
      <c r="Q99" s="160"/>
    </row>
    <row r="100" spans="2:17" x14ac:dyDescent="0.35">
      <c r="B100" s="275">
        <f>'3.1 Optimum crop N requirement'!B35</f>
        <v>0</v>
      </c>
      <c r="C100" s="287" t="str">
        <f>'3.2 Plan for available nitrogen'!E101</f>
        <v>(Blank)</v>
      </c>
      <c r="D100" s="259"/>
      <c r="E100" s="259"/>
      <c r="F100" s="299">
        <f>'3.2 Plan for available nitrogen'!D101</f>
        <v>0</v>
      </c>
      <c r="G100" s="166"/>
      <c r="H100" s="7"/>
      <c r="I100" s="7"/>
      <c r="J100" s="9" t="s">
        <v>107</v>
      </c>
      <c r="K100" s="176">
        <f t="shared" si="5"/>
        <v>0</v>
      </c>
      <c r="L100" s="103">
        <f t="shared" si="6"/>
        <v>0</v>
      </c>
      <c r="M100" s="290">
        <f>SUM(L100:L102)</f>
        <v>0</v>
      </c>
      <c r="N100" s="7"/>
      <c r="O100" s="7"/>
      <c r="P100" s="172">
        <f>'3.2 Plan for available nitrogen'!Q101</f>
        <v>0</v>
      </c>
      <c r="Q100" s="158">
        <f t="shared" si="4"/>
        <v>0</v>
      </c>
    </row>
    <row r="101" spans="2:17" x14ac:dyDescent="0.35">
      <c r="B101" s="276"/>
      <c r="C101" s="288"/>
      <c r="D101" s="260"/>
      <c r="E101" s="260"/>
      <c r="F101" s="300"/>
      <c r="G101" s="166"/>
      <c r="H101" s="7"/>
      <c r="I101" s="7"/>
      <c r="J101" s="9" t="s">
        <v>107</v>
      </c>
      <c r="K101" s="176">
        <f t="shared" si="5"/>
        <v>0</v>
      </c>
      <c r="L101" s="103">
        <f t="shared" si="6"/>
        <v>0</v>
      </c>
      <c r="M101" s="291"/>
      <c r="N101" s="7"/>
      <c r="O101" s="7"/>
      <c r="P101" s="173"/>
      <c r="Q101" s="159"/>
    </row>
    <row r="102" spans="2:17" x14ac:dyDescent="0.35">
      <c r="B102" s="277"/>
      <c r="C102" s="289"/>
      <c r="D102" s="261"/>
      <c r="E102" s="261"/>
      <c r="F102" s="301"/>
      <c r="G102" s="166"/>
      <c r="H102" s="7"/>
      <c r="I102" s="7"/>
      <c r="J102" s="9" t="s">
        <v>107</v>
      </c>
      <c r="K102" s="176">
        <f t="shared" si="5"/>
        <v>0</v>
      </c>
      <c r="L102" s="103">
        <f t="shared" si="6"/>
        <v>0</v>
      </c>
      <c r="M102" s="292"/>
      <c r="N102" s="7"/>
      <c r="O102" s="7"/>
      <c r="P102" s="174"/>
      <c r="Q102" s="160"/>
    </row>
    <row r="103" spans="2:17" x14ac:dyDescent="0.35">
      <c r="B103" s="275">
        <f>'3.1 Optimum crop N requirement'!B36</f>
        <v>0</v>
      </c>
      <c r="C103" s="287" t="str">
        <f>'3.2 Plan for available nitrogen'!E104</f>
        <v>(Blank)</v>
      </c>
      <c r="D103" s="259"/>
      <c r="E103" s="259"/>
      <c r="F103" s="299">
        <f>'3.2 Plan for available nitrogen'!D104</f>
        <v>0</v>
      </c>
      <c r="G103" s="166"/>
      <c r="H103" s="7"/>
      <c r="I103" s="7"/>
      <c r="J103" s="9" t="s">
        <v>107</v>
      </c>
      <c r="K103" s="176">
        <f t="shared" si="5"/>
        <v>0</v>
      </c>
      <c r="L103" s="103">
        <f t="shared" si="6"/>
        <v>0</v>
      </c>
      <c r="M103" s="290">
        <f>SUM(L103:L105)</f>
        <v>0</v>
      </c>
      <c r="N103" s="7"/>
      <c r="O103" s="7"/>
      <c r="P103" s="172">
        <f>'3.2 Plan for available nitrogen'!Q104</f>
        <v>0</v>
      </c>
      <c r="Q103" s="158">
        <f t="shared" si="4"/>
        <v>0</v>
      </c>
    </row>
    <row r="104" spans="2:17" x14ac:dyDescent="0.35">
      <c r="B104" s="276"/>
      <c r="C104" s="288"/>
      <c r="D104" s="260"/>
      <c r="E104" s="260"/>
      <c r="F104" s="300"/>
      <c r="G104" s="166"/>
      <c r="H104" s="7"/>
      <c r="I104" s="7"/>
      <c r="J104" s="9" t="s">
        <v>107</v>
      </c>
      <c r="K104" s="176">
        <f t="shared" si="5"/>
        <v>0</v>
      </c>
      <c r="L104" s="103">
        <f t="shared" si="6"/>
        <v>0</v>
      </c>
      <c r="M104" s="291"/>
      <c r="N104" s="7"/>
      <c r="O104" s="7"/>
      <c r="P104" s="173"/>
      <c r="Q104" s="159"/>
    </row>
    <row r="105" spans="2:17" x14ac:dyDescent="0.35">
      <c r="B105" s="277"/>
      <c r="C105" s="289"/>
      <c r="D105" s="261"/>
      <c r="E105" s="261"/>
      <c r="F105" s="301"/>
      <c r="G105" s="166"/>
      <c r="H105" s="7"/>
      <c r="I105" s="7"/>
      <c r="J105" s="9" t="s">
        <v>107</v>
      </c>
      <c r="K105" s="176">
        <f t="shared" si="5"/>
        <v>0</v>
      </c>
      <c r="L105" s="103">
        <f t="shared" si="6"/>
        <v>0</v>
      </c>
      <c r="M105" s="292"/>
      <c r="N105" s="7"/>
      <c r="O105" s="7"/>
      <c r="P105" s="174"/>
      <c r="Q105" s="160"/>
    </row>
    <row r="106" spans="2:17" x14ac:dyDescent="0.35">
      <c r="B106" s="275">
        <f>'3.1 Optimum crop N requirement'!B37</f>
        <v>0</v>
      </c>
      <c r="C106" s="287" t="str">
        <f>'3.2 Plan for available nitrogen'!E107</f>
        <v>(Blank)</v>
      </c>
      <c r="D106" s="259"/>
      <c r="E106" s="259"/>
      <c r="F106" s="299">
        <f>'3.2 Plan for available nitrogen'!D107</f>
        <v>0</v>
      </c>
      <c r="G106" s="166"/>
      <c r="H106" s="7"/>
      <c r="I106" s="7"/>
      <c r="J106" s="9" t="s">
        <v>107</v>
      </c>
      <c r="K106" s="176">
        <f t="shared" si="5"/>
        <v>0</v>
      </c>
      <c r="L106" s="103">
        <f t="shared" si="6"/>
        <v>0</v>
      </c>
      <c r="M106" s="290">
        <f>SUM(L106:L108)</f>
        <v>0</v>
      </c>
      <c r="N106" s="7"/>
      <c r="O106" s="7"/>
      <c r="P106" s="172">
        <f>'3.2 Plan for available nitrogen'!Q107</f>
        <v>0</v>
      </c>
      <c r="Q106" s="158">
        <f t="shared" si="4"/>
        <v>0</v>
      </c>
    </row>
    <row r="107" spans="2:17" x14ac:dyDescent="0.35">
      <c r="B107" s="276"/>
      <c r="C107" s="288"/>
      <c r="D107" s="260"/>
      <c r="E107" s="260"/>
      <c r="F107" s="300"/>
      <c r="G107" s="166"/>
      <c r="H107" s="7"/>
      <c r="I107" s="7"/>
      <c r="J107" s="9" t="s">
        <v>107</v>
      </c>
      <c r="K107" s="176">
        <f t="shared" si="5"/>
        <v>0</v>
      </c>
      <c r="L107" s="103">
        <f t="shared" si="6"/>
        <v>0</v>
      </c>
      <c r="M107" s="291"/>
      <c r="N107" s="7"/>
      <c r="O107" s="7"/>
      <c r="P107" s="173"/>
      <c r="Q107" s="159"/>
    </row>
    <row r="108" spans="2:17" x14ac:dyDescent="0.35">
      <c r="B108" s="277"/>
      <c r="C108" s="289"/>
      <c r="D108" s="261"/>
      <c r="E108" s="261"/>
      <c r="F108" s="301"/>
      <c r="G108" s="166"/>
      <c r="H108" s="7"/>
      <c r="I108" s="7"/>
      <c r="J108" s="9" t="s">
        <v>107</v>
      </c>
      <c r="K108" s="176">
        <f t="shared" si="5"/>
        <v>0</v>
      </c>
      <c r="L108" s="103">
        <f t="shared" si="6"/>
        <v>0</v>
      </c>
      <c r="M108" s="292"/>
      <c r="N108" s="7"/>
      <c r="O108" s="7"/>
      <c r="P108" s="174"/>
      <c r="Q108" s="160"/>
    </row>
    <row r="109" spans="2:17" x14ac:dyDescent="0.35">
      <c r="B109" s="275">
        <f>'3.1 Optimum crop N requirement'!B38</f>
        <v>0</v>
      </c>
      <c r="C109" s="287" t="str">
        <f>'3.2 Plan for available nitrogen'!E110</f>
        <v>(Blank)</v>
      </c>
      <c r="D109" s="259"/>
      <c r="E109" s="259"/>
      <c r="F109" s="299">
        <f>'3.2 Plan for available nitrogen'!D110</f>
        <v>0</v>
      </c>
      <c r="G109" s="166"/>
      <c r="H109" s="7"/>
      <c r="I109" s="7"/>
      <c r="J109" s="9" t="s">
        <v>107</v>
      </c>
      <c r="K109" s="176">
        <f t="shared" si="5"/>
        <v>0</v>
      </c>
      <c r="L109" s="103">
        <f t="shared" si="6"/>
        <v>0</v>
      </c>
      <c r="M109" s="290">
        <f>SUM(L109:L111)</f>
        <v>0</v>
      </c>
      <c r="N109" s="7"/>
      <c r="O109" s="7"/>
      <c r="P109" s="172">
        <f>'3.2 Plan for available nitrogen'!Q110</f>
        <v>0</v>
      </c>
      <c r="Q109" s="158">
        <f t="shared" si="4"/>
        <v>0</v>
      </c>
    </row>
    <row r="110" spans="2:17" x14ac:dyDescent="0.35">
      <c r="B110" s="276"/>
      <c r="C110" s="288"/>
      <c r="D110" s="260"/>
      <c r="E110" s="260"/>
      <c r="F110" s="300"/>
      <c r="G110" s="166"/>
      <c r="H110" s="7"/>
      <c r="I110" s="7"/>
      <c r="J110" s="9" t="s">
        <v>107</v>
      </c>
      <c r="K110" s="176">
        <f t="shared" si="5"/>
        <v>0</v>
      </c>
      <c r="L110" s="103">
        <f t="shared" si="6"/>
        <v>0</v>
      </c>
      <c r="M110" s="291"/>
      <c r="N110" s="7"/>
      <c r="O110" s="7"/>
      <c r="P110" s="173"/>
      <c r="Q110" s="159"/>
    </row>
    <row r="111" spans="2:17" x14ac:dyDescent="0.35">
      <c r="B111" s="277"/>
      <c r="C111" s="289"/>
      <c r="D111" s="261"/>
      <c r="E111" s="261"/>
      <c r="F111" s="301"/>
      <c r="G111" s="166"/>
      <c r="H111" s="7"/>
      <c r="I111" s="7"/>
      <c r="J111" s="9" t="s">
        <v>107</v>
      </c>
      <c r="K111" s="176">
        <f t="shared" si="5"/>
        <v>0</v>
      </c>
      <c r="L111" s="103">
        <f t="shared" si="6"/>
        <v>0</v>
      </c>
      <c r="M111" s="292"/>
      <c r="N111" s="7"/>
      <c r="O111" s="7"/>
      <c r="P111" s="174"/>
      <c r="Q111" s="160"/>
    </row>
    <row r="112" spans="2:17" x14ac:dyDescent="0.35">
      <c r="B112" s="275">
        <f>'3.1 Optimum crop N requirement'!B39</f>
        <v>0</v>
      </c>
      <c r="C112" s="287" t="str">
        <f>'3.2 Plan for available nitrogen'!E113</f>
        <v>(Blank)</v>
      </c>
      <c r="D112" s="259"/>
      <c r="E112" s="259"/>
      <c r="F112" s="299">
        <f>'3.2 Plan for available nitrogen'!D113</f>
        <v>0</v>
      </c>
      <c r="G112" s="166"/>
      <c r="H112" s="7"/>
      <c r="I112" s="7"/>
      <c r="J112" s="9" t="s">
        <v>107</v>
      </c>
      <c r="K112" s="176">
        <f t="shared" si="5"/>
        <v>0</v>
      </c>
      <c r="L112" s="103">
        <f t="shared" si="6"/>
        <v>0</v>
      </c>
      <c r="M112" s="290">
        <f>SUM(L112:L114)</f>
        <v>0</v>
      </c>
      <c r="N112" s="7"/>
      <c r="O112" s="7"/>
      <c r="P112" s="172">
        <f>'3.2 Plan for available nitrogen'!Q113</f>
        <v>0</v>
      </c>
      <c r="Q112" s="158">
        <f t="shared" si="4"/>
        <v>0</v>
      </c>
    </row>
    <row r="113" spans="2:17" x14ac:dyDescent="0.35">
      <c r="B113" s="276"/>
      <c r="C113" s="288"/>
      <c r="D113" s="260"/>
      <c r="E113" s="260"/>
      <c r="F113" s="300"/>
      <c r="G113" s="166"/>
      <c r="H113" s="7"/>
      <c r="I113" s="7"/>
      <c r="J113" s="9" t="s">
        <v>107</v>
      </c>
      <c r="K113" s="176">
        <f t="shared" si="5"/>
        <v>0</v>
      </c>
      <c r="L113" s="103">
        <f t="shared" si="6"/>
        <v>0</v>
      </c>
      <c r="M113" s="291"/>
      <c r="N113" s="7"/>
      <c r="O113" s="7"/>
      <c r="P113" s="173"/>
      <c r="Q113" s="159"/>
    </row>
    <row r="114" spans="2:17" x14ac:dyDescent="0.35">
      <c r="B114" s="277"/>
      <c r="C114" s="289"/>
      <c r="D114" s="261"/>
      <c r="E114" s="261"/>
      <c r="F114" s="301"/>
      <c r="G114" s="166"/>
      <c r="H114" s="7"/>
      <c r="I114" s="7"/>
      <c r="J114" s="9" t="s">
        <v>107</v>
      </c>
      <c r="K114" s="176">
        <f t="shared" si="5"/>
        <v>0</v>
      </c>
      <c r="L114" s="103">
        <f t="shared" si="6"/>
        <v>0</v>
      </c>
      <c r="M114" s="292"/>
      <c r="N114" s="7"/>
      <c r="O114" s="7"/>
      <c r="P114" s="174"/>
      <c r="Q114" s="160"/>
    </row>
    <row r="115" spans="2:17" x14ac:dyDescent="0.35">
      <c r="B115" s="275">
        <f>'3.1 Optimum crop N requirement'!B40</f>
        <v>0</v>
      </c>
      <c r="C115" s="287" t="str">
        <f>'3.2 Plan for available nitrogen'!E116</f>
        <v>(Blank)</v>
      </c>
      <c r="D115" s="259"/>
      <c r="E115" s="259"/>
      <c r="F115" s="299">
        <f>'3.2 Plan for available nitrogen'!D116</f>
        <v>0</v>
      </c>
      <c r="G115" s="166"/>
      <c r="H115" s="7"/>
      <c r="I115" s="7"/>
      <c r="J115" s="9" t="s">
        <v>107</v>
      </c>
      <c r="K115" s="176">
        <f t="shared" si="5"/>
        <v>0</v>
      </c>
      <c r="L115" s="103">
        <f t="shared" si="6"/>
        <v>0</v>
      </c>
      <c r="M115" s="290">
        <f>SUM(L115:L117)</f>
        <v>0</v>
      </c>
      <c r="N115" s="7"/>
      <c r="O115" s="7"/>
      <c r="P115" s="172">
        <f>'3.2 Plan for available nitrogen'!Q116</f>
        <v>0</v>
      </c>
      <c r="Q115" s="158">
        <f t="shared" si="4"/>
        <v>0</v>
      </c>
    </row>
    <row r="116" spans="2:17" x14ac:dyDescent="0.35">
      <c r="B116" s="276"/>
      <c r="C116" s="288"/>
      <c r="D116" s="260"/>
      <c r="E116" s="260"/>
      <c r="F116" s="300"/>
      <c r="G116" s="166"/>
      <c r="H116" s="7"/>
      <c r="I116" s="7"/>
      <c r="J116" s="9" t="s">
        <v>107</v>
      </c>
      <c r="K116" s="176">
        <f t="shared" si="5"/>
        <v>0</v>
      </c>
      <c r="L116" s="103">
        <f t="shared" si="6"/>
        <v>0</v>
      </c>
      <c r="M116" s="291"/>
      <c r="N116" s="7"/>
      <c r="O116" s="7"/>
      <c r="P116" s="173"/>
      <c r="Q116" s="159"/>
    </row>
    <row r="117" spans="2:17" x14ac:dyDescent="0.35">
      <c r="B117" s="277"/>
      <c r="C117" s="289"/>
      <c r="D117" s="261"/>
      <c r="E117" s="261"/>
      <c r="F117" s="301"/>
      <c r="G117" s="166"/>
      <c r="H117" s="7"/>
      <c r="I117" s="7"/>
      <c r="J117" s="9" t="s">
        <v>107</v>
      </c>
      <c r="K117" s="176">
        <f t="shared" si="5"/>
        <v>0</v>
      </c>
      <c r="L117" s="103">
        <f t="shared" si="6"/>
        <v>0</v>
      </c>
      <c r="M117" s="292"/>
      <c r="N117" s="7"/>
      <c r="O117" s="7"/>
      <c r="P117" s="174"/>
      <c r="Q117" s="160"/>
    </row>
    <row r="118" spans="2:17" x14ac:dyDescent="0.35">
      <c r="B118" s="275">
        <f>'3.1 Optimum crop N requirement'!B41</f>
        <v>0</v>
      </c>
      <c r="C118" s="287" t="str">
        <f>'3.2 Plan for available nitrogen'!E119</f>
        <v>(Blank)</v>
      </c>
      <c r="D118" s="259"/>
      <c r="E118" s="259"/>
      <c r="F118" s="299">
        <f>'3.2 Plan for available nitrogen'!D119</f>
        <v>0</v>
      </c>
      <c r="G118" s="166"/>
      <c r="H118" s="7"/>
      <c r="I118" s="7"/>
      <c r="J118" s="9" t="s">
        <v>107</v>
      </c>
      <c r="K118" s="176">
        <f t="shared" si="5"/>
        <v>0</v>
      </c>
      <c r="L118" s="103">
        <f t="shared" si="6"/>
        <v>0</v>
      </c>
      <c r="M118" s="290">
        <f>SUM(L118:L120)</f>
        <v>0</v>
      </c>
      <c r="N118" s="7"/>
      <c r="O118" s="7"/>
      <c r="P118" s="172">
        <f>'3.2 Plan for available nitrogen'!Q119</f>
        <v>0</v>
      </c>
      <c r="Q118" s="158">
        <f t="shared" si="4"/>
        <v>0</v>
      </c>
    </row>
    <row r="119" spans="2:17" x14ac:dyDescent="0.35">
      <c r="B119" s="276"/>
      <c r="C119" s="288"/>
      <c r="D119" s="260"/>
      <c r="E119" s="260"/>
      <c r="F119" s="300"/>
      <c r="G119" s="166"/>
      <c r="H119" s="7"/>
      <c r="I119" s="7"/>
      <c r="J119" s="9" t="s">
        <v>107</v>
      </c>
      <c r="K119" s="176">
        <f t="shared" si="5"/>
        <v>0</v>
      </c>
      <c r="L119" s="103">
        <f t="shared" si="6"/>
        <v>0</v>
      </c>
      <c r="M119" s="291"/>
      <c r="N119" s="7"/>
      <c r="O119" s="7"/>
      <c r="P119" s="173"/>
      <c r="Q119" s="159"/>
    </row>
    <row r="120" spans="2:17" x14ac:dyDescent="0.35">
      <c r="B120" s="277"/>
      <c r="C120" s="289"/>
      <c r="D120" s="261"/>
      <c r="E120" s="261"/>
      <c r="F120" s="301"/>
      <c r="G120" s="166"/>
      <c r="H120" s="7"/>
      <c r="I120" s="7"/>
      <c r="J120" s="9" t="s">
        <v>107</v>
      </c>
      <c r="K120" s="176">
        <f t="shared" si="5"/>
        <v>0</v>
      </c>
      <c r="L120" s="103">
        <f t="shared" si="6"/>
        <v>0</v>
      </c>
      <c r="M120" s="292"/>
      <c r="N120" s="7"/>
      <c r="O120" s="7"/>
      <c r="P120" s="174"/>
      <c r="Q120" s="160"/>
    </row>
    <row r="121" spans="2:17" x14ac:dyDescent="0.35">
      <c r="B121" s="275">
        <f>'3.1 Optimum crop N requirement'!B42</f>
        <v>0</v>
      </c>
      <c r="C121" s="287" t="str">
        <f>'3.2 Plan for available nitrogen'!E122</f>
        <v>(Blank)</v>
      </c>
      <c r="D121" s="259"/>
      <c r="E121" s="259"/>
      <c r="F121" s="299">
        <f>'3.2 Plan for available nitrogen'!D122</f>
        <v>0</v>
      </c>
      <c r="G121" s="166"/>
      <c r="H121" s="7"/>
      <c r="I121" s="7"/>
      <c r="J121" s="9" t="s">
        <v>107</v>
      </c>
      <c r="K121" s="176">
        <f t="shared" si="5"/>
        <v>0</v>
      </c>
      <c r="L121" s="103">
        <f t="shared" si="6"/>
        <v>0</v>
      </c>
      <c r="M121" s="290">
        <f>SUM(L121:L123)</f>
        <v>0</v>
      </c>
      <c r="N121" s="7"/>
      <c r="O121" s="7"/>
      <c r="P121" s="172">
        <f>'3.2 Plan for available nitrogen'!Q122</f>
        <v>0</v>
      </c>
      <c r="Q121" s="158">
        <f t="shared" si="4"/>
        <v>0</v>
      </c>
    </row>
    <row r="122" spans="2:17" x14ac:dyDescent="0.35">
      <c r="B122" s="276"/>
      <c r="C122" s="288"/>
      <c r="D122" s="260"/>
      <c r="E122" s="260"/>
      <c r="F122" s="300"/>
      <c r="G122" s="166"/>
      <c r="H122" s="7"/>
      <c r="I122" s="7"/>
      <c r="J122" s="9" t="s">
        <v>107</v>
      </c>
      <c r="K122" s="176">
        <f t="shared" si="5"/>
        <v>0</v>
      </c>
      <c r="L122" s="103">
        <f t="shared" si="6"/>
        <v>0</v>
      </c>
      <c r="M122" s="291"/>
      <c r="N122" s="7"/>
      <c r="O122" s="7"/>
      <c r="P122" s="173"/>
      <c r="Q122" s="159"/>
    </row>
    <row r="123" spans="2:17" x14ac:dyDescent="0.35">
      <c r="B123" s="277"/>
      <c r="C123" s="289"/>
      <c r="D123" s="261"/>
      <c r="E123" s="261"/>
      <c r="F123" s="301"/>
      <c r="G123" s="166"/>
      <c r="H123" s="7"/>
      <c r="I123" s="7"/>
      <c r="J123" s="9" t="s">
        <v>107</v>
      </c>
      <c r="K123" s="176">
        <f t="shared" si="5"/>
        <v>0</v>
      </c>
      <c r="L123" s="103">
        <f t="shared" si="6"/>
        <v>0</v>
      </c>
      <c r="M123" s="292"/>
      <c r="N123" s="7"/>
      <c r="O123" s="7"/>
      <c r="P123" s="174"/>
      <c r="Q123" s="160"/>
    </row>
    <row r="124" spans="2:17" x14ac:dyDescent="0.35">
      <c r="B124" s="275">
        <f>'3.1 Optimum crop N requirement'!B43</f>
        <v>0</v>
      </c>
      <c r="C124" s="287" t="str">
        <f>'3.2 Plan for available nitrogen'!E125</f>
        <v>(Blank)</v>
      </c>
      <c r="D124" s="259"/>
      <c r="E124" s="259"/>
      <c r="F124" s="299">
        <f>'3.2 Plan for available nitrogen'!D125</f>
        <v>0</v>
      </c>
      <c r="G124" s="166"/>
      <c r="H124" s="7"/>
      <c r="I124" s="7"/>
      <c r="J124" s="9" t="s">
        <v>107</v>
      </c>
      <c r="K124" s="176">
        <f t="shared" si="5"/>
        <v>0</v>
      </c>
      <c r="L124" s="103">
        <f t="shared" si="6"/>
        <v>0</v>
      </c>
      <c r="M124" s="290">
        <f>SUM(L124:L126)</f>
        <v>0</v>
      </c>
      <c r="N124" s="7"/>
      <c r="O124" s="7"/>
      <c r="P124" s="172">
        <f>'3.2 Plan for available nitrogen'!Q125</f>
        <v>0</v>
      </c>
      <c r="Q124" s="158">
        <f t="shared" si="4"/>
        <v>0</v>
      </c>
    </row>
    <row r="125" spans="2:17" x14ac:dyDescent="0.35">
      <c r="B125" s="276"/>
      <c r="C125" s="288"/>
      <c r="D125" s="260"/>
      <c r="E125" s="260"/>
      <c r="F125" s="300"/>
      <c r="G125" s="166"/>
      <c r="H125" s="7"/>
      <c r="I125" s="7"/>
      <c r="J125" s="9" t="s">
        <v>107</v>
      </c>
      <c r="K125" s="176">
        <f t="shared" si="5"/>
        <v>0</v>
      </c>
      <c r="L125" s="103">
        <f t="shared" si="6"/>
        <v>0</v>
      </c>
      <c r="M125" s="291"/>
      <c r="N125" s="7"/>
      <c r="O125" s="7"/>
      <c r="P125" s="173"/>
      <c r="Q125" s="159"/>
    </row>
    <row r="126" spans="2:17" x14ac:dyDescent="0.35">
      <c r="B126" s="277"/>
      <c r="C126" s="289"/>
      <c r="D126" s="261"/>
      <c r="E126" s="261"/>
      <c r="F126" s="301"/>
      <c r="G126" s="166"/>
      <c r="H126" s="7"/>
      <c r="I126" s="7"/>
      <c r="J126" s="9" t="s">
        <v>107</v>
      </c>
      <c r="K126" s="176">
        <f t="shared" si="5"/>
        <v>0</v>
      </c>
      <c r="L126" s="103">
        <f t="shared" si="6"/>
        <v>0</v>
      </c>
      <c r="M126" s="292"/>
      <c r="N126" s="7"/>
      <c r="O126" s="7"/>
      <c r="P126" s="174"/>
      <c r="Q126" s="160"/>
    </row>
    <row r="127" spans="2:17" x14ac:dyDescent="0.35">
      <c r="B127" s="275">
        <f>'3.1 Optimum crop N requirement'!B44</f>
        <v>0</v>
      </c>
      <c r="C127" s="287" t="str">
        <f>'3.2 Plan for available nitrogen'!E128</f>
        <v>(Blank)</v>
      </c>
      <c r="D127" s="259"/>
      <c r="E127" s="259"/>
      <c r="F127" s="299">
        <f>'3.2 Plan for available nitrogen'!D128</f>
        <v>0</v>
      </c>
      <c r="G127" s="166"/>
      <c r="H127" s="7"/>
      <c r="I127" s="7"/>
      <c r="J127" s="9" t="s">
        <v>107</v>
      </c>
      <c r="K127" s="176">
        <f t="shared" si="5"/>
        <v>0</v>
      </c>
      <c r="L127" s="103">
        <f t="shared" si="6"/>
        <v>0</v>
      </c>
      <c r="M127" s="290">
        <f>SUM(L127:L129)</f>
        <v>0</v>
      </c>
      <c r="N127" s="7"/>
      <c r="O127" s="7"/>
      <c r="P127" s="172">
        <f>'3.2 Plan for available nitrogen'!Q128</f>
        <v>0</v>
      </c>
      <c r="Q127" s="158">
        <f t="shared" si="4"/>
        <v>0</v>
      </c>
    </row>
    <row r="128" spans="2:17" x14ac:dyDescent="0.35">
      <c r="B128" s="276"/>
      <c r="C128" s="288"/>
      <c r="D128" s="260"/>
      <c r="E128" s="260"/>
      <c r="F128" s="300"/>
      <c r="G128" s="166"/>
      <c r="H128" s="7"/>
      <c r="I128" s="7"/>
      <c r="J128" s="9" t="s">
        <v>107</v>
      </c>
      <c r="K128" s="176">
        <f t="shared" si="5"/>
        <v>0</v>
      </c>
      <c r="L128" s="103">
        <f t="shared" si="6"/>
        <v>0</v>
      </c>
      <c r="M128" s="291"/>
      <c r="N128" s="7"/>
      <c r="O128" s="7"/>
      <c r="P128" s="173"/>
      <c r="Q128" s="159"/>
    </row>
    <row r="129" spans="2:17" x14ac:dyDescent="0.35">
      <c r="B129" s="277"/>
      <c r="C129" s="289"/>
      <c r="D129" s="261"/>
      <c r="E129" s="261"/>
      <c r="F129" s="301"/>
      <c r="G129" s="166"/>
      <c r="H129" s="7"/>
      <c r="I129" s="7"/>
      <c r="J129" s="9" t="s">
        <v>107</v>
      </c>
      <c r="K129" s="176">
        <f t="shared" si="5"/>
        <v>0</v>
      </c>
      <c r="L129" s="103">
        <f t="shared" si="6"/>
        <v>0</v>
      </c>
      <c r="M129" s="292"/>
      <c r="N129" s="7"/>
      <c r="O129" s="7"/>
      <c r="P129" s="174"/>
      <c r="Q129" s="160"/>
    </row>
    <row r="130" spans="2:17" x14ac:dyDescent="0.35">
      <c r="B130" s="275">
        <f>'3.1 Optimum crop N requirement'!B45</f>
        <v>0</v>
      </c>
      <c r="C130" s="287" t="str">
        <f>'3.2 Plan for available nitrogen'!E131</f>
        <v>(Blank)</v>
      </c>
      <c r="D130" s="259"/>
      <c r="E130" s="259"/>
      <c r="F130" s="299">
        <f>'3.2 Plan for available nitrogen'!D131</f>
        <v>0</v>
      </c>
      <c r="G130" s="166"/>
      <c r="H130" s="7"/>
      <c r="I130" s="7"/>
      <c r="J130" s="9" t="s">
        <v>107</v>
      </c>
      <c r="K130" s="176">
        <f t="shared" si="5"/>
        <v>0</v>
      </c>
      <c r="L130" s="103">
        <f t="shared" si="6"/>
        <v>0</v>
      </c>
      <c r="M130" s="290">
        <f>SUM(L130:L132)</f>
        <v>0</v>
      </c>
      <c r="N130" s="7"/>
      <c r="O130" s="7"/>
      <c r="P130" s="172">
        <f>'3.2 Plan for available nitrogen'!Q131</f>
        <v>0</v>
      </c>
      <c r="Q130" s="158">
        <f t="shared" si="4"/>
        <v>0</v>
      </c>
    </row>
    <row r="131" spans="2:17" x14ac:dyDescent="0.35">
      <c r="B131" s="276"/>
      <c r="C131" s="288"/>
      <c r="D131" s="260"/>
      <c r="E131" s="260"/>
      <c r="F131" s="300"/>
      <c r="G131" s="166"/>
      <c r="H131" s="7"/>
      <c r="I131" s="7"/>
      <c r="J131" s="9" t="s">
        <v>107</v>
      </c>
      <c r="K131" s="176">
        <f t="shared" si="5"/>
        <v>0</v>
      </c>
      <c r="L131" s="103">
        <f t="shared" si="6"/>
        <v>0</v>
      </c>
      <c r="M131" s="291"/>
      <c r="N131" s="7"/>
      <c r="O131" s="7"/>
      <c r="P131" s="173"/>
      <c r="Q131" s="159"/>
    </row>
    <row r="132" spans="2:17" x14ac:dyDescent="0.35">
      <c r="B132" s="277"/>
      <c r="C132" s="289"/>
      <c r="D132" s="261"/>
      <c r="E132" s="261"/>
      <c r="F132" s="301"/>
      <c r="G132" s="166"/>
      <c r="H132" s="7"/>
      <c r="I132" s="7"/>
      <c r="J132" s="9" t="s">
        <v>107</v>
      </c>
      <c r="K132" s="176">
        <f t="shared" si="5"/>
        <v>0</v>
      </c>
      <c r="L132" s="103">
        <f t="shared" si="6"/>
        <v>0</v>
      </c>
      <c r="M132" s="292"/>
      <c r="N132" s="7"/>
      <c r="O132" s="7"/>
      <c r="P132" s="174"/>
      <c r="Q132" s="160"/>
    </row>
    <row r="133" spans="2:17" x14ac:dyDescent="0.35">
      <c r="B133" s="275">
        <f>'3.1 Optimum crop N requirement'!B46</f>
        <v>0</v>
      </c>
      <c r="C133" s="287" t="str">
        <f>'3.2 Plan for available nitrogen'!E134</f>
        <v>(Blank)</v>
      </c>
      <c r="D133" s="259"/>
      <c r="E133" s="259"/>
      <c r="F133" s="299">
        <f>'3.2 Plan for available nitrogen'!D134</f>
        <v>0</v>
      </c>
      <c r="G133" s="166"/>
      <c r="H133" s="7"/>
      <c r="I133" s="7"/>
      <c r="J133" s="9" t="s">
        <v>107</v>
      </c>
      <c r="K133" s="176">
        <f t="shared" si="5"/>
        <v>0</v>
      </c>
      <c r="L133" s="103">
        <f t="shared" si="6"/>
        <v>0</v>
      </c>
      <c r="M133" s="290">
        <f>SUM(L133:L135)</f>
        <v>0</v>
      </c>
      <c r="N133" s="7"/>
      <c r="O133" s="7"/>
      <c r="P133" s="172">
        <f>'3.2 Plan for available nitrogen'!Q134</f>
        <v>0</v>
      </c>
      <c r="Q133" s="158">
        <f t="shared" si="4"/>
        <v>0</v>
      </c>
    </row>
    <row r="134" spans="2:17" x14ac:dyDescent="0.35">
      <c r="B134" s="276"/>
      <c r="C134" s="288"/>
      <c r="D134" s="260"/>
      <c r="E134" s="260"/>
      <c r="F134" s="300"/>
      <c r="G134" s="166"/>
      <c r="H134" s="7"/>
      <c r="I134" s="7"/>
      <c r="J134" s="9" t="s">
        <v>107</v>
      </c>
      <c r="K134" s="176">
        <f t="shared" si="5"/>
        <v>0</v>
      </c>
      <c r="L134" s="103">
        <f t="shared" si="6"/>
        <v>0</v>
      </c>
      <c r="M134" s="291"/>
      <c r="N134" s="7"/>
      <c r="O134" s="7"/>
      <c r="P134" s="173"/>
      <c r="Q134" s="159"/>
    </row>
    <row r="135" spans="2:17" x14ac:dyDescent="0.35">
      <c r="B135" s="277"/>
      <c r="C135" s="289"/>
      <c r="D135" s="261"/>
      <c r="E135" s="261"/>
      <c r="F135" s="301"/>
      <c r="G135" s="166"/>
      <c r="H135" s="7"/>
      <c r="I135" s="7"/>
      <c r="J135" s="9" t="s">
        <v>107</v>
      </c>
      <c r="K135" s="176">
        <f t="shared" si="5"/>
        <v>0</v>
      </c>
      <c r="L135" s="103">
        <f t="shared" si="6"/>
        <v>0</v>
      </c>
      <c r="M135" s="292"/>
      <c r="N135" s="7"/>
      <c r="O135" s="7"/>
      <c r="P135" s="174"/>
      <c r="Q135" s="160"/>
    </row>
    <row r="136" spans="2:17" x14ac:dyDescent="0.35">
      <c r="B136" s="275">
        <f>'3.1 Optimum crop N requirement'!B47</f>
        <v>0</v>
      </c>
      <c r="C136" s="287" t="str">
        <f>'3.2 Plan for available nitrogen'!E137</f>
        <v>(Blank)</v>
      </c>
      <c r="D136" s="259"/>
      <c r="E136" s="259"/>
      <c r="F136" s="299">
        <f>'3.2 Plan for available nitrogen'!D137</f>
        <v>0</v>
      </c>
      <c r="G136" s="166"/>
      <c r="H136" s="7"/>
      <c r="I136" s="7"/>
      <c r="J136" s="9" t="s">
        <v>107</v>
      </c>
      <c r="K136" s="176">
        <f t="shared" si="5"/>
        <v>0</v>
      </c>
      <c r="L136" s="103">
        <f t="shared" si="6"/>
        <v>0</v>
      </c>
      <c r="M136" s="290">
        <f>SUM(L136:L138)</f>
        <v>0</v>
      </c>
      <c r="N136" s="7"/>
      <c r="O136" s="7"/>
      <c r="P136" s="172">
        <f>'3.2 Plan for available nitrogen'!Q137</f>
        <v>0</v>
      </c>
      <c r="Q136" s="158">
        <f t="shared" ref="Q136:Q154" si="7">SUM(O136:O138)+P136</f>
        <v>0</v>
      </c>
    </row>
    <row r="137" spans="2:17" x14ac:dyDescent="0.35">
      <c r="B137" s="276"/>
      <c r="C137" s="288"/>
      <c r="D137" s="260"/>
      <c r="E137" s="260"/>
      <c r="F137" s="300"/>
      <c r="G137" s="166"/>
      <c r="H137" s="7"/>
      <c r="I137" s="7"/>
      <c r="J137" s="9" t="s">
        <v>107</v>
      </c>
      <c r="K137" s="176">
        <f t="shared" si="5"/>
        <v>0</v>
      </c>
      <c r="L137" s="103">
        <f t="shared" si="6"/>
        <v>0</v>
      </c>
      <c r="M137" s="291"/>
      <c r="N137" s="7"/>
      <c r="O137" s="7"/>
      <c r="P137" s="173"/>
      <c r="Q137" s="159"/>
    </row>
    <row r="138" spans="2:17" x14ac:dyDescent="0.35">
      <c r="B138" s="277"/>
      <c r="C138" s="289"/>
      <c r="D138" s="261"/>
      <c r="E138" s="261"/>
      <c r="F138" s="301"/>
      <c r="G138" s="166"/>
      <c r="H138" s="7"/>
      <c r="I138" s="7"/>
      <c r="J138" s="9" t="s">
        <v>107</v>
      </c>
      <c r="K138" s="176">
        <f t="shared" si="5"/>
        <v>0</v>
      </c>
      <c r="L138" s="103">
        <f t="shared" si="6"/>
        <v>0</v>
      </c>
      <c r="M138" s="292"/>
      <c r="N138" s="7"/>
      <c r="O138" s="7"/>
      <c r="P138" s="174"/>
      <c r="Q138" s="160"/>
    </row>
    <row r="139" spans="2:17" x14ac:dyDescent="0.35">
      <c r="B139" s="275">
        <f>'3.1 Optimum crop N requirement'!B48</f>
        <v>0</v>
      </c>
      <c r="C139" s="287" t="str">
        <f>'3.2 Plan for available nitrogen'!E140</f>
        <v>(Blank)</v>
      </c>
      <c r="D139" s="259"/>
      <c r="E139" s="259"/>
      <c r="F139" s="299">
        <f>'3.2 Plan for available nitrogen'!D140</f>
        <v>0</v>
      </c>
      <c r="G139" s="166"/>
      <c r="H139" s="7"/>
      <c r="I139" s="7"/>
      <c r="J139" s="9" t="s">
        <v>107</v>
      </c>
      <c r="K139" s="176">
        <f t="shared" ref="K139:K156" si="8">VLOOKUP(J139,$S$9:$T$28,2, FALSE)</f>
        <v>0</v>
      </c>
      <c r="L139" s="103">
        <f t="shared" ref="L139:L156" si="9">G139*K139</f>
        <v>0</v>
      </c>
      <c r="M139" s="290">
        <f>SUM(L139:L141)</f>
        <v>0</v>
      </c>
      <c r="N139" s="7"/>
      <c r="O139" s="7"/>
      <c r="P139" s="172">
        <f>'3.2 Plan for available nitrogen'!Q140</f>
        <v>0</v>
      </c>
      <c r="Q139" s="158">
        <f t="shared" si="7"/>
        <v>0</v>
      </c>
    </row>
    <row r="140" spans="2:17" x14ac:dyDescent="0.35">
      <c r="B140" s="276"/>
      <c r="C140" s="288"/>
      <c r="D140" s="260"/>
      <c r="E140" s="260"/>
      <c r="F140" s="300"/>
      <c r="G140" s="166"/>
      <c r="H140" s="7"/>
      <c r="I140" s="7"/>
      <c r="J140" s="9" t="s">
        <v>107</v>
      </c>
      <c r="K140" s="176">
        <f t="shared" si="8"/>
        <v>0</v>
      </c>
      <c r="L140" s="103">
        <f t="shared" si="9"/>
        <v>0</v>
      </c>
      <c r="M140" s="291"/>
      <c r="N140" s="7"/>
      <c r="O140" s="7"/>
      <c r="P140" s="173"/>
      <c r="Q140" s="159"/>
    </row>
    <row r="141" spans="2:17" x14ac:dyDescent="0.35">
      <c r="B141" s="277"/>
      <c r="C141" s="289"/>
      <c r="D141" s="261"/>
      <c r="E141" s="261"/>
      <c r="F141" s="301"/>
      <c r="G141" s="166"/>
      <c r="H141" s="7"/>
      <c r="I141" s="7"/>
      <c r="J141" s="9" t="s">
        <v>107</v>
      </c>
      <c r="K141" s="176">
        <f t="shared" si="8"/>
        <v>0</v>
      </c>
      <c r="L141" s="103">
        <f t="shared" si="9"/>
        <v>0</v>
      </c>
      <c r="M141" s="292"/>
      <c r="N141" s="7"/>
      <c r="O141" s="7"/>
      <c r="P141" s="174"/>
      <c r="Q141" s="160"/>
    </row>
    <row r="142" spans="2:17" x14ac:dyDescent="0.35">
      <c r="B142" s="275">
        <f>'3.1 Optimum crop N requirement'!B49</f>
        <v>0</v>
      </c>
      <c r="C142" s="287" t="str">
        <f>'3.2 Plan for available nitrogen'!E143</f>
        <v>(Blank)</v>
      </c>
      <c r="D142" s="259"/>
      <c r="E142" s="259"/>
      <c r="F142" s="299">
        <f>'3.2 Plan for available nitrogen'!D143</f>
        <v>0</v>
      </c>
      <c r="G142" s="166"/>
      <c r="H142" s="7"/>
      <c r="I142" s="7"/>
      <c r="J142" s="9" t="s">
        <v>107</v>
      </c>
      <c r="K142" s="176">
        <f t="shared" si="8"/>
        <v>0</v>
      </c>
      <c r="L142" s="103">
        <f t="shared" si="9"/>
        <v>0</v>
      </c>
      <c r="M142" s="290">
        <f>SUM(L142:L144)</f>
        <v>0</v>
      </c>
      <c r="N142" s="7"/>
      <c r="O142" s="7"/>
      <c r="P142" s="172">
        <f>'3.2 Plan for available nitrogen'!Q143</f>
        <v>0</v>
      </c>
      <c r="Q142" s="158">
        <f t="shared" si="7"/>
        <v>0</v>
      </c>
    </row>
    <row r="143" spans="2:17" x14ac:dyDescent="0.35">
      <c r="B143" s="276"/>
      <c r="C143" s="288"/>
      <c r="D143" s="260"/>
      <c r="E143" s="260"/>
      <c r="F143" s="300"/>
      <c r="G143" s="166"/>
      <c r="H143" s="7"/>
      <c r="I143" s="7"/>
      <c r="J143" s="9" t="s">
        <v>107</v>
      </c>
      <c r="K143" s="176">
        <f t="shared" si="8"/>
        <v>0</v>
      </c>
      <c r="L143" s="103">
        <f t="shared" si="9"/>
        <v>0</v>
      </c>
      <c r="M143" s="291"/>
      <c r="N143" s="7"/>
      <c r="O143" s="7"/>
      <c r="P143" s="173"/>
      <c r="Q143" s="159"/>
    </row>
    <row r="144" spans="2:17" x14ac:dyDescent="0.35">
      <c r="B144" s="277"/>
      <c r="C144" s="289"/>
      <c r="D144" s="261"/>
      <c r="E144" s="261"/>
      <c r="F144" s="301"/>
      <c r="G144" s="166"/>
      <c r="H144" s="7"/>
      <c r="I144" s="7"/>
      <c r="J144" s="9" t="s">
        <v>107</v>
      </c>
      <c r="K144" s="176">
        <f t="shared" si="8"/>
        <v>0</v>
      </c>
      <c r="L144" s="103">
        <f t="shared" si="9"/>
        <v>0</v>
      </c>
      <c r="M144" s="292"/>
      <c r="N144" s="7"/>
      <c r="O144" s="7"/>
      <c r="P144" s="174"/>
      <c r="Q144" s="160"/>
    </row>
    <row r="145" spans="2:17" x14ac:dyDescent="0.35">
      <c r="B145" s="275">
        <f>'3.1 Optimum crop N requirement'!B50</f>
        <v>0</v>
      </c>
      <c r="C145" s="287" t="str">
        <f>'3.2 Plan for available nitrogen'!E146</f>
        <v>(Blank)</v>
      </c>
      <c r="D145" s="259"/>
      <c r="E145" s="259"/>
      <c r="F145" s="299">
        <f>'3.2 Plan for available nitrogen'!D146</f>
        <v>0</v>
      </c>
      <c r="G145" s="166"/>
      <c r="H145" s="7"/>
      <c r="I145" s="7"/>
      <c r="J145" s="9" t="s">
        <v>107</v>
      </c>
      <c r="K145" s="176">
        <f t="shared" si="8"/>
        <v>0</v>
      </c>
      <c r="L145" s="103">
        <f t="shared" si="9"/>
        <v>0</v>
      </c>
      <c r="M145" s="290">
        <f>SUM(L145:L147)</f>
        <v>0</v>
      </c>
      <c r="N145" s="7"/>
      <c r="O145" s="7"/>
      <c r="P145" s="172">
        <f>'3.2 Plan for available nitrogen'!Q146</f>
        <v>0</v>
      </c>
      <c r="Q145" s="158">
        <f t="shared" si="7"/>
        <v>0</v>
      </c>
    </row>
    <row r="146" spans="2:17" x14ac:dyDescent="0.35">
      <c r="B146" s="276"/>
      <c r="C146" s="288"/>
      <c r="D146" s="260"/>
      <c r="E146" s="260"/>
      <c r="F146" s="300"/>
      <c r="G146" s="166"/>
      <c r="H146" s="7"/>
      <c r="I146" s="7"/>
      <c r="J146" s="9" t="s">
        <v>107</v>
      </c>
      <c r="K146" s="176">
        <f t="shared" si="8"/>
        <v>0</v>
      </c>
      <c r="L146" s="103">
        <f t="shared" si="9"/>
        <v>0</v>
      </c>
      <c r="M146" s="291"/>
      <c r="N146" s="7"/>
      <c r="O146" s="7"/>
      <c r="P146" s="173"/>
      <c r="Q146" s="159"/>
    </row>
    <row r="147" spans="2:17" x14ac:dyDescent="0.35">
      <c r="B147" s="277"/>
      <c r="C147" s="289"/>
      <c r="D147" s="261"/>
      <c r="E147" s="261"/>
      <c r="F147" s="301"/>
      <c r="G147" s="166"/>
      <c r="H147" s="7"/>
      <c r="I147" s="7"/>
      <c r="J147" s="9" t="s">
        <v>107</v>
      </c>
      <c r="K147" s="176">
        <f t="shared" si="8"/>
        <v>0</v>
      </c>
      <c r="L147" s="103">
        <f t="shared" si="9"/>
        <v>0</v>
      </c>
      <c r="M147" s="292"/>
      <c r="N147" s="7"/>
      <c r="O147" s="7"/>
      <c r="P147" s="174"/>
      <c r="Q147" s="160"/>
    </row>
    <row r="148" spans="2:17" x14ac:dyDescent="0.35">
      <c r="B148" s="275">
        <f>'3.1 Optimum crop N requirement'!B51</f>
        <v>0</v>
      </c>
      <c r="C148" s="287" t="str">
        <f>'3.2 Plan for available nitrogen'!E149</f>
        <v>(Blank)</v>
      </c>
      <c r="D148" s="259"/>
      <c r="E148" s="259"/>
      <c r="F148" s="299">
        <f>'3.2 Plan for available nitrogen'!D149</f>
        <v>0</v>
      </c>
      <c r="G148" s="166"/>
      <c r="H148" s="7"/>
      <c r="I148" s="7"/>
      <c r="J148" s="9" t="s">
        <v>107</v>
      </c>
      <c r="K148" s="176">
        <f t="shared" si="8"/>
        <v>0</v>
      </c>
      <c r="L148" s="103">
        <f t="shared" si="9"/>
        <v>0</v>
      </c>
      <c r="M148" s="290">
        <f>SUM(L148:L150)</f>
        <v>0</v>
      </c>
      <c r="N148" s="7"/>
      <c r="O148" s="7"/>
      <c r="P148" s="172">
        <f>'3.2 Plan for available nitrogen'!Q149</f>
        <v>0</v>
      </c>
      <c r="Q148" s="158">
        <f t="shared" si="7"/>
        <v>0</v>
      </c>
    </row>
    <row r="149" spans="2:17" x14ac:dyDescent="0.35">
      <c r="B149" s="276"/>
      <c r="C149" s="288"/>
      <c r="D149" s="260"/>
      <c r="E149" s="260"/>
      <c r="F149" s="300"/>
      <c r="G149" s="166"/>
      <c r="H149" s="7"/>
      <c r="I149" s="7"/>
      <c r="J149" s="9" t="s">
        <v>107</v>
      </c>
      <c r="K149" s="176">
        <f t="shared" si="8"/>
        <v>0</v>
      </c>
      <c r="L149" s="103">
        <f t="shared" si="9"/>
        <v>0</v>
      </c>
      <c r="M149" s="291"/>
      <c r="N149" s="7"/>
      <c r="O149" s="7"/>
      <c r="P149" s="173"/>
      <c r="Q149" s="159"/>
    </row>
    <row r="150" spans="2:17" x14ac:dyDescent="0.35">
      <c r="B150" s="277"/>
      <c r="C150" s="289"/>
      <c r="D150" s="261"/>
      <c r="E150" s="261"/>
      <c r="F150" s="301"/>
      <c r="G150" s="166"/>
      <c r="H150" s="7"/>
      <c r="I150" s="7"/>
      <c r="J150" s="9" t="s">
        <v>107</v>
      </c>
      <c r="K150" s="176">
        <f t="shared" si="8"/>
        <v>0</v>
      </c>
      <c r="L150" s="103">
        <f t="shared" si="9"/>
        <v>0</v>
      </c>
      <c r="M150" s="292"/>
      <c r="N150" s="7"/>
      <c r="O150" s="7"/>
      <c r="P150" s="174"/>
      <c r="Q150" s="160"/>
    </row>
    <row r="151" spans="2:17" x14ac:dyDescent="0.35">
      <c r="B151" s="275">
        <f>'3.1 Optimum crop N requirement'!B52</f>
        <v>0</v>
      </c>
      <c r="C151" s="287" t="str">
        <f>'3.2 Plan for available nitrogen'!E152</f>
        <v>(Blank)</v>
      </c>
      <c r="D151" s="259"/>
      <c r="E151" s="259"/>
      <c r="F151" s="299">
        <f>'3.2 Plan for available nitrogen'!D152</f>
        <v>0</v>
      </c>
      <c r="G151" s="166"/>
      <c r="H151" s="7"/>
      <c r="I151" s="7"/>
      <c r="J151" s="9" t="s">
        <v>107</v>
      </c>
      <c r="K151" s="176">
        <f t="shared" si="8"/>
        <v>0</v>
      </c>
      <c r="L151" s="103">
        <f t="shared" si="9"/>
        <v>0</v>
      </c>
      <c r="M151" s="290">
        <f>SUM(L151:L153)</f>
        <v>0</v>
      </c>
      <c r="N151" s="7"/>
      <c r="O151" s="7"/>
      <c r="P151" s="172">
        <f>'3.2 Plan for available nitrogen'!Q152</f>
        <v>0</v>
      </c>
      <c r="Q151" s="158">
        <f t="shared" si="7"/>
        <v>0</v>
      </c>
    </row>
    <row r="152" spans="2:17" x14ac:dyDescent="0.35">
      <c r="B152" s="276"/>
      <c r="C152" s="288"/>
      <c r="D152" s="260"/>
      <c r="E152" s="260"/>
      <c r="F152" s="300"/>
      <c r="G152" s="166"/>
      <c r="H152" s="7"/>
      <c r="I152" s="7"/>
      <c r="J152" s="9" t="s">
        <v>107</v>
      </c>
      <c r="K152" s="176">
        <f t="shared" si="8"/>
        <v>0</v>
      </c>
      <c r="L152" s="103">
        <f t="shared" si="9"/>
        <v>0</v>
      </c>
      <c r="M152" s="291"/>
      <c r="N152" s="7"/>
      <c r="O152" s="7"/>
      <c r="P152" s="173"/>
      <c r="Q152" s="159"/>
    </row>
    <row r="153" spans="2:17" x14ac:dyDescent="0.35">
      <c r="B153" s="277"/>
      <c r="C153" s="289"/>
      <c r="D153" s="261"/>
      <c r="E153" s="261"/>
      <c r="F153" s="301"/>
      <c r="G153" s="166"/>
      <c r="H153" s="7"/>
      <c r="I153" s="7"/>
      <c r="J153" s="9" t="s">
        <v>107</v>
      </c>
      <c r="K153" s="176">
        <f t="shared" si="8"/>
        <v>0</v>
      </c>
      <c r="L153" s="103">
        <f t="shared" si="9"/>
        <v>0</v>
      </c>
      <c r="M153" s="292"/>
      <c r="N153" s="7"/>
      <c r="O153" s="7"/>
      <c r="P153" s="174"/>
      <c r="Q153" s="160"/>
    </row>
    <row r="154" spans="2:17" x14ac:dyDescent="0.35">
      <c r="B154" s="275">
        <f>'3.1 Optimum crop N requirement'!B53</f>
        <v>0</v>
      </c>
      <c r="C154" s="287" t="str">
        <f>'3.2 Plan for available nitrogen'!E155</f>
        <v>(Blank)</v>
      </c>
      <c r="D154" s="259"/>
      <c r="E154" s="259"/>
      <c r="F154" s="299">
        <f>'3.2 Plan for available nitrogen'!D155</f>
        <v>0</v>
      </c>
      <c r="G154" s="166"/>
      <c r="H154" s="7"/>
      <c r="I154" s="7"/>
      <c r="J154" s="9" t="s">
        <v>107</v>
      </c>
      <c r="K154" s="176">
        <f t="shared" si="8"/>
        <v>0</v>
      </c>
      <c r="L154" s="103">
        <f t="shared" si="9"/>
        <v>0</v>
      </c>
      <c r="M154" s="290">
        <f>SUM(L154:L156)</f>
        <v>0</v>
      </c>
      <c r="N154" s="7"/>
      <c r="O154" s="7"/>
      <c r="P154" s="172">
        <f>'3.2 Plan for available nitrogen'!Q155</f>
        <v>0</v>
      </c>
      <c r="Q154" s="158">
        <f t="shared" si="7"/>
        <v>0</v>
      </c>
    </row>
    <row r="155" spans="2:17" x14ac:dyDescent="0.35">
      <c r="B155" s="276"/>
      <c r="C155" s="288"/>
      <c r="D155" s="260"/>
      <c r="E155" s="260"/>
      <c r="F155" s="300"/>
      <c r="G155" s="166"/>
      <c r="H155" s="7"/>
      <c r="I155" s="7"/>
      <c r="J155" s="9" t="s">
        <v>107</v>
      </c>
      <c r="K155" s="176">
        <f t="shared" si="8"/>
        <v>0</v>
      </c>
      <c r="L155" s="103">
        <f t="shared" si="9"/>
        <v>0</v>
      </c>
      <c r="M155" s="291"/>
      <c r="N155" s="7"/>
      <c r="O155" s="7"/>
      <c r="P155" s="173"/>
      <c r="Q155" s="159"/>
    </row>
    <row r="156" spans="2:17" x14ac:dyDescent="0.35">
      <c r="B156" s="277"/>
      <c r="C156" s="289"/>
      <c r="D156" s="261"/>
      <c r="E156" s="261"/>
      <c r="F156" s="301"/>
      <c r="G156" s="166"/>
      <c r="H156" s="7"/>
      <c r="I156" s="7"/>
      <c r="J156" s="9" t="s">
        <v>107</v>
      </c>
      <c r="K156" s="176">
        <f t="shared" si="8"/>
        <v>0</v>
      </c>
      <c r="L156" s="103">
        <f t="shared" si="9"/>
        <v>0</v>
      </c>
      <c r="M156" s="292"/>
      <c r="N156" s="7"/>
      <c r="O156" s="7"/>
      <c r="P156" s="174"/>
      <c r="Q156" s="160"/>
    </row>
    <row r="157" spans="2:17" x14ac:dyDescent="0.35">
      <c r="B157" s="275">
        <f>'3.1 Optimum crop N requirement'!B54</f>
        <v>0</v>
      </c>
      <c r="C157" s="287" t="str">
        <f>'3.2 Plan for available nitrogen'!E158</f>
        <v>(Blank)</v>
      </c>
      <c r="D157" s="259"/>
      <c r="E157" s="259"/>
      <c r="F157" s="299">
        <f>'3.2 Plan for available nitrogen'!D158</f>
        <v>0</v>
      </c>
      <c r="G157" s="166"/>
      <c r="H157" s="7"/>
      <c r="I157" s="7"/>
      <c r="J157" s="9" t="s">
        <v>107</v>
      </c>
      <c r="K157" s="176">
        <f t="shared" ref="K157:K220" si="10">VLOOKUP(J157,$S$9:$T$28,2, FALSE)</f>
        <v>0</v>
      </c>
      <c r="L157" s="103">
        <f t="shared" ref="L157:L220" si="11">G157*K157</f>
        <v>0</v>
      </c>
      <c r="M157" s="290">
        <f t="shared" ref="M157" si="12">SUM(L157:L159)</f>
        <v>0</v>
      </c>
      <c r="N157" s="7"/>
      <c r="O157" s="7"/>
      <c r="P157" s="172">
        <f>'3.2 Plan for available nitrogen'!Q158</f>
        <v>0</v>
      </c>
      <c r="Q157" s="177">
        <f t="shared" ref="Q157" si="13">SUM(O157:O159)+P157</f>
        <v>0</v>
      </c>
    </row>
    <row r="158" spans="2:17" x14ac:dyDescent="0.35">
      <c r="B158" s="276"/>
      <c r="C158" s="288"/>
      <c r="D158" s="260"/>
      <c r="E158" s="260"/>
      <c r="F158" s="300"/>
      <c r="G158" s="166"/>
      <c r="H158" s="7"/>
      <c r="I158" s="7"/>
      <c r="J158" s="9" t="s">
        <v>107</v>
      </c>
      <c r="K158" s="176">
        <f t="shared" si="10"/>
        <v>0</v>
      </c>
      <c r="L158" s="103">
        <f t="shared" si="11"/>
        <v>0</v>
      </c>
      <c r="M158" s="291"/>
      <c r="N158" s="7"/>
      <c r="O158" s="7"/>
      <c r="P158" s="173"/>
      <c r="Q158" s="178"/>
    </row>
    <row r="159" spans="2:17" x14ac:dyDescent="0.35">
      <c r="B159" s="277"/>
      <c r="C159" s="289"/>
      <c r="D159" s="261"/>
      <c r="E159" s="261"/>
      <c r="F159" s="301"/>
      <c r="G159" s="166"/>
      <c r="H159" s="7"/>
      <c r="I159" s="7"/>
      <c r="J159" s="9" t="s">
        <v>107</v>
      </c>
      <c r="K159" s="176">
        <f t="shared" si="10"/>
        <v>0</v>
      </c>
      <c r="L159" s="103">
        <f t="shared" si="11"/>
        <v>0</v>
      </c>
      <c r="M159" s="292"/>
      <c r="N159" s="7"/>
      <c r="O159" s="7"/>
      <c r="P159" s="174"/>
      <c r="Q159" s="179"/>
    </row>
    <row r="160" spans="2:17" x14ac:dyDescent="0.35">
      <c r="B160" s="275">
        <f>'3.1 Optimum crop N requirement'!B55</f>
        <v>0</v>
      </c>
      <c r="C160" s="287" t="str">
        <f>'3.2 Plan for available nitrogen'!E161</f>
        <v>(Blank)</v>
      </c>
      <c r="D160" s="259"/>
      <c r="E160" s="259"/>
      <c r="F160" s="299">
        <f>'3.2 Plan for available nitrogen'!D161</f>
        <v>0</v>
      </c>
      <c r="G160" s="166"/>
      <c r="H160" s="7"/>
      <c r="I160" s="7"/>
      <c r="J160" s="9" t="s">
        <v>107</v>
      </c>
      <c r="K160" s="176">
        <f t="shared" si="10"/>
        <v>0</v>
      </c>
      <c r="L160" s="103">
        <f t="shared" si="11"/>
        <v>0</v>
      </c>
      <c r="M160" s="290">
        <f t="shared" ref="M160" si="14">SUM(L160:L162)</f>
        <v>0</v>
      </c>
      <c r="N160" s="7"/>
      <c r="O160" s="7"/>
      <c r="P160" s="172">
        <f>'3.2 Plan for available nitrogen'!Q161</f>
        <v>0</v>
      </c>
      <c r="Q160" s="177">
        <f t="shared" ref="Q160" si="15">SUM(O160:O162)+P160</f>
        <v>0</v>
      </c>
    </row>
    <row r="161" spans="2:17" x14ac:dyDescent="0.35">
      <c r="B161" s="276"/>
      <c r="C161" s="288"/>
      <c r="D161" s="260"/>
      <c r="E161" s="260"/>
      <c r="F161" s="300"/>
      <c r="G161" s="166"/>
      <c r="H161" s="7"/>
      <c r="I161" s="7"/>
      <c r="J161" s="9" t="s">
        <v>107</v>
      </c>
      <c r="K161" s="176">
        <f t="shared" si="10"/>
        <v>0</v>
      </c>
      <c r="L161" s="103">
        <f t="shared" si="11"/>
        <v>0</v>
      </c>
      <c r="M161" s="291"/>
      <c r="N161" s="7"/>
      <c r="O161" s="7"/>
      <c r="P161" s="173"/>
      <c r="Q161" s="178"/>
    </row>
    <row r="162" spans="2:17" x14ac:dyDescent="0.35">
      <c r="B162" s="277"/>
      <c r="C162" s="289"/>
      <c r="D162" s="261"/>
      <c r="E162" s="261"/>
      <c r="F162" s="301"/>
      <c r="G162" s="166"/>
      <c r="H162" s="7"/>
      <c r="I162" s="7"/>
      <c r="J162" s="9" t="s">
        <v>107</v>
      </c>
      <c r="K162" s="176">
        <f t="shared" si="10"/>
        <v>0</v>
      </c>
      <c r="L162" s="103">
        <f t="shared" si="11"/>
        <v>0</v>
      </c>
      <c r="M162" s="292"/>
      <c r="N162" s="7"/>
      <c r="O162" s="7"/>
      <c r="P162" s="174"/>
      <c r="Q162" s="179"/>
    </row>
    <row r="163" spans="2:17" x14ac:dyDescent="0.35">
      <c r="B163" s="275">
        <f>'3.1 Optimum crop N requirement'!B56</f>
        <v>0</v>
      </c>
      <c r="C163" s="287" t="str">
        <f>'3.2 Plan for available nitrogen'!E164</f>
        <v>(Blank)</v>
      </c>
      <c r="D163" s="259"/>
      <c r="E163" s="259"/>
      <c r="F163" s="299">
        <f>'3.2 Plan for available nitrogen'!D164</f>
        <v>0</v>
      </c>
      <c r="G163" s="166"/>
      <c r="H163" s="7"/>
      <c r="I163" s="7"/>
      <c r="J163" s="9" t="s">
        <v>107</v>
      </c>
      <c r="K163" s="176">
        <f t="shared" si="10"/>
        <v>0</v>
      </c>
      <c r="L163" s="103">
        <f t="shared" si="11"/>
        <v>0</v>
      </c>
      <c r="M163" s="290">
        <f t="shared" ref="M163" si="16">SUM(L163:L165)</f>
        <v>0</v>
      </c>
      <c r="N163" s="7"/>
      <c r="O163" s="7"/>
      <c r="P163" s="172">
        <f>'3.2 Plan for available nitrogen'!Q164</f>
        <v>0</v>
      </c>
      <c r="Q163" s="177">
        <f t="shared" ref="Q163" si="17">SUM(O163:O165)+P163</f>
        <v>0</v>
      </c>
    </row>
    <row r="164" spans="2:17" x14ac:dyDescent="0.35">
      <c r="B164" s="276"/>
      <c r="C164" s="288"/>
      <c r="D164" s="260"/>
      <c r="E164" s="260"/>
      <c r="F164" s="300"/>
      <c r="G164" s="166"/>
      <c r="H164" s="7"/>
      <c r="I164" s="7"/>
      <c r="J164" s="9" t="s">
        <v>107</v>
      </c>
      <c r="K164" s="176">
        <f t="shared" si="10"/>
        <v>0</v>
      </c>
      <c r="L164" s="103">
        <f t="shared" si="11"/>
        <v>0</v>
      </c>
      <c r="M164" s="291"/>
      <c r="N164" s="7"/>
      <c r="O164" s="7"/>
      <c r="P164" s="173"/>
      <c r="Q164" s="178"/>
    </row>
    <row r="165" spans="2:17" x14ac:dyDescent="0.35">
      <c r="B165" s="277"/>
      <c r="C165" s="289"/>
      <c r="D165" s="261"/>
      <c r="E165" s="261"/>
      <c r="F165" s="301"/>
      <c r="G165" s="166"/>
      <c r="H165" s="7"/>
      <c r="I165" s="7"/>
      <c r="J165" s="9" t="s">
        <v>107</v>
      </c>
      <c r="K165" s="176">
        <f t="shared" si="10"/>
        <v>0</v>
      </c>
      <c r="L165" s="103">
        <f t="shared" si="11"/>
        <v>0</v>
      </c>
      <c r="M165" s="292"/>
      <c r="N165" s="7"/>
      <c r="O165" s="7"/>
      <c r="P165" s="174"/>
      <c r="Q165" s="179"/>
    </row>
    <row r="166" spans="2:17" x14ac:dyDescent="0.35">
      <c r="B166" s="275">
        <f>'3.1 Optimum crop N requirement'!B57</f>
        <v>0</v>
      </c>
      <c r="C166" s="287" t="str">
        <f>'3.2 Plan for available nitrogen'!E167</f>
        <v>(Blank)</v>
      </c>
      <c r="D166" s="259"/>
      <c r="E166" s="259"/>
      <c r="F166" s="299">
        <f>'3.2 Plan for available nitrogen'!D167</f>
        <v>0</v>
      </c>
      <c r="G166" s="166"/>
      <c r="H166" s="7"/>
      <c r="I166" s="7"/>
      <c r="J166" s="9" t="s">
        <v>107</v>
      </c>
      <c r="K166" s="176">
        <f t="shared" si="10"/>
        <v>0</v>
      </c>
      <c r="L166" s="103">
        <f t="shared" si="11"/>
        <v>0</v>
      </c>
      <c r="M166" s="290">
        <f t="shared" ref="M166" si="18">SUM(L166:L168)</f>
        <v>0</v>
      </c>
      <c r="N166" s="7"/>
      <c r="O166" s="7"/>
      <c r="P166" s="172">
        <f>'3.2 Plan for available nitrogen'!Q167</f>
        <v>0</v>
      </c>
      <c r="Q166" s="177">
        <f t="shared" ref="Q166" si="19">SUM(O166:O168)+P166</f>
        <v>0</v>
      </c>
    </row>
    <row r="167" spans="2:17" x14ac:dyDescent="0.35">
      <c r="B167" s="276"/>
      <c r="C167" s="288"/>
      <c r="D167" s="260"/>
      <c r="E167" s="260"/>
      <c r="F167" s="300"/>
      <c r="G167" s="166"/>
      <c r="H167" s="7"/>
      <c r="I167" s="7"/>
      <c r="J167" s="9" t="s">
        <v>107</v>
      </c>
      <c r="K167" s="176">
        <f t="shared" si="10"/>
        <v>0</v>
      </c>
      <c r="L167" s="103">
        <f t="shared" si="11"/>
        <v>0</v>
      </c>
      <c r="M167" s="291"/>
      <c r="N167" s="7"/>
      <c r="O167" s="7"/>
      <c r="P167" s="173"/>
      <c r="Q167" s="178"/>
    </row>
    <row r="168" spans="2:17" x14ac:dyDescent="0.35">
      <c r="B168" s="277"/>
      <c r="C168" s="289"/>
      <c r="D168" s="261"/>
      <c r="E168" s="261"/>
      <c r="F168" s="301"/>
      <c r="G168" s="166"/>
      <c r="H168" s="7"/>
      <c r="I168" s="7"/>
      <c r="J168" s="9" t="s">
        <v>107</v>
      </c>
      <c r="K168" s="176">
        <f t="shared" si="10"/>
        <v>0</v>
      </c>
      <c r="L168" s="103">
        <f t="shared" si="11"/>
        <v>0</v>
      </c>
      <c r="M168" s="292"/>
      <c r="N168" s="7"/>
      <c r="O168" s="7"/>
      <c r="P168" s="174"/>
      <c r="Q168" s="179"/>
    </row>
    <row r="169" spans="2:17" x14ac:dyDescent="0.35">
      <c r="B169" s="275">
        <f>'3.1 Optimum crop N requirement'!B58</f>
        <v>0</v>
      </c>
      <c r="C169" s="287" t="str">
        <f>'3.2 Plan for available nitrogen'!E170</f>
        <v>(Blank)</v>
      </c>
      <c r="D169" s="259"/>
      <c r="E169" s="259"/>
      <c r="F169" s="299">
        <f>'3.2 Plan for available nitrogen'!D170</f>
        <v>0</v>
      </c>
      <c r="G169" s="166"/>
      <c r="H169" s="7"/>
      <c r="I169" s="7"/>
      <c r="J169" s="9" t="s">
        <v>107</v>
      </c>
      <c r="K169" s="176">
        <f t="shared" si="10"/>
        <v>0</v>
      </c>
      <c r="L169" s="103">
        <f t="shared" si="11"/>
        <v>0</v>
      </c>
      <c r="M169" s="290">
        <f t="shared" ref="M169" si="20">SUM(L169:L171)</f>
        <v>0</v>
      </c>
      <c r="N169" s="7"/>
      <c r="O169" s="7"/>
      <c r="P169" s="172">
        <f>'3.2 Plan for available nitrogen'!Q170</f>
        <v>0</v>
      </c>
      <c r="Q169" s="177">
        <f t="shared" ref="Q169" si="21">SUM(O169:O171)+P169</f>
        <v>0</v>
      </c>
    </row>
    <row r="170" spans="2:17" x14ac:dyDescent="0.35">
      <c r="B170" s="276"/>
      <c r="C170" s="288"/>
      <c r="D170" s="260"/>
      <c r="E170" s="260"/>
      <c r="F170" s="300"/>
      <c r="G170" s="166"/>
      <c r="H170" s="7"/>
      <c r="I170" s="7"/>
      <c r="J170" s="9" t="s">
        <v>107</v>
      </c>
      <c r="K170" s="176">
        <f t="shared" si="10"/>
        <v>0</v>
      </c>
      <c r="L170" s="103">
        <f t="shared" si="11"/>
        <v>0</v>
      </c>
      <c r="M170" s="291"/>
      <c r="N170" s="7"/>
      <c r="O170" s="7"/>
      <c r="P170" s="173"/>
      <c r="Q170" s="178"/>
    </row>
    <row r="171" spans="2:17" x14ac:dyDescent="0.35">
      <c r="B171" s="277"/>
      <c r="C171" s="289"/>
      <c r="D171" s="261"/>
      <c r="E171" s="261"/>
      <c r="F171" s="301"/>
      <c r="G171" s="166"/>
      <c r="H171" s="7"/>
      <c r="I171" s="7"/>
      <c r="J171" s="9" t="s">
        <v>107</v>
      </c>
      <c r="K171" s="176">
        <f t="shared" si="10"/>
        <v>0</v>
      </c>
      <c r="L171" s="103">
        <f t="shared" si="11"/>
        <v>0</v>
      </c>
      <c r="M171" s="292"/>
      <c r="N171" s="7"/>
      <c r="O171" s="7"/>
      <c r="P171" s="174"/>
      <c r="Q171" s="179"/>
    </row>
    <row r="172" spans="2:17" x14ac:dyDescent="0.35">
      <c r="B172" s="275">
        <f>'3.1 Optimum crop N requirement'!B59</f>
        <v>0</v>
      </c>
      <c r="C172" s="287" t="str">
        <f>'3.2 Plan for available nitrogen'!E173</f>
        <v>(Blank)</v>
      </c>
      <c r="D172" s="259"/>
      <c r="E172" s="259"/>
      <c r="F172" s="299">
        <f>'3.2 Plan for available nitrogen'!D173</f>
        <v>0</v>
      </c>
      <c r="G172" s="166"/>
      <c r="H172" s="7"/>
      <c r="I172" s="7"/>
      <c r="J172" s="9" t="s">
        <v>107</v>
      </c>
      <c r="K172" s="176">
        <f t="shared" si="10"/>
        <v>0</v>
      </c>
      <c r="L172" s="103">
        <f t="shared" si="11"/>
        <v>0</v>
      </c>
      <c r="M172" s="290">
        <f t="shared" ref="M172" si="22">SUM(L172:L174)</f>
        <v>0</v>
      </c>
      <c r="N172" s="7"/>
      <c r="O172" s="7"/>
      <c r="P172" s="172">
        <f>'3.2 Plan for available nitrogen'!Q173</f>
        <v>0</v>
      </c>
      <c r="Q172" s="177">
        <f t="shared" ref="Q172" si="23">SUM(O172:O174)+P172</f>
        <v>0</v>
      </c>
    </row>
    <row r="173" spans="2:17" x14ac:dyDescent="0.35">
      <c r="B173" s="276"/>
      <c r="C173" s="288"/>
      <c r="D173" s="260"/>
      <c r="E173" s="260"/>
      <c r="F173" s="300"/>
      <c r="G173" s="166"/>
      <c r="H173" s="7"/>
      <c r="I173" s="7"/>
      <c r="J173" s="9" t="s">
        <v>107</v>
      </c>
      <c r="K173" s="176">
        <f t="shared" si="10"/>
        <v>0</v>
      </c>
      <c r="L173" s="103">
        <f t="shared" si="11"/>
        <v>0</v>
      </c>
      <c r="M173" s="291"/>
      <c r="N173" s="7"/>
      <c r="O173" s="7"/>
      <c r="P173" s="173"/>
      <c r="Q173" s="178"/>
    </row>
    <row r="174" spans="2:17" x14ac:dyDescent="0.35">
      <c r="B174" s="277"/>
      <c r="C174" s="289"/>
      <c r="D174" s="261"/>
      <c r="E174" s="261"/>
      <c r="F174" s="301"/>
      <c r="G174" s="166"/>
      <c r="H174" s="7"/>
      <c r="I174" s="7"/>
      <c r="J174" s="9" t="s">
        <v>107</v>
      </c>
      <c r="K174" s="176">
        <f t="shared" si="10"/>
        <v>0</v>
      </c>
      <c r="L174" s="103">
        <f t="shared" si="11"/>
        <v>0</v>
      </c>
      <c r="M174" s="292"/>
      <c r="N174" s="7"/>
      <c r="O174" s="7"/>
      <c r="P174" s="174"/>
      <c r="Q174" s="179"/>
    </row>
    <row r="175" spans="2:17" x14ac:dyDescent="0.35">
      <c r="B175" s="275">
        <f>'3.1 Optimum crop N requirement'!B60</f>
        <v>0</v>
      </c>
      <c r="C175" s="287" t="str">
        <f>'3.2 Plan for available nitrogen'!E176</f>
        <v>(Blank)</v>
      </c>
      <c r="D175" s="259"/>
      <c r="E175" s="259"/>
      <c r="F175" s="299">
        <f>'3.2 Plan for available nitrogen'!D176</f>
        <v>0</v>
      </c>
      <c r="G175" s="166"/>
      <c r="H175" s="7"/>
      <c r="I175" s="7"/>
      <c r="J175" s="9" t="s">
        <v>107</v>
      </c>
      <c r="K175" s="176">
        <f t="shared" si="10"/>
        <v>0</v>
      </c>
      <c r="L175" s="103">
        <f t="shared" si="11"/>
        <v>0</v>
      </c>
      <c r="M175" s="290">
        <f t="shared" ref="M175" si="24">SUM(L175:L177)</f>
        <v>0</v>
      </c>
      <c r="N175" s="7"/>
      <c r="O175" s="7"/>
      <c r="P175" s="172">
        <f>'3.2 Plan for available nitrogen'!Q176</f>
        <v>0</v>
      </c>
      <c r="Q175" s="177">
        <f t="shared" ref="Q175" si="25">SUM(O175:O177)+P175</f>
        <v>0</v>
      </c>
    </row>
    <row r="176" spans="2:17" x14ac:dyDescent="0.35">
      <c r="B176" s="276"/>
      <c r="C176" s="288"/>
      <c r="D176" s="260"/>
      <c r="E176" s="260"/>
      <c r="F176" s="300"/>
      <c r="G176" s="166"/>
      <c r="H176" s="7"/>
      <c r="I176" s="7"/>
      <c r="J176" s="9" t="s">
        <v>107</v>
      </c>
      <c r="K176" s="176">
        <f t="shared" si="10"/>
        <v>0</v>
      </c>
      <c r="L176" s="103">
        <f t="shared" si="11"/>
        <v>0</v>
      </c>
      <c r="M176" s="291"/>
      <c r="N176" s="7"/>
      <c r="O176" s="7"/>
      <c r="P176" s="173"/>
      <c r="Q176" s="178"/>
    </row>
    <row r="177" spans="2:17" x14ac:dyDescent="0.35">
      <c r="B177" s="277"/>
      <c r="C177" s="289"/>
      <c r="D177" s="261"/>
      <c r="E177" s="261"/>
      <c r="F177" s="301"/>
      <c r="G177" s="166"/>
      <c r="H177" s="7"/>
      <c r="I177" s="7"/>
      <c r="J177" s="9" t="s">
        <v>107</v>
      </c>
      <c r="K177" s="176">
        <f t="shared" si="10"/>
        <v>0</v>
      </c>
      <c r="L177" s="103">
        <f t="shared" si="11"/>
        <v>0</v>
      </c>
      <c r="M177" s="292"/>
      <c r="N177" s="7"/>
      <c r="O177" s="7"/>
      <c r="P177" s="174"/>
      <c r="Q177" s="179"/>
    </row>
    <row r="178" spans="2:17" x14ac:dyDescent="0.35">
      <c r="B178" s="275">
        <f>'3.1 Optimum crop N requirement'!B61</f>
        <v>0</v>
      </c>
      <c r="C178" s="287" t="str">
        <f>'3.2 Plan for available nitrogen'!E179</f>
        <v>(Blank)</v>
      </c>
      <c r="D178" s="259"/>
      <c r="E178" s="259"/>
      <c r="F178" s="299">
        <f>'3.2 Plan for available nitrogen'!D179</f>
        <v>0</v>
      </c>
      <c r="G178" s="166"/>
      <c r="H178" s="7"/>
      <c r="I178" s="7"/>
      <c r="J178" s="9" t="s">
        <v>107</v>
      </c>
      <c r="K178" s="176">
        <f t="shared" si="10"/>
        <v>0</v>
      </c>
      <c r="L178" s="103">
        <f t="shared" si="11"/>
        <v>0</v>
      </c>
      <c r="M178" s="290">
        <f t="shared" ref="M178" si="26">SUM(L178:L180)</f>
        <v>0</v>
      </c>
      <c r="N178" s="7"/>
      <c r="O178" s="7"/>
      <c r="P178" s="172">
        <f>'3.2 Plan for available nitrogen'!Q179</f>
        <v>0</v>
      </c>
      <c r="Q178" s="177">
        <f t="shared" ref="Q178" si="27">SUM(O178:O180)+P178</f>
        <v>0</v>
      </c>
    </row>
    <row r="179" spans="2:17" x14ac:dyDescent="0.35">
      <c r="B179" s="276"/>
      <c r="C179" s="288"/>
      <c r="D179" s="260"/>
      <c r="E179" s="260"/>
      <c r="F179" s="300"/>
      <c r="G179" s="166"/>
      <c r="H179" s="7"/>
      <c r="I179" s="7"/>
      <c r="J179" s="9" t="s">
        <v>107</v>
      </c>
      <c r="K179" s="176">
        <f t="shared" si="10"/>
        <v>0</v>
      </c>
      <c r="L179" s="103">
        <f t="shared" si="11"/>
        <v>0</v>
      </c>
      <c r="M179" s="291"/>
      <c r="N179" s="7"/>
      <c r="O179" s="7"/>
      <c r="P179" s="173"/>
      <c r="Q179" s="178"/>
    </row>
    <row r="180" spans="2:17" x14ac:dyDescent="0.35">
      <c r="B180" s="277"/>
      <c r="C180" s="289"/>
      <c r="D180" s="261"/>
      <c r="E180" s="261"/>
      <c r="F180" s="301"/>
      <c r="G180" s="166"/>
      <c r="H180" s="7"/>
      <c r="I180" s="7"/>
      <c r="J180" s="9" t="s">
        <v>107</v>
      </c>
      <c r="K180" s="176">
        <f t="shared" si="10"/>
        <v>0</v>
      </c>
      <c r="L180" s="103">
        <f t="shared" si="11"/>
        <v>0</v>
      </c>
      <c r="M180" s="292"/>
      <c r="N180" s="7"/>
      <c r="O180" s="7"/>
      <c r="P180" s="174"/>
      <c r="Q180" s="179"/>
    </row>
    <row r="181" spans="2:17" x14ac:dyDescent="0.35">
      <c r="B181" s="275">
        <f>'3.1 Optimum crop N requirement'!B62</f>
        <v>0</v>
      </c>
      <c r="C181" s="287" t="str">
        <f>'3.2 Plan for available nitrogen'!E182</f>
        <v>(Blank)</v>
      </c>
      <c r="D181" s="259"/>
      <c r="E181" s="259"/>
      <c r="F181" s="299">
        <f>'3.2 Plan for available nitrogen'!D182</f>
        <v>0</v>
      </c>
      <c r="G181" s="166"/>
      <c r="H181" s="7"/>
      <c r="I181" s="7"/>
      <c r="J181" s="9" t="s">
        <v>107</v>
      </c>
      <c r="K181" s="176">
        <f t="shared" si="10"/>
        <v>0</v>
      </c>
      <c r="L181" s="103">
        <f t="shared" si="11"/>
        <v>0</v>
      </c>
      <c r="M181" s="290">
        <f t="shared" ref="M181" si="28">SUM(L181:L183)</f>
        <v>0</v>
      </c>
      <c r="N181" s="7"/>
      <c r="O181" s="7"/>
      <c r="P181" s="172">
        <f>'3.2 Plan for available nitrogen'!Q182</f>
        <v>0</v>
      </c>
      <c r="Q181" s="177">
        <f t="shared" ref="Q181" si="29">SUM(O181:O183)+P181</f>
        <v>0</v>
      </c>
    </row>
    <row r="182" spans="2:17" x14ac:dyDescent="0.35">
      <c r="B182" s="276"/>
      <c r="C182" s="288"/>
      <c r="D182" s="260"/>
      <c r="E182" s="260"/>
      <c r="F182" s="300"/>
      <c r="G182" s="166"/>
      <c r="H182" s="7"/>
      <c r="I182" s="7"/>
      <c r="J182" s="9" t="s">
        <v>107</v>
      </c>
      <c r="K182" s="176">
        <f t="shared" si="10"/>
        <v>0</v>
      </c>
      <c r="L182" s="103">
        <f t="shared" si="11"/>
        <v>0</v>
      </c>
      <c r="M182" s="291"/>
      <c r="N182" s="7"/>
      <c r="O182" s="7"/>
      <c r="P182" s="173"/>
      <c r="Q182" s="178"/>
    </row>
    <row r="183" spans="2:17" x14ac:dyDescent="0.35">
      <c r="B183" s="277"/>
      <c r="C183" s="289"/>
      <c r="D183" s="261"/>
      <c r="E183" s="261"/>
      <c r="F183" s="301"/>
      <c r="G183" s="166"/>
      <c r="H183" s="7"/>
      <c r="I183" s="7"/>
      <c r="J183" s="9" t="s">
        <v>107</v>
      </c>
      <c r="K183" s="176">
        <f t="shared" si="10"/>
        <v>0</v>
      </c>
      <c r="L183" s="103">
        <f t="shared" si="11"/>
        <v>0</v>
      </c>
      <c r="M183" s="292"/>
      <c r="N183" s="7"/>
      <c r="O183" s="7"/>
      <c r="P183" s="174"/>
      <c r="Q183" s="179"/>
    </row>
    <row r="184" spans="2:17" x14ac:dyDescent="0.35">
      <c r="B184" s="275">
        <f>'3.1 Optimum crop N requirement'!B63</f>
        <v>0</v>
      </c>
      <c r="C184" s="287" t="str">
        <f>'3.2 Plan for available nitrogen'!E185</f>
        <v>(Blank)</v>
      </c>
      <c r="D184" s="259"/>
      <c r="E184" s="259"/>
      <c r="F184" s="299">
        <f>'3.2 Plan for available nitrogen'!D185</f>
        <v>0</v>
      </c>
      <c r="G184" s="166"/>
      <c r="H184" s="7"/>
      <c r="I184" s="7"/>
      <c r="J184" s="9" t="s">
        <v>107</v>
      </c>
      <c r="K184" s="176">
        <f t="shared" si="10"/>
        <v>0</v>
      </c>
      <c r="L184" s="103">
        <f t="shared" si="11"/>
        <v>0</v>
      </c>
      <c r="M184" s="290">
        <f t="shared" ref="M184" si="30">SUM(L184:L186)</f>
        <v>0</v>
      </c>
      <c r="N184" s="7"/>
      <c r="O184" s="7"/>
      <c r="P184" s="172">
        <f>'3.2 Plan for available nitrogen'!Q185</f>
        <v>0</v>
      </c>
      <c r="Q184" s="177">
        <f t="shared" ref="Q184" si="31">SUM(O184:O186)+P184</f>
        <v>0</v>
      </c>
    </row>
    <row r="185" spans="2:17" x14ac:dyDescent="0.35">
      <c r="B185" s="276"/>
      <c r="C185" s="288"/>
      <c r="D185" s="260"/>
      <c r="E185" s="260"/>
      <c r="F185" s="300"/>
      <c r="G185" s="166"/>
      <c r="H185" s="7"/>
      <c r="I185" s="7"/>
      <c r="J185" s="9" t="s">
        <v>107</v>
      </c>
      <c r="K185" s="176">
        <f t="shared" si="10"/>
        <v>0</v>
      </c>
      <c r="L185" s="103">
        <f t="shared" si="11"/>
        <v>0</v>
      </c>
      <c r="M185" s="291"/>
      <c r="N185" s="7"/>
      <c r="O185" s="7"/>
      <c r="P185" s="173"/>
      <c r="Q185" s="178"/>
    </row>
    <row r="186" spans="2:17" x14ac:dyDescent="0.35">
      <c r="B186" s="277"/>
      <c r="C186" s="289"/>
      <c r="D186" s="261"/>
      <c r="E186" s="261"/>
      <c r="F186" s="301"/>
      <c r="G186" s="166"/>
      <c r="H186" s="7"/>
      <c r="I186" s="7"/>
      <c r="J186" s="9" t="s">
        <v>107</v>
      </c>
      <c r="K186" s="176">
        <f t="shared" si="10"/>
        <v>0</v>
      </c>
      <c r="L186" s="103">
        <f t="shared" si="11"/>
        <v>0</v>
      </c>
      <c r="M186" s="292"/>
      <c r="N186" s="7"/>
      <c r="O186" s="7"/>
      <c r="P186" s="174"/>
      <c r="Q186" s="179"/>
    </row>
    <row r="187" spans="2:17" x14ac:dyDescent="0.35">
      <c r="B187" s="275">
        <f>'3.1 Optimum crop N requirement'!B64</f>
        <v>0</v>
      </c>
      <c r="C187" s="287" t="str">
        <f>'3.2 Plan for available nitrogen'!E188</f>
        <v>(Blank)</v>
      </c>
      <c r="D187" s="259"/>
      <c r="E187" s="259"/>
      <c r="F187" s="299">
        <f>'3.2 Plan for available nitrogen'!D188</f>
        <v>0</v>
      </c>
      <c r="G187" s="166"/>
      <c r="H187" s="7"/>
      <c r="I187" s="7"/>
      <c r="J187" s="9" t="s">
        <v>107</v>
      </c>
      <c r="K187" s="176">
        <f t="shared" si="10"/>
        <v>0</v>
      </c>
      <c r="L187" s="103">
        <f t="shared" si="11"/>
        <v>0</v>
      </c>
      <c r="M187" s="290">
        <f t="shared" ref="M187" si="32">SUM(L187:L189)</f>
        <v>0</v>
      </c>
      <c r="N187" s="7"/>
      <c r="O187" s="7"/>
      <c r="P187" s="172">
        <f>'3.2 Plan for available nitrogen'!Q188</f>
        <v>0</v>
      </c>
      <c r="Q187" s="177">
        <f t="shared" ref="Q187" si="33">SUM(O187:O189)+P187</f>
        <v>0</v>
      </c>
    </row>
    <row r="188" spans="2:17" x14ac:dyDescent="0.35">
      <c r="B188" s="276"/>
      <c r="C188" s="288"/>
      <c r="D188" s="260"/>
      <c r="E188" s="260"/>
      <c r="F188" s="300"/>
      <c r="G188" s="166"/>
      <c r="H188" s="7"/>
      <c r="I188" s="7"/>
      <c r="J188" s="9" t="s">
        <v>107</v>
      </c>
      <c r="K188" s="176">
        <f t="shared" si="10"/>
        <v>0</v>
      </c>
      <c r="L188" s="103">
        <f t="shared" si="11"/>
        <v>0</v>
      </c>
      <c r="M188" s="291"/>
      <c r="N188" s="7"/>
      <c r="O188" s="7"/>
      <c r="P188" s="173"/>
      <c r="Q188" s="178"/>
    </row>
    <row r="189" spans="2:17" x14ac:dyDescent="0.35">
      <c r="B189" s="277"/>
      <c r="C189" s="289"/>
      <c r="D189" s="261"/>
      <c r="E189" s="261"/>
      <c r="F189" s="301"/>
      <c r="G189" s="166"/>
      <c r="H189" s="7"/>
      <c r="I189" s="7"/>
      <c r="J189" s="9" t="s">
        <v>107</v>
      </c>
      <c r="K189" s="176">
        <f t="shared" si="10"/>
        <v>0</v>
      </c>
      <c r="L189" s="103">
        <f t="shared" si="11"/>
        <v>0</v>
      </c>
      <c r="M189" s="292"/>
      <c r="N189" s="7"/>
      <c r="O189" s="7"/>
      <c r="P189" s="174"/>
      <c r="Q189" s="179"/>
    </row>
    <row r="190" spans="2:17" x14ac:dyDescent="0.35">
      <c r="B190" s="275">
        <f>'3.1 Optimum crop N requirement'!B65</f>
        <v>0</v>
      </c>
      <c r="C190" s="287" t="str">
        <f>'3.2 Plan for available nitrogen'!E191</f>
        <v>(Blank)</v>
      </c>
      <c r="D190" s="259"/>
      <c r="E190" s="259"/>
      <c r="F190" s="299">
        <f>'3.2 Plan for available nitrogen'!D191</f>
        <v>0</v>
      </c>
      <c r="G190" s="166"/>
      <c r="H190" s="7"/>
      <c r="I190" s="7"/>
      <c r="J190" s="9" t="s">
        <v>107</v>
      </c>
      <c r="K190" s="176">
        <f t="shared" si="10"/>
        <v>0</v>
      </c>
      <c r="L190" s="103">
        <f t="shared" si="11"/>
        <v>0</v>
      </c>
      <c r="M190" s="290">
        <f t="shared" ref="M190" si="34">SUM(L190:L192)</f>
        <v>0</v>
      </c>
      <c r="N190" s="7"/>
      <c r="O190" s="7"/>
      <c r="P190" s="172">
        <f>'3.2 Plan for available nitrogen'!Q191</f>
        <v>0</v>
      </c>
      <c r="Q190" s="177">
        <f t="shared" ref="Q190" si="35">SUM(O190:O192)+P190</f>
        <v>0</v>
      </c>
    </row>
    <row r="191" spans="2:17" x14ac:dyDescent="0.35">
      <c r="B191" s="276"/>
      <c r="C191" s="288"/>
      <c r="D191" s="260"/>
      <c r="E191" s="260"/>
      <c r="F191" s="300"/>
      <c r="G191" s="166"/>
      <c r="H191" s="7"/>
      <c r="I191" s="7"/>
      <c r="J191" s="9" t="s">
        <v>107</v>
      </c>
      <c r="K191" s="176">
        <f t="shared" si="10"/>
        <v>0</v>
      </c>
      <c r="L191" s="103">
        <f t="shared" si="11"/>
        <v>0</v>
      </c>
      <c r="M191" s="291"/>
      <c r="N191" s="7"/>
      <c r="O191" s="7"/>
      <c r="P191" s="173"/>
      <c r="Q191" s="178"/>
    </row>
    <row r="192" spans="2:17" x14ac:dyDescent="0.35">
      <c r="B192" s="277"/>
      <c r="C192" s="289"/>
      <c r="D192" s="261"/>
      <c r="E192" s="261"/>
      <c r="F192" s="301"/>
      <c r="G192" s="166"/>
      <c r="H192" s="7"/>
      <c r="I192" s="7"/>
      <c r="J192" s="9" t="s">
        <v>107</v>
      </c>
      <c r="K192" s="176">
        <f t="shared" si="10"/>
        <v>0</v>
      </c>
      <c r="L192" s="103">
        <f t="shared" si="11"/>
        <v>0</v>
      </c>
      <c r="M192" s="292"/>
      <c r="N192" s="7"/>
      <c r="O192" s="7"/>
      <c r="P192" s="174"/>
      <c r="Q192" s="179"/>
    </row>
    <row r="193" spans="2:17" x14ac:dyDescent="0.35">
      <c r="B193" s="275">
        <f>'3.1 Optimum crop N requirement'!B66</f>
        <v>0</v>
      </c>
      <c r="C193" s="287" t="str">
        <f>'3.2 Plan for available nitrogen'!E194</f>
        <v>(Blank)</v>
      </c>
      <c r="D193" s="259"/>
      <c r="E193" s="259"/>
      <c r="F193" s="299">
        <f>'3.2 Plan for available nitrogen'!D194</f>
        <v>0</v>
      </c>
      <c r="G193" s="166"/>
      <c r="H193" s="7"/>
      <c r="I193" s="7"/>
      <c r="J193" s="9" t="s">
        <v>107</v>
      </c>
      <c r="K193" s="176">
        <f t="shared" si="10"/>
        <v>0</v>
      </c>
      <c r="L193" s="103">
        <f t="shared" si="11"/>
        <v>0</v>
      </c>
      <c r="M193" s="290">
        <f t="shared" ref="M193" si="36">SUM(L193:L195)</f>
        <v>0</v>
      </c>
      <c r="N193" s="7"/>
      <c r="O193" s="7"/>
      <c r="P193" s="172">
        <f>'3.2 Plan for available nitrogen'!Q194</f>
        <v>0</v>
      </c>
      <c r="Q193" s="177">
        <f t="shared" ref="Q193" si="37">SUM(O193:O195)+P193</f>
        <v>0</v>
      </c>
    </row>
    <row r="194" spans="2:17" x14ac:dyDescent="0.35">
      <c r="B194" s="276"/>
      <c r="C194" s="288"/>
      <c r="D194" s="260"/>
      <c r="E194" s="260"/>
      <c r="F194" s="300"/>
      <c r="G194" s="166"/>
      <c r="H194" s="7"/>
      <c r="I194" s="7"/>
      <c r="J194" s="9" t="s">
        <v>107</v>
      </c>
      <c r="K194" s="176">
        <f t="shared" si="10"/>
        <v>0</v>
      </c>
      <c r="L194" s="103">
        <f t="shared" si="11"/>
        <v>0</v>
      </c>
      <c r="M194" s="291"/>
      <c r="N194" s="7"/>
      <c r="O194" s="7"/>
      <c r="P194" s="173"/>
      <c r="Q194" s="178"/>
    </row>
    <row r="195" spans="2:17" x14ac:dyDescent="0.35">
      <c r="B195" s="277"/>
      <c r="C195" s="289"/>
      <c r="D195" s="261"/>
      <c r="E195" s="261"/>
      <c r="F195" s="301"/>
      <c r="G195" s="166"/>
      <c r="H195" s="7"/>
      <c r="I195" s="7"/>
      <c r="J195" s="9" t="s">
        <v>107</v>
      </c>
      <c r="K195" s="176">
        <f t="shared" si="10"/>
        <v>0</v>
      </c>
      <c r="L195" s="103">
        <f t="shared" si="11"/>
        <v>0</v>
      </c>
      <c r="M195" s="292"/>
      <c r="N195" s="7"/>
      <c r="O195" s="7"/>
      <c r="P195" s="174"/>
      <c r="Q195" s="179"/>
    </row>
    <row r="196" spans="2:17" x14ac:dyDescent="0.35">
      <c r="B196" s="275">
        <f>'3.1 Optimum crop N requirement'!B67</f>
        <v>0</v>
      </c>
      <c r="C196" s="287" t="str">
        <f>'3.2 Plan for available nitrogen'!E197</f>
        <v>(Blank)</v>
      </c>
      <c r="D196" s="259"/>
      <c r="E196" s="259"/>
      <c r="F196" s="299">
        <f>'3.2 Plan for available nitrogen'!D197</f>
        <v>0</v>
      </c>
      <c r="G196" s="166"/>
      <c r="H196" s="7"/>
      <c r="I196" s="7"/>
      <c r="J196" s="9" t="s">
        <v>107</v>
      </c>
      <c r="K196" s="176">
        <f t="shared" si="10"/>
        <v>0</v>
      </c>
      <c r="L196" s="103">
        <f t="shared" si="11"/>
        <v>0</v>
      </c>
      <c r="M196" s="290">
        <f t="shared" ref="M196" si="38">SUM(L196:L198)</f>
        <v>0</v>
      </c>
      <c r="N196" s="7"/>
      <c r="O196" s="7"/>
      <c r="P196" s="172">
        <f>'3.2 Plan for available nitrogen'!Q197</f>
        <v>0</v>
      </c>
      <c r="Q196" s="177">
        <f t="shared" ref="Q196" si="39">SUM(O196:O198)+P196</f>
        <v>0</v>
      </c>
    </row>
    <row r="197" spans="2:17" x14ac:dyDescent="0.35">
      <c r="B197" s="276"/>
      <c r="C197" s="288"/>
      <c r="D197" s="260"/>
      <c r="E197" s="260"/>
      <c r="F197" s="300"/>
      <c r="G197" s="166"/>
      <c r="H197" s="7"/>
      <c r="I197" s="7"/>
      <c r="J197" s="9" t="s">
        <v>107</v>
      </c>
      <c r="K197" s="176">
        <f t="shared" si="10"/>
        <v>0</v>
      </c>
      <c r="L197" s="103">
        <f t="shared" si="11"/>
        <v>0</v>
      </c>
      <c r="M197" s="291"/>
      <c r="N197" s="7"/>
      <c r="O197" s="7"/>
      <c r="P197" s="173"/>
      <c r="Q197" s="178"/>
    </row>
    <row r="198" spans="2:17" x14ac:dyDescent="0.35">
      <c r="B198" s="277"/>
      <c r="C198" s="289"/>
      <c r="D198" s="261"/>
      <c r="E198" s="261"/>
      <c r="F198" s="301"/>
      <c r="G198" s="166"/>
      <c r="H198" s="7"/>
      <c r="I198" s="7"/>
      <c r="J198" s="9" t="s">
        <v>107</v>
      </c>
      <c r="K198" s="176">
        <f t="shared" si="10"/>
        <v>0</v>
      </c>
      <c r="L198" s="103">
        <f t="shared" si="11"/>
        <v>0</v>
      </c>
      <c r="M198" s="292"/>
      <c r="N198" s="7"/>
      <c r="O198" s="7"/>
      <c r="P198" s="174"/>
      <c r="Q198" s="179"/>
    </row>
    <row r="199" spans="2:17" x14ac:dyDescent="0.35">
      <c r="B199" s="275">
        <f>'3.1 Optimum crop N requirement'!B68</f>
        <v>0</v>
      </c>
      <c r="C199" s="287" t="str">
        <f>'3.2 Plan for available nitrogen'!E200</f>
        <v>(Blank)</v>
      </c>
      <c r="D199" s="259"/>
      <c r="E199" s="259"/>
      <c r="F199" s="299">
        <f>'3.2 Plan for available nitrogen'!D200</f>
        <v>0</v>
      </c>
      <c r="G199" s="166"/>
      <c r="H199" s="7"/>
      <c r="I199" s="7"/>
      <c r="J199" s="9" t="s">
        <v>107</v>
      </c>
      <c r="K199" s="176">
        <f t="shared" si="10"/>
        <v>0</v>
      </c>
      <c r="L199" s="103">
        <f t="shared" si="11"/>
        <v>0</v>
      </c>
      <c r="M199" s="290">
        <f t="shared" ref="M199" si="40">SUM(L199:L201)</f>
        <v>0</v>
      </c>
      <c r="N199" s="7"/>
      <c r="O199" s="7"/>
      <c r="P199" s="172">
        <f>'3.2 Plan for available nitrogen'!Q200</f>
        <v>0</v>
      </c>
      <c r="Q199" s="177">
        <f t="shared" ref="Q199" si="41">SUM(O199:O201)+P199</f>
        <v>0</v>
      </c>
    </row>
    <row r="200" spans="2:17" x14ac:dyDescent="0.35">
      <c r="B200" s="276"/>
      <c r="C200" s="288"/>
      <c r="D200" s="260"/>
      <c r="E200" s="260"/>
      <c r="F200" s="300"/>
      <c r="G200" s="166"/>
      <c r="H200" s="7"/>
      <c r="I200" s="7"/>
      <c r="J200" s="9" t="s">
        <v>107</v>
      </c>
      <c r="K200" s="176">
        <f t="shared" si="10"/>
        <v>0</v>
      </c>
      <c r="L200" s="103">
        <f t="shared" si="11"/>
        <v>0</v>
      </c>
      <c r="M200" s="291"/>
      <c r="N200" s="7"/>
      <c r="O200" s="7"/>
      <c r="P200" s="173"/>
      <c r="Q200" s="178"/>
    </row>
    <row r="201" spans="2:17" x14ac:dyDescent="0.35">
      <c r="B201" s="277"/>
      <c r="C201" s="289"/>
      <c r="D201" s="261"/>
      <c r="E201" s="261"/>
      <c r="F201" s="301"/>
      <c r="G201" s="166"/>
      <c r="H201" s="7"/>
      <c r="I201" s="7"/>
      <c r="J201" s="9" t="s">
        <v>107</v>
      </c>
      <c r="K201" s="176">
        <f t="shared" si="10"/>
        <v>0</v>
      </c>
      <c r="L201" s="103">
        <f t="shared" si="11"/>
        <v>0</v>
      </c>
      <c r="M201" s="292"/>
      <c r="N201" s="7"/>
      <c r="O201" s="7"/>
      <c r="P201" s="174"/>
      <c r="Q201" s="179"/>
    </row>
    <row r="202" spans="2:17" x14ac:dyDescent="0.35">
      <c r="B202" s="275">
        <f>'3.1 Optimum crop N requirement'!B69</f>
        <v>0</v>
      </c>
      <c r="C202" s="287" t="str">
        <f>'3.2 Plan for available nitrogen'!E203</f>
        <v>(Blank)</v>
      </c>
      <c r="D202" s="259"/>
      <c r="E202" s="259"/>
      <c r="F202" s="299">
        <f>'3.2 Plan for available nitrogen'!D203</f>
        <v>0</v>
      </c>
      <c r="G202" s="166"/>
      <c r="H202" s="7"/>
      <c r="I202" s="7"/>
      <c r="J202" s="9" t="s">
        <v>107</v>
      </c>
      <c r="K202" s="176">
        <f t="shared" si="10"/>
        <v>0</v>
      </c>
      <c r="L202" s="103">
        <f t="shared" si="11"/>
        <v>0</v>
      </c>
      <c r="M202" s="290">
        <f t="shared" ref="M202" si="42">SUM(L202:L204)</f>
        <v>0</v>
      </c>
      <c r="N202" s="7"/>
      <c r="O202" s="7"/>
      <c r="P202" s="172">
        <f>'3.2 Plan for available nitrogen'!Q203</f>
        <v>0</v>
      </c>
      <c r="Q202" s="177">
        <f t="shared" ref="Q202" si="43">SUM(O202:O204)+P202</f>
        <v>0</v>
      </c>
    </row>
    <row r="203" spans="2:17" x14ac:dyDescent="0.35">
      <c r="B203" s="276"/>
      <c r="C203" s="288"/>
      <c r="D203" s="260"/>
      <c r="E203" s="260"/>
      <c r="F203" s="300"/>
      <c r="G203" s="166"/>
      <c r="H203" s="7"/>
      <c r="I203" s="7"/>
      <c r="J203" s="9" t="s">
        <v>107</v>
      </c>
      <c r="K203" s="176">
        <f t="shared" si="10"/>
        <v>0</v>
      </c>
      <c r="L203" s="103">
        <f t="shared" si="11"/>
        <v>0</v>
      </c>
      <c r="M203" s="291"/>
      <c r="N203" s="7"/>
      <c r="O203" s="7"/>
      <c r="P203" s="173"/>
      <c r="Q203" s="178"/>
    </row>
    <row r="204" spans="2:17" x14ac:dyDescent="0.35">
      <c r="B204" s="277"/>
      <c r="C204" s="289"/>
      <c r="D204" s="261"/>
      <c r="E204" s="261"/>
      <c r="F204" s="301"/>
      <c r="G204" s="166"/>
      <c r="H204" s="7"/>
      <c r="I204" s="7"/>
      <c r="J204" s="9" t="s">
        <v>107</v>
      </c>
      <c r="K204" s="176">
        <f t="shared" si="10"/>
        <v>0</v>
      </c>
      <c r="L204" s="103">
        <f t="shared" si="11"/>
        <v>0</v>
      </c>
      <c r="M204" s="292"/>
      <c r="N204" s="7"/>
      <c r="O204" s="7"/>
      <c r="P204" s="174"/>
      <c r="Q204" s="179"/>
    </row>
    <row r="205" spans="2:17" x14ac:dyDescent="0.35">
      <c r="B205" s="275">
        <f>'3.1 Optimum crop N requirement'!B70</f>
        <v>0</v>
      </c>
      <c r="C205" s="287" t="str">
        <f>'3.2 Plan for available nitrogen'!E206</f>
        <v>(Blank)</v>
      </c>
      <c r="D205" s="259"/>
      <c r="E205" s="259"/>
      <c r="F205" s="299">
        <f>'3.2 Plan for available nitrogen'!D206</f>
        <v>0</v>
      </c>
      <c r="G205" s="166"/>
      <c r="H205" s="7"/>
      <c r="I205" s="7"/>
      <c r="J205" s="9" t="s">
        <v>107</v>
      </c>
      <c r="K205" s="176">
        <f t="shared" si="10"/>
        <v>0</v>
      </c>
      <c r="L205" s="103">
        <f t="shared" si="11"/>
        <v>0</v>
      </c>
      <c r="M205" s="290">
        <f t="shared" ref="M205" si="44">SUM(L205:L207)</f>
        <v>0</v>
      </c>
      <c r="N205" s="7"/>
      <c r="O205" s="7"/>
      <c r="P205" s="172">
        <f>'3.2 Plan for available nitrogen'!Q206</f>
        <v>0</v>
      </c>
      <c r="Q205" s="177">
        <f t="shared" ref="Q205" si="45">SUM(O205:O207)+P205</f>
        <v>0</v>
      </c>
    </row>
    <row r="206" spans="2:17" x14ac:dyDescent="0.35">
      <c r="B206" s="276"/>
      <c r="C206" s="288"/>
      <c r="D206" s="260"/>
      <c r="E206" s="260"/>
      <c r="F206" s="300"/>
      <c r="G206" s="166"/>
      <c r="H206" s="7"/>
      <c r="I206" s="7"/>
      <c r="J206" s="9" t="s">
        <v>107</v>
      </c>
      <c r="K206" s="176">
        <f t="shared" si="10"/>
        <v>0</v>
      </c>
      <c r="L206" s="103">
        <f t="shared" si="11"/>
        <v>0</v>
      </c>
      <c r="M206" s="291"/>
      <c r="N206" s="7"/>
      <c r="O206" s="7"/>
      <c r="P206" s="173"/>
      <c r="Q206" s="178"/>
    </row>
    <row r="207" spans="2:17" x14ac:dyDescent="0.35">
      <c r="B207" s="277"/>
      <c r="C207" s="289"/>
      <c r="D207" s="261"/>
      <c r="E207" s="261"/>
      <c r="F207" s="301"/>
      <c r="G207" s="166"/>
      <c r="H207" s="7"/>
      <c r="I207" s="7"/>
      <c r="J207" s="9" t="s">
        <v>107</v>
      </c>
      <c r="K207" s="176">
        <f t="shared" si="10"/>
        <v>0</v>
      </c>
      <c r="L207" s="103">
        <f t="shared" si="11"/>
        <v>0</v>
      </c>
      <c r="M207" s="292"/>
      <c r="N207" s="7"/>
      <c r="O207" s="7"/>
      <c r="P207" s="174"/>
      <c r="Q207" s="179"/>
    </row>
    <row r="208" spans="2:17" x14ac:dyDescent="0.35">
      <c r="B208" s="275">
        <f>'3.1 Optimum crop N requirement'!B71</f>
        <v>0</v>
      </c>
      <c r="C208" s="287" t="str">
        <f>'3.2 Plan for available nitrogen'!E209</f>
        <v>(Blank)</v>
      </c>
      <c r="D208" s="259"/>
      <c r="E208" s="259"/>
      <c r="F208" s="299">
        <f>'3.2 Plan for available nitrogen'!D209</f>
        <v>0</v>
      </c>
      <c r="G208" s="166"/>
      <c r="H208" s="7"/>
      <c r="I208" s="7"/>
      <c r="J208" s="9" t="s">
        <v>107</v>
      </c>
      <c r="K208" s="176">
        <f t="shared" si="10"/>
        <v>0</v>
      </c>
      <c r="L208" s="103">
        <f t="shared" si="11"/>
        <v>0</v>
      </c>
      <c r="M208" s="290">
        <f t="shared" ref="M208" si="46">SUM(L208:L210)</f>
        <v>0</v>
      </c>
      <c r="N208" s="7"/>
      <c r="O208" s="7"/>
      <c r="P208" s="172">
        <f>'3.2 Plan for available nitrogen'!Q209</f>
        <v>0</v>
      </c>
      <c r="Q208" s="177">
        <f t="shared" ref="Q208" si="47">SUM(O208:O210)+P208</f>
        <v>0</v>
      </c>
    </row>
    <row r="209" spans="2:17" x14ac:dyDescent="0.35">
      <c r="B209" s="276"/>
      <c r="C209" s="288"/>
      <c r="D209" s="260"/>
      <c r="E209" s="260"/>
      <c r="F209" s="300"/>
      <c r="G209" s="166"/>
      <c r="H209" s="7"/>
      <c r="I209" s="7"/>
      <c r="J209" s="9" t="s">
        <v>107</v>
      </c>
      <c r="K209" s="176">
        <f t="shared" si="10"/>
        <v>0</v>
      </c>
      <c r="L209" s="103">
        <f t="shared" si="11"/>
        <v>0</v>
      </c>
      <c r="M209" s="291"/>
      <c r="N209" s="7"/>
      <c r="O209" s="7"/>
      <c r="P209" s="173"/>
      <c r="Q209" s="178"/>
    </row>
    <row r="210" spans="2:17" x14ac:dyDescent="0.35">
      <c r="B210" s="277"/>
      <c r="C210" s="289"/>
      <c r="D210" s="261"/>
      <c r="E210" s="261"/>
      <c r="F210" s="301"/>
      <c r="G210" s="166"/>
      <c r="H210" s="7"/>
      <c r="I210" s="7"/>
      <c r="J210" s="9" t="s">
        <v>107</v>
      </c>
      <c r="K210" s="176">
        <f t="shared" si="10"/>
        <v>0</v>
      </c>
      <c r="L210" s="103">
        <f t="shared" si="11"/>
        <v>0</v>
      </c>
      <c r="M210" s="292"/>
      <c r="N210" s="7"/>
      <c r="O210" s="7"/>
      <c r="P210" s="174"/>
      <c r="Q210" s="179"/>
    </row>
    <row r="211" spans="2:17" x14ac:dyDescent="0.35">
      <c r="B211" s="275">
        <f>'3.1 Optimum crop N requirement'!B72</f>
        <v>0</v>
      </c>
      <c r="C211" s="287" t="str">
        <f>'3.2 Plan for available nitrogen'!E212</f>
        <v>(Blank)</v>
      </c>
      <c r="D211" s="259"/>
      <c r="E211" s="259"/>
      <c r="F211" s="299">
        <f>'3.2 Plan for available nitrogen'!D212</f>
        <v>0</v>
      </c>
      <c r="G211" s="166"/>
      <c r="H211" s="7"/>
      <c r="I211" s="7"/>
      <c r="J211" s="9" t="s">
        <v>107</v>
      </c>
      <c r="K211" s="176">
        <f t="shared" si="10"/>
        <v>0</v>
      </c>
      <c r="L211" s="103">
        <f t="shared" si="11"/>
        <v>0</v>
      </c>
      <c r="M211" s="290">
        <f t="shared" ref="M211" si="48">SUM(L211:L213)</f>
        <v>0</v>
      </c>
      <c r="N211" s="7"/>
      <c r="O211" s="7"/>
      <c r="P211" s="172">
        <f>'3.2 Plan for available nitrogen'!Q212</f>
        <v>0</v>
      </c>
      <c r="Q211" s="177">
        <f t="shared" ref="Q211" si="49">SUM(O211:O213)+P211</f>
        <v>0</v>
      </c>
    </row>
    <row r="212" spans="2:17" x14ac:dyDescent="0.35">
      <c r="B212" s="276"/>
      <c r="C212" s="288"/>
      <c r="D212" s="260"/>
      <c r="E212" s="260"/>
      <c r="F212" s="300"/>
      <c r="G212" s="166"/>
      <c r="H212" s="7"/>
      <c r="I212" s="7"/>
      <c r="J212" s="9" t="s">
        <v>107</v>
      </c>
      <c r="K212" s="176">
        <f t="shared" si="10"/>
        <v>0</v>
      </c>
      <c r="L212" s="103">
        <f t="shared" si="11"/>
        <v>0</v>
      </c>
      <c r="M212" s="291"/>
      <c r="N212" s="7"/>
      <c r="O212" s="7"/>
      <c r="P212" s="173"/>
      <c r="Q212" s="178"/>
    </row>
    <row r="213" spans="2:17" x14ac:dyDescent="0.35">
      <c r="B213" s="277"/>
      <c r="C213" s="289"/>
      <c r="D213" s="261"/>
      <c r="E213" s="261"/>
      <c r="F213" s="301"/>
      <c r="G213" s="166"/>
      <c r="H213" s="7"/>
      <c r="I213" s="7"/>
      <c r="J213" s="9" t="s">
        <v>107</v>
      </c>
      <c r="K213" s="176">
        <f t="shared" si="10"/>
        <v>0</v>
      </c>
      <c r="L213" s="103">
        <f t="shared" si="11"/>
        <v>0</v>
      </c>
      <c r="M213" s="292"/>
      <c r="N213" s="7"/>
      <c r="O213" s="7"/>
      <c r="P213" s="174"/>
      <c r="Q213" s="179"/>
    </row>
    <row r="214" spans="2:17" x14ac:dyDescent="0.35">
      <c r="B214" s="275">
        <f>'3.1 Optimum crop N requirement'!B73</f>
        <v>0</v>
      </c>
      <c r="C214" s="287" t="str">
        <f>'3.2 Plan for available nitrogen'!E215</f>
        <v>(Blank)</v>
      </c>
      <c r="D214" s="259"/>
      <c r="E214" s="259"/>
      <c r="F214" s="299">
        <f>'3.2 Plan for available nitrogen'!D215</f>
        <v>0</v>
      </c>
      <c r="G214" s="166"/>
      <c r="H214" s="7"/>
      <c r="I214" s="7"/>
      <c r="J214" s="9" t="s">
        <v>107</v>
      </c>
      <c r="K214" s="176">
        <f t="shared" si="10"/>
        <v>0</v>
      </c>
      <c r="L214" s="103">
        <f t="shared" si="11"/>
        <v>0</v>
      </c>
      <c r="M214" s="290">
        <f t="shared" ref="M214" si="50">SUM(L214:L216)</f>
        <v>0</v>
      </c>
      <c r="N214" s="7"/>
      <c r="O214" s="7"/>
      <c r="P214" s="172">
        <f>'3.2 Plan for available nitrogen'!Q215</f>
        <v>0</v>
      </c>
      <c r="Q214" s="177">
        <f t="shared" ref="Q214" si="51">SUM(O214:O216)+P214</f>
        <v>0</v>
      </c>
    </row>
    <row r="215" spans="2:17" x14ac:dyDescent="0.35">
      <c r="B215" s="276"/>
      <c r="C215" s="288"/>
      <c r="D215" s="260"/>
      <c r="E215" s="260"/>
      <c r="F215" s="300"/>
      <c r="G215" s="166"/>
      <c r="H215" s="7"/>
      <c r="I215" s="7"/>
      <c r="J215" s="9" t="s">
        <v>107</v>
      </c>
      <c r="K215" s="176">
        <f t="shared" si="10"/>
        <v>0</v>
      </c>
      <c r="L215" s="103">
        <f t="shared" si="11"/>
        <v>0</v>
      </c>
      <c r="M215" s="291"/>
      <c r="N215" s="7"/>
      <c r="O215" s="7"/>
      <c r="P215" s="173"/>
      <c r="Q215" s="178"/>
    </row>
    <row r="216" spans="2:17" x14ac:dyDescent="0.35">
      <c r="B216" s="277"/>
      <c r="C216" s="289"/>
      <c r="D216" s="261"/>
      <c r="E216" s="261"/>
      <c r="F216" s="301"/>
      <c r="G216" s="166"/>
      <c r="H216" s="7"/>
      <c r="I216" s="7"/>
      <c r="J216" s="9" t="s">
        <v>107</v>
      </c>
      <c r="K216" s="176">
        <f t="shared" si="10"/>
        <v>0</v>
      </c>
      <c r="L216" s="103">
        <f t="shared" si="11"/>
        <v>0</v>
      </c>
      <c r="M216" s="292"/>
      <c r="N216" s="7"/>
      <c r="O216" s="7"/>
      <c r="P216" s="174"/>
      <c r="Q216" s="179"/>
    </row>
    <row r="217" spans="2:17" x14ac:dyDescent="0.35">
      <c r="B217" s="275">
        <f>'3.1 Optimum crop N requirement'!B74</f>
        <v>0</v>
      </c>
      <c r="C217" s="287" t="str">
        <f>'3.2 Plan for available nitrogen'!E218</f>
        <v>(Blank)</v>
      </c>
      <c r="D217" s="259"/>
      <c r="E217" s="259"/>
      <c r="F217" s="299">
        <f>'3.2 Plan for available nitrogen'!D218</f>
        <v>0</v>
      </c>
      <c r="G217" s="166"/>
      <c r="H217" s="7"/>
      <c r="I217" s="7"/>
      <c r="J217" s="9" t="s">
        <v>107</v>
      </c>
      <c r="K217" s="176">
        <f t="shared" si="10"/>
        <v>0</v>
      </c>
      <c r="L217" s="103">
        <f t="shared" si="11"/>
        <v>0</v>
      </c>
      <c r="M217" s="290">
        <f t="shared" ref="M217" si="52">SUM(L217:L219)</f>
        <v>0</v>
      </c>
      <c r="N217" s="7"/>
      <c r="O217" s="7"/>
      <c r="P217" s="172">
        <f>'3.2 Plan for available nitrogen'!Q218</f>
        <v>0</v>
      </c>
      <c r="Q217" s="177">
        <f t="shared" ref="Q217" si="53">SUM(O217:O219)+P217</f>
        <v>0</v>
      </c>
    </row>
    <row r="218" spans="2:17" x14ac:dyDescent="0.35">
      <c r="B218" s="276"/>
      <c r="C218" s="288"/>
      <c r="D218" s="260"/>
      <c r="E218" s="260"/>
      <c r="F218" s="300"/>
      <c r="G218" s="166"/>
      <c r="H218" s="7"/>
      <c r="I218" s="7"/>
      <c r="J218" s="9" t="s">
        <v>107</v>
      </c>
      <c r="K218" s="176">
        <f t="shared" si="10"/>
        <v>0</v>
      </c>
      <c r="L218" s="103">
        <f t="shared" si="11"/>
        <v>0</v>
      </c>
      <c r="M218" s="291"/>
      <c r="N218" s="7"/>
      <c r="O218" s="7"/>
      <c r="P218" s="173"/>
      <c r="Q218" s="178"/>
    </row>
    <row r="219" spans="2:17" x14ac:dyDescent="0.35">
      <c r="B219" s="277"/>
      <c r="C219" s="289"/>
      <c r="D219" s="261"/>
      <c r="E219" s="261"/>
      <c r="F219" s="301"/>
      <c r="G219" s="166"/>
      <c r="H219" s="7"/>
      <c r="I219" s="7"/>
      <c r="J219" s="9" t="s">
        <v>107</v>
      </c>
      <c r="K219" s="176">
        <f t="shared" si="10"/>
        <v>0</v>
      </c>
      <c r="L219" s="103">
        <f t="shared" si="11"/>
        <v>0</v>
      </c>
      <c r="M219" s="292"/>
      <c r="N219" s="7"/>
      <c r="O219" s="7"/>
      <c r="P219" s="174"/>
      <c r="Q219" s="179"/>
    </row>
    <row r="220" spans="2:17" x14ac:dyDescent="0.35">
      <c r="B220" s="275">
        <f>'3.1 Optimum crop N requirement'!B75</f>
        <v>0</v>
      </c>
      <c r="C220" s="287" t="str">
        <f>'3.2 Plan for available nitrogen'!E221</f>
        <v>(Blank)</v>
      </c>
      <c r="D220" s="259"/>
      <c r="E220" s="259"/>
      <c r="F220" s="299">
        <f>'3.2 Plan for available nitrogen'!D221</f>
        <v>0</v>
      </c>
      <c r="G220" s="166"/>
      <c r="H220" s="7"/>
      <c r="I220" s="7"/>
      <c r="J220" s="9" t="s">
        <v>107</v>
      </c>
      <c r="K220" s="176">
        <f t="shared" si="10"/>
        <v>0</v>
      </c>
      <c r="L220" s="103">
        <f t="shared" si="11"/>
        <v>0</v>
      </c>
      <c r="M220" s="290">
        <f t="shared" ref="M220" si="54">SUM(L220:L222)</f>
        <v>0</v>
      </c>
      <c r="N220" s="7"/>
      <c r="O220" s="7"/>
      <c r="P220" s="172">
        <f>'3.2 Plan for available nitrogen'!Q221</f>
        <v>0</v>
      </c>
      <c r="Q220" s="177">
        <f t="shared" ref="Q220" si="55">SUM(O220:O222)+P220</f>
        <v>0</v>
      </c>
    </row>
    <row r="221" spans="2:17" x14ac:dyDescent="0.35">
      <c r="B221" s="276"/>
      <c r="C221" s="288"/>
      <c r="D221" s="260"/>
      <c r="E221" s="260"/>
      <c r="F221" s="300"/>
      <c r="G221" s="166"/>
      <c r="H221" s="7"/>
      <c r="I221" s="7"/>
      <c r="J221" s="9" t="s">
        <v>107</v>
      </c>
      <c r="K221" s="176">
        <f t="shared" ref="K221:K284" si="56">VLOOKUP(J221,$S$9:$T$28,2, FALSE)</f>
        <v>0</v>
      </c>
      <c r="L221" s="103">
        <f t="shared" ref="L221:L284" si="57">G221*K221</f>
        <v>0</v>
      </c>
      <c r="M221" s="291"/>
      <c r="N221" s="7"/>
      <c r="O221" s="7"/>
      <c r="P221" s="173"/>
      <c r="Q221" s="178"/>
    </row>
    <row r="222" spans="2:17" x14ac:dyDescent="0.35">
      <c r="B222" s="277"/>
      <c r="C222" s="289"/>
      <c r="D222" s="261"/>
      <c r="E222" s="261"/>
      <c r="F222" s="301"/>
      <c r="G222" s="166"/>
      <c r="H222" s="7"/>
      <c r="I222" s="7"/>
      <c r="J222" s="9" t="s">
        <v>107</v>
      </c>
      <c r="K222" s="176">
        <f t="shared" si="56"/>
        <v>0</v>
      </c>
      <c r="L222" s="103">
        <f t="shared" si="57"/>
        <v>0</v>
      </c>
      <c r="M222" s="292"/>
      <c r="N222" s="7"/>
      <c r="O222" s="7"/>
      <c r="P222" s="174"/>
      <c r="Q222" s="179"/>
    </row>
    <row r="223" spans="2:17" x14ac:dyDescent="0.35">
      <c r="B223" s="275">
        <f>'3.1 Optimum crop N requirement'!B76</f>
        <v>0</v>
      </c>
      <c r="C223" s="287" t="str">
        <f>'3.2 Plan for available nitrogen'!E224</f>
        <v>(Blank)</v>
      </c>
      <c r="D223" s="259"/>
      <c r="E223" s="259"/>
      <c r="F223" s="299">
        <f>'3.2 Plan for available nitrogen'!D224</f>
        <v>0</v>
      </c>
      <c r="G223" s="166"/>
      <c r="H223" s="7"/>
      <c r="I223" s="7"/>
      <c r="J223" s="9" t="s">
        <v>107</v>
      </c>
      <c r="K223" s="176">
        <f t="shared" si="56"/>
        <v>0</v>
      </c>
      <c r="L223" s="103">
        <f t="shared" si="57"/>
        <v>0</v>
      </c>
      <c r="M223" s="290">
        <f t="shared" ref="M223" si="58">SUM(L223:L225)</f>
        <v>0</v>
      </c>
      <c r="N223" s="7"/>
      <c r="O223" s="7"/>
      <c r="P223" s="172">
        <f>'3.2 Plan for available nitrogen'!Q224</f>
        <v>0</v>
      </c>
      <c r="Q223" s="177">
        <f t="shared" ref="Q223" si="59">SUM(O223:O225)+P223</f>
        <v>0</v>
      </c>
    </row>
    <row r="224" spans="2:17" x14ac:dyDescent="0.35">
      <c r="B224" s="276"/>
      <c r="C224" s="288"/>
      <c r="D224" s="260"/>
      <c r="E224" s="260"/>
      <c r="F224" s="300"/>
      <c r="G224" s="166"/>
      <c r="H224" s="7"/>
      <c r="I224" s="7"/>
      <c r="J224" s="9" t="s">
        <v>107</v>
      </c>
      <c r="K224" s="176">
        <f t="shared" si="56"/>
        <v>0</v>
      </c>
      <c r="L224" s="103">
        <f t="shared" si="57"/>
        <v>0</v>
      </c>
      <c r="M224" s="291"/>
      <c r="N224" s="7"/>
      <c r="O224" s="7"/>
      <c r="P224" s="173"/>
      <c r="Q224" s="178"/>
    </row>
    <row r="225" spans="2:17" x14ac:dyDescent="0.35">
      <c r="B225" s="277"/>
      <c r="C225" s="289"/>
      <c r="D225" s="261"/>
      <c r="E225" s="261"/>
      <c r="F225" s="301"/>
      <c r="G225" s="166"/>
      <c r="H225" s="7"/>
      <c r="I225" s="7"/>
      <c r="J225" s="9" t="s">
        <v>107</v>
      </c>
      <c r="K225" s="176">
        <f t="shared" si="56"/>
        <v>0</v>
      </c>
      <c r="L225" s="103">
        <f t="shared" si="57"/>
        <v>0</v>
      </c>
      <c r="M225" s="292"/>
      <c r="N225" s="7"/>
      <c r="O225" s="7"/>
      <c r="P225" s="174"/>
      <c r="Q225" s="179"/>
    </row>
    <row r="226" spans="2:17" x14ac:dyDescent="0.35">
      <c r="B226" s="275">
        <f>'3.1 Optimum crop N requirement'!B77</f>
        <v>0</v>
      </c>
      <c r="C226" s="287" t="str">
        <f>'3.2 Plan for available nitrogen'!E227</f>
        <v>(Blank)</v>
      </c>
      <c r="D226" s="259"/>
      <c r="E226" s="259"/>
      <c r="F226" s="299">
        <f>'3.2 Plan for available nitrogen'!D227</f>
        <v>0</v>
      </c>
      <c r="G226" s="166"/>
      <c r="H226" s="7"/>
      <c r="I226" s="7"/>
      <c r="J226" s="9" t="s">
        <v>107</v>
      </c>
      <c r="K226" s="176">
        <f t="shared" si="56"/>
        <v>0</v>
      </c>
      <c r="L226" s="103">
        <f t="shared" si="57"/>
        <v>0</v>
      </c>
      <c r="M226" s="290">
        <f t="shared" ref="M226" si="60">SUM(L226:L228)</f>
        <v>0</v>
      </c>
      <c r="N226" s="7"/>
      <c r="O226" s="7"/>
      <c r="P226" s="172">
        <f>'3.2 Plan for available nitrogen'!Q227</f>
        <v>0</v>
      </c>
      <c r="Q226" s="177">
        <f t="shared" ref="Q226" si="61">SUM(O226:O228)+P226</f>
        <v>0</v>
      </c>
    </row>
    <row r="227" spans="2:17" x14ac:dyDescent="0.35">
      <c r="B227" s="276"/>
      <c r="C227" s="288"/>
      <c r="D227" s="260"/>
      <c r="E227" s="260"/>
      <c r="F227" s="300"/>
      <c r="G227" s="166"/>
      <c r="H227" s="7"/>
      <c r="I227" s="7"/>
      <c r="J227" s="9" t="s">
        <v>107</v>
      </c>
      <c r="K227" s="176">
        <f t="shared" si="56"/>
        <v>0</v>
      </c>
      <c r="L227" s="103">
        <f t="shared" si="57"/>
        <v>0</v>
      </c>
      <c r="M227" s="291"/>
      <c r="N227" s="7"/>
      <c r="O227" s="7"/>
      <c r="P227" s="173"/>
      <c r="Q227" s="178"/>
    </row>
    <row r="228" spans="2:17" x14ac:dyDescent="0.35">
      <c r="B228" s="277"/>
      <c r="C228" s="289"/>
      <c r="D228" s="261"/>
      <c r="E228" s="261"/>
      <c r="F228" s="301"/>
      <c r="G228" s="166"/>
      <c r="H228" s="7"/>
      <c r="I228" s="7"/>
      <c r="J228" s="9" t="s">
        <v>107</v>
      </c>
      <c r="K228" s="176">
        <f t="shared" si="56"/>
        <v>0</v>
      </c>
      <c r="L228" s="103">
        <f t="shared" si="57"/>
        <v>0</v>
      </c>
      <c r="M228" s="292"/>
      <c r="N228" s="7"/>
      <c r="O228" s="7"/>
      <c r="P228" s="174"/>
      <c r="Q228" s="179"/>
    </row>
    <row r="229" spans="2:17" x14ac:dyDescent="0.35">
      <c r="B229" s="275">
        <f>'3.1 Optimum crop N requirement'!B78</f>
        <v>0</v>
      </c>
      <c r="C229" s="287" t="str">
        <f>'3.2 Plan for available nitrogen'!E230</f>
        <v>(Blank)</v>
      </c>
      <c r="D229" s="259"/>
      <c r="E229" s="259"/>
      <c r="F229" s="299">
        <f>'3.2 Plan for available nitrogen'!D230</f>
        <v>0</v>
      </c>
      <c r="G229" s="166"/>
      <c r="H229" s="7"/>
      <c r="I229" s="7"/>
      <c r="J229" s="9" t="s">
        <v>107</v>
      </c>
      <c r="K229" s="176">
        <f t="shared" si="56"/>
        <v>0</v>
      </c>
      <c r="L229" s="103">
        <f t="shared" si="57"/>
        <v>0</v>
      </c>
      <c r="M229" s="290">
        <f t="shared" ref="M229" si="62">SUM(L229:L231)</f>
        <v>0</v>
      </c>
      <c r="N229" s="7"/>
      <c r="O229" s="7"/>
      <c r="P229" s="172">
        <f>'3.2 Plan for available nitrogen'!Q230</f>
        <v>0</v>
      </c>
      <c r="Q229" s="177">
        <f t="shared" ref="Q229" si="63">SUM(O229:O231)+P229</f>
        <v>0</v>
      </c>
    </row>
    <row r="230" spans="2:17" x14ac:dyDescent="0.35">
      <c r="B230" s="276"/>
      <c r="C230" s="288"/>
      <c r="D230" s="260"/>
      <c r="E230" s="260"/>
      <c r="F230" s="300"/>
      <c r="G230" s="166"/>
      <c r="H230" s="7"/>
      <c r="I230" s="7"/>
      <c r="J230" s="9" t="s">
        <v>107</v>
      </c>
      <c r="K230" s="176">
        <f t="shared" si="56"/>
        <v>0</v>
      </c>
      <c r="L230" s="103">
        <f t="shared" si="57"/>
        <v>0</v>
      </c>
      <c r="M230" s="291"/>
      <c r="N230" s="7"/>
      <c r="O230" s="7"/>
      <c r="P230" s="173"/>
      <c r="Q230" s="178"/>
    </row>
    <row r="231" spans="2:17" x14ac:dyDescent="0.35">
      <c r="B231" s="277"/>
      <c r="C231" s="289"/>
      <c r="D231" s="261"/>
      <c r="E231" s="261"/>
      <c r="F231" s="301"/>
      <c r="G231" s="166"/>
      <c r="H231" s="7"/>
      <c r="I231" s="7"/>
      <c r="J231" s="9" t="s">
        <v>107</v>
      </c>
      <c r="K231" s="176">
        <f t="shared" si="56"/>
        <v>0</v>
      </c>
      <c r="L231" s="103">
        <f t="shared" si="57"/>
        <v>0</v>
      </c>
      <c r="M231" s="292"/>
      <c r="N231" s="7"/>
      <c r="O231" s="7"/>
      <c r="P231" s="174"/>
      <c r="Q231" s="179"/>
    </row>
    <row r="232" spans="2:17" x14ac:dyDescent="0.35">
      <c r="B232" s="275">
        <f>'3.1 Optimum crop N requirement'!B79</f>
        <v>0</v>
      </c>
      <c r="C232" s="287" t="str">
        <f>'3.2 Plan for available nitrogen'!E233</f>
        <v>(Blank)</v>
      </c>
      <c r="D232" s="259"/>
      <c r="E232" s="259"/>
      <c r="F232" s="299">
        <f>'3.2 Plan for available nitrogen'!D233</f>
        <v>0</v>
      </c>
      <c r="G232" s="166"/>
      <c r="H232" s="7"/>
      <c r="I232" s="7"/>
      <c r="J232" s="9" t="s">
        <v>107</v>
      </c>
      <c r="K232" s="176">
        <f t="shared" si="56"/>
        <v>0</v>
      </c>
      <c r="L232" s="103">
        <f t="shared" si="57"/>
        <v>0</v>
      </c>
      <c r="M232" s="290">
        <f t="shared" ref="M232" si="64">SUM(L232:L234)</f>
        <v>0</v>
      </c>
      <c r="N232" s="7"/>
      <c r="O232" s="7"/>
      <c r="P232" s="172">
        <f>'3.2 Plan for available nitrogen'!Q233</f>
        <v>0</v>
      </c>
      <c r="Q232" s="177">
        <f t="shared" ref="Q232" si="65">SUM(O232:O234)+P232</f>
        <v>0</v>
      </c>
    </row>
    <row r="233" spans="2:17" x14ac:dyDescent="0.35">
      <c r="B233" s="276"/>
      <c r="C233" s="288"/>
      <c r="D233" s="260"/>
      <c r="E233" s="260"/>
      <c r="F233" s="300"/>
      <c r="G233" s="166"/>
      <c r="H233" s="7"/>
      <c r="I233" s="7"/>
      <c r="J233" s="9" t="s">
        <v>107</v>
      </c>
      <c r="K233" s="176">
        <f t="shared" si="56"/>
        <v>0</v>
      </c>
      <c r="L233" s="103">
        <f t="shared" si="57"/>
        <v>0</v>
      </c>
      <c r="M233" s="291"/>
      <c r="N233" s="7"/>
      <c r="O233" s="7"/>
      <c r="P233" s="173"/>
      <c r="Q233" s="178"/>
    </row>
    <row r="234" spans="2:17" x14ac:dyDescent="0.35">
      <c r="B234" s="277"/>
      <c r="C234" s="289"/>
      <c r="D234" s="261"/>
      <c r="E234" s="261"/>
      <c r="F234" s="301"/>
      <c r="G234" s="166"/>
      <c r="H234" s="7"/>
      <c r="I234" s="7"/>
      <c r="J234" s="9" t="s">
        <v>107</v>
      </c>
      <c r="K234" s="176">
        <f t="shared" si="56"/>
        <v>0</v>
      </c>
      <c r="L234" s="103">
        <f t="shared" si="57"/>
        <v>0</v>
      </c>
      <c r="M234" s="292"/>
      <c r="N234" s="7"/>
      <c r="O234" s="7"/>
      <c r="P234" s="174"/>
      <c r="Q234" s="179"/>
    </row>
    <row r="235" spans="2:17" x14ac:dyDescent="0.35">
      <c r="B235" s="275">
        <f>'3.1 Optimum crop N requirement'!B80</f>
        <v>0</v>
      </c>
      <c r="C235" s="287" t="str">
        <f>'3.2 Plan for available nitrogen'!E236</f>
        <v>(Blank)</v>
      </c>
      <c r="D235" s="259"/>
      <c r="E235" s="259"/>
      <c r="F235" s="299">
        <f>'3.2 Plan for available nitrogen'!D236</f>
        <v>0</v>
      </c>
      <c r="G235" s="166"/>
      <c r="H235" s="7"/>
      <c r="I235" s="7"/>
      <c r="J235" s="9" t="s">
        <v>107</v>
      </c>
      <c r="K235" s="176">
        <f t="shared" si="56"/>
        <v>0</v>
      </c>
      <c r="L235" s="103">
        <f t="shared" si="57"/>
        <v>0</v>
      </c>
      <c r="M235" s="290">
        <f t="shared" ref="M235" si="66">SUM(L235:L237)</f>
        <v>0</v>
      </c>
      <c r="N235" s="7"/>
      <c r="O235" s="7"/>
      <c r="P235" s="172">
        <f>'3.2 Plan for available nitrogen'!Q236</f>
        <v>0</v>
      </c>
      <c r="Q235" s="177">
        <f t="shared" ref="Q235" si="67">SUM(O235:O237)+P235</f>
        <v>0</v>
      </c>
    </row>
    <row r="236" spans="2:17" x14ac:dyDescent="0.35">
      <c r="B236" s="276"/>
      <c r="C236" s="288"/>
      <c r="D236" s="260"/>
      <c r="E236" s="260"/>
      <c r="F236" s="300"/>
      <c r="G236" s="166"/>
      <c r="H236" s="7"/>
      <c r="I236" s="7"/>
      <c r="J236" s="9" t="s">
        <v>107</v>
      </c>
      <c r="K236" s="176">
        <f t="shared" si="56"/>
        <v>0</v>
      </c>
      <c r="L236" s="103">
        <f t="shared" si="57"/>
        <v>0</v>
      </c>
      <c r="M236" s="291"/>
      <c r="N236" s="7"/>
      <c r="O236" s="7"/>
      <c r="P236" s="173"/>
      <c r="Q236" s="178"/>
    </row>
    <row r="237" spans="2:17" x14ac:dyDescent="0.35">
      <c r="B237" s="277"/>
      <c r="C237" s="289"/>
      <c r="D237" s="261"/>
      <c r="E237" s="261"/>
      <c r="F237" s="301"/>
      <c r="G237" s="166"/>
      <c r="H237" s="7"/>
      <c r="I237" s="7"/>
      <c r="J237" s="9" t="s">
        <v>107</v>
      </c>
      <c r="K237" s="176">
        <f t="shared" si="56"/>
        <v>0</v>
      </c>
      <c r="L237" s="103">
        <f t="shared" si="57"/>
        <v>0</v>
      </c>
      <c r="M237" s="292"/>
      <c r="N237" s="7"/>
      <c r="O237" s="7"/>
      <c r="P237" s="174"/>
      <c r="Q237" s="179"/>
    </row>
    <row r="238" spans="2:17" x14ac:dyDescent="0.35">
      <c r="B238" s="275">
        <f>'3.1 Optimum crop N requirement'!B81</f>
        <v>0</v>
      </c>
      <c r="C238" s="287" t="str">
        <f>'3.2 Plan for available nitrogen'!E239</f>
        <v>(Blank)</v>
      </c>
      <c r="D238" s="259"/>
      <c r="E238" s="259"/>
      <c r="F238" s="299">
        <f>'3.2 Plan for available nitrogen'!D239</f>
        <v>0</v>
      </c>
      <c r="G238" s="166"/>
      <c r="H238" s="7"/>
      <c r="I238" s="7"/>
      <c r="J238" s="9" t="s">
        <v>107</v>
      </c>
      <c r="K238" s="176">
        <f t="shared" si="56"/>
        <v>0</v>
      </c>
      <c r="L238" s="103">
        <f t="shared" si="57"/>
        <v>0</v>
      </c>
      <c r="M238" s="290">
        <f t="shared" ref="M238" si="68">SUM(L238:L240)</f>
        <v>0</v>
      </c>
      <c r="N238" s="7"/>
      <c r="O238" s="7"/>
      <c r="P238" s="172">
        <f>'3.2 Plan for available nitrogen'!Q239</f>
        <v>0</v>
      </c>
      <c r="Q238" s="177">
        <f t="shared" ref="Q238" si="69">SUM(O238:O240)+P238</f>
        <v>0</v>
      </c>
    </row>
    <row r="239" spans="2:17" x14ac:dyDescent="0.35">
      <c r="B239" s="276"/>
      <c r="C239" s="288"/>
      <c r="D239" s="260"/>
      <c r="E239" s="260"/>
      <c r="F239" s="300"/>
      <c r="G239" s="166"/>
      <c r="H239" s="7"/>
      <c r="I239" s="7"/>
      <c r="J239" s="9" t="s">
        <v>107</v>
      </c>
      <c r="K239" s="176">
        <f t="shared" si="56"/>
        <v>0</v>
      </c>
      <c r="L239" s="103">
        <f t="shared" si="57"/>
        <v>0</v>
      </c>
      <c r="M239" s="291"/>
      <c r="N239" s="7"/>
      <c r="O239" s="7"/>
      <c r="P239" s="173"/>
      <c r="Q239" s="178"/>
    </row>
    <row r="240" spans="2:17" x14ac:dyDescent="0.35">
      <c r="B240" s="277"/>
      <c r="C240" s="289"/>
      <c r="D240" s="261"/>
      <c r="E240" s="261"/>
      <c r="F240" s="301"/>
      <c r="G240" s="166"/>
      <c r="H240" s="7"/>
      <c r="I240" s="7"/>
      <c r="J240" s="9" t="s">
        <v>107</v>
      </c>
      <c r="K240" s="176">
        <f t="shared" si="56"/>
        <v>0</v>
      </c>
      <c r="L240" s="103">
        <f t="shared" si="57"/>
        <v>0</v>
      </c>
      <c r="M240" s="292"/>
      <c r="N240" s="7"/>
      <c r="O240" s="7"/>
      <c r="P240" s="174"/>
      <c r="Q240" s="179"/>
    </row>
    <row r="241" spans="2:17" x14ac:dyDescent="0.35">
      <c r="B241" s="275">
        <f>'3.1 Optimum crop N requirement'!B82</f>
        <v>0</v>
      </c>
      <c r="C241" s="287" t="str">
        <f>'3.2 Plan for available nitrogen'!E242</f>
        <v>(Blank)</v>
      </c>
      <c r="D241" s="259"/>
      <c r="E241" s="259"/>
      <c r="F241" s="299">
        <f>'3.2 Plan for available nitrogen'!D242</f>
        <v>0</v>
      </c>
      <c r="G241" s="166"/>
      <c r="H241" s="7"/>
      <c r="I241" s="7"/>
      <c r="J241" s="9" t="s">
        <v>107</v>
      </c>
      <c r="K241" s="176">
        <f t="shared" si="56"/>
        <v>0</v>
      </c>
      <c r="L241" s="103">
        <f t="shared" si="57"/>
        <v>0</v>
      </c>
      <c r="M241" s="290">
        <f t="shared" ref="M241" si="70">SUM(L241:L243)</f>
        <v>0</v>
      </c>
      <c r="N241" s="7"/>
      <c r="O241" s="7"/>
      <c r="P241" s="172">
        <f>'3.2 Plan for available nitrogen'!Q242</f>
        <v>0</v>
      </c>
      <c r="Q241" s="177">
        <f t="shared" ref="Q241" si="71">SUM(O241:O243)+P241</f>
        <v>0</v>
      </c>
    </row>
    <row r="242" spans="2:17" x14ac:dyDescent="0.35">
      <c r="B242" s="276"/>
      <c r="C242" s="288"/>
      <c r="D242" s="260"/>
      <c r="E242" s="260"/>
      <c r="F242" s="300"/>
      <c r="G242" s="166"/>
      <c r="H242" s="7"/>
      <c r="I242" s="7"/>
      <c r="J242" s="9" t="s">
        <v>107</v>
      </c>
      <c r="K242" s="176">
        <f t="shared" si="56"/>
        <v>0</v>
      </c>
      <c r="L242" s="103">
        <f t="shared" si="57"/>
        <v>0</v>
      </c>
      <c r="M242" s="291"/>
      <c r="N242" s="7"/>
      <c r="O242" s="7"/>
      <c r="P242" s="173"/>
      <c r="Q242" s="178"/>
    </row>
    <row r="243" spans="2:17" x14ac:dyDescent="0.35">
      <c r="B243" s="277"/>
      <c r="C243" s="289"/>
      <c r="D243" s="261"/>
      <c r="E243" s="261"/>
      <c r="F243" s="301"/>
      <c r="G243" s="166"/>
      <c r="H243" s="7"/>
      <c r="I243" s="7"/>
      <c r="J243" s="9" t="s">
        <v>107</v>
      </c>
      <c r="K243" s="176">
        <f t="shared" si="56"/>
        <v>0</v>
      </c>
      <c r="L243" s="103">
        <f t="shared" si="57"/>
        <v>0</v>
      </c>
      <c r="M243" s="292"/>
      <c r="N243" s="7"/>
      <c r="O243" s="7"/>
      <c r="P243" s="174"/>
      <c r="Q243" s="179"/>
    </row>
    <row r="244" spans="2:17" x14ac:dyDescent="0.35">
      <c r="B244" s="275">
        <f>'3.1 Optimum crop N requirement'!B83</f>
        <v>0</v>
      </c>
      <c r="C244" s="287" t="str">
        <f>'3.2 Plan for available nitrogen'!E245</f>
        <v>(Blank)</v>
      </c>
      <c r="D244" s="259"/>
      <c r="E244" s="259"/>
      <c r="F244" s="299">
        <f>'3.2 Plan for available nitrogen'!D245</f>
        <v>0</v>
      </c>
      <c r="G244" s="166"/>
      <c r="H244" s="7"/>
      <c r="I244" s="7"/>
      <c r="J244" s="9" t="s">
        <v>107</v>
      </c>
      <c r="K244" s="176">
        <f t="shared" si="56"/>
        <v>0</v>
      </c>
      <c r="L244" s="103">
        <f t="shared" si="57"/>
        <v>0</v>
      </c>
      <c r="M244" s="290">
        <f t="shared" ref="M244" si="72">SUM(L244:L246)</f>
        <v>0</v>
      </c>
      <c r="N244" s="7"/>
      <c r="O244" s="7"/>
      <c r="P244" s="172">
        <f>'3.2 Plan for available nitrogen'!Q245</f>
        <v>0</v>
      </c>
      <c r="Q244" s="177">
        <f t="shared" ref="Q244" si="73">SUM(O244:O246)+P244</f>
        <v>0</v>
      </c>
    </row>
    <row r="245" spans="2:17" x14ac:dyDescent="0.35">
      <c r="B245" s="276"/>
      <c r="C245" s="288"/>
      <c r="D245" s="260"/>
      <c r="E245" s="260"/>
      <c r="F245" s="300"/>
      <c r="G245" s="166"/>
      <c r="H245" s="7"/>
      <c r="I245" s="7"/>
      <c r="J245" s="9" t="s">
        <v>107</v>
      </c>
      <c r="K245" s="176">
        <f t="shared" si="56"/>
        <v>0</v>
      </c>
      <c r="L245" s="103">
        <f t="shared" si="57"/>
        <v>0</v>
      </c>
      <c r="M245" s="291"/>
      <c r="N245" s="7"/>
      <c r="O245" s="7"/>
      <c r="P245" s="173"/>
      <c r="Q245" s="178"/>
    </row>
    <row r="246" spans="2:17" x14ac:dyDescent="0.35">
      <c r="B246" s="277"/>
      <c r="C246" s="289"/>
      <c r="D246" s="261"/>
      <c r="E246" s="261"/>
      <c r="F246" s="301"/>
      <c r="G246" s="166"/>
      <c r="H246" s="7"/>
      <c r="I246" s="7"/>
      <c r="J246" s="9" t="s">
        <v>107</v>
      </c>
      <c r="K246" s="176">
        <f t="shared" si="56"/>
        <v>0</v>
      </c>
      <c r="L246" s="103">
        <f t="shared" si="57"/>
        <v>0</v>
      </c>
      <c r="M246" s="292"/>
      <c r="N246" s="7"/>
      <c r="O246" s="7"/>
      <c r="P246" s="174"/>
      <c r="Q246" s="179"/>
    </row>
    <row r="247" spans="2:17" x14ac:dyDescent="0.35">
      <c r="B247" s="275">
        <f>'3.1 Optimum crop N requirement'!B84</f>
        <v>0</v>
      </c>
      <c r="C247" s="287" t="str">
        <f>'3.2 Plan for available nitrogen'!E248</f>
        <v>(Blank)</v>
      </c>
      <c r="D247" s="259"/>
      <c r="E247" s="259"/>
      <c r="F247" s="299">
        <f>'3.2 Plan for available nitrogen'!D248</f>
        <v>0</v>
      </c>
      <c r="G247" s="166"/>
      <c r="H247" s="7"/>
      <c r="I247" s="7"/>
      <c r="J247" s="9" t="s">
        <v>107</v>
      </c>
      <c r="K247" s="176">
        <f t="shared" si="56"/>
        <v>0</v>
      </c>
      <c r="L247" s="103">
        <f t="shared" si="57"/>
        <v>0</v>
      </c>
      <c r="M247" s="290">
        <f t="shared" ref="M247" si="74">SUM(L247:L249)</f>
        <v>0</v>
      </c>
      <c r="N247" s="7"/>
      <c r="O247" s="7"/>
      <c r="P247" s="172">
        <f>'3.2 Plan for available nitrogen'!Q248</f>
        <v>0</v>
      </c>
      <c r="Q247" s="177">
        <f t="shared" ref="Q247" si="75">SUM(O247:O249)+P247</f>
        <v>0</v>
      </c>
    </row>
    <row r="248" spans="2:17" x14ac:dyDescent="0.35">
      <c r="B248" s="276"/>
      <c r="C248" s="288"/>
      <c r="D248" s="260"/>
      <c r="E248" s="260"/>
      <c r="F248" s="300"/>
      <c r="G248" s="166"/>
      <c r="H248" s="7"/>
      <c r="I248" s="7"/>
      <c r="J248" s="9" t="s">
        <v>107</v>
      </c>
      <c r="K248" s="176">
        <f t="shared" si="56"/>
        <v>0</v>
      </c>
      <c r="L248" s="103">
        <f t="shared" si="57"/>
        <v>0</v>
      </c>
      <c r="M248" s="291"/>
      <c r="N248" s="7"/>
      <c r="O248" s="7"/>
      <c r="P248" s="173"/>
      <c r="Q248" s="178"/>
    </row>
    <row r="249" spans="2:17" x14ac:dyDescent="0.35">
      <c r="B249" s="277"/>
      <c r="C249" s="289"/>
      <c r="D249" s="261"/>
      <c r="E249" s="261"/>
      <c r="F249" s="301"/>
      <c r="G249" s="166"/>
      <c r="H249" s="7"/>
      <c r="I249" s="7"/>
      <c r="J249" s="9" t="s">
        <v>107</v>
      </c>
      <c r="K249" s="176">
        <f t="shared" si="56"/>
        <v>0</v>
      </c>
      <c r="L249" s="103">
        <f t="shared" si="57"/>
        <v>0</v>
      </c>
      <c r="M249" s="292"/>
      <c r="N249" s="7"/>
      <c r="O249" s="7"/>
      <c r="P249" s="174"/>
      <c r="Q249" s="179"/>
    </row>
    <row r="250" spans="2:17" x14ac:dyDescent="0.35">
      <c r="B250" s="275">
        <f>'3.1 Optimum crop N requirement'!B85</f>
        <v>0</v>
      </c>
      <c r="C250" s="287" t="str">
        <f>'3.2 Plan for available nitrogen'!E251</f>
        <v>(Blank)</v>
      </c>
      <c r="D250" s="259"/>
      <c r="E250" s="259"/>
      <c r="F250" s="299">
        <f>'3.2 Plan for available nitrogen'!D251</f>
        <v>0</v>
      </c>
      <c r="G250" s="166"/>
      <c r="H250" s="7"/>
      <c r="I250" s="7"/>
      <c r="J250" s="9" t="s">
        <v>107</v>
      </c>
      <c r="K250" s="176">
        <f t="shared" si="56"/>
        <v>0</v>
      </c>
      <c r="L250" s="103">
        <f t="shared" si="57"/>
        <v>0</v>
      </c>
      <c r="M250" s="290">
        <f t="shared" ref="M250" si="76">SUM(L250:L252)</f>
        <v>0</v>
      </c>
      <c r="N250" s="7"/>
      <c r="O250" s="7"/>
      <c r="P250" s="172">
        <f>'3.2 Plan for available nitrogen'!Q251</f>
        <v>0</v>
      </c>
      <c r="Q250" s="177">
        <f t="shared" ref="Q250" si="77">SUM(O250:O252)+P250</f>
        <v>0</v>
      </c>
    </row>
    <row r="251" spans="2:17" x14ac:dyDescent="0.35">
      <c r="B251" s="276"/>
      <c r="C251" s="288"/>
      <c r="D251" s="260"/>
      <c r="E251" s="260"/>
      <c r="F251" s="300"/>
      <c r="G251" s="166"/>
      <c r="H251" s="7"/>
      <c r="I251" s="7"/>
      <c r="J251" s="9" t="s">
        <v>107</v>
      </c>
      <c r="K251" s="176">
        <f t="shared" si="56"/>
        <v>0</v>
      </c>
      <c r="L251" s="103">
        <f t="shared" si="57"/>
        <v>0</v>
      </c>
      <c r="M251" s="291"/>
      <c r="N251" s="7"/>
      <c r="O251" s="7"/>
      <c r="P251" s="173"/>
      <c r="Q251" s="178"/>
    </row>
    <row r="252" spans="2:17" x14ac:dyDescent="0.35">
      <c r="B252" s="277"/>
      <c r="C252" s="289"/>
      <c r="D252" s="261"/>
      <c r="E252" s="261"/>
      <c r="F252" s="301"/>
      <c r="G252" s="166"/>
      <c r="H252" s="7"/>
      <c r="I252" s="7"/>
      <c r="J252" s="9" t="s">
        <v>107</v>
      </c>
      <c r="K252" s="176">
        <f t="shared" si="56"/>
        <v>0</v>
      </c>
      <c r="L252" s="103">
        <f t="shared" si="57"/>
        <v>0</v>
      </c>
      <c r="M252" s="292"/>
      <c r="N252" s="7"/>
      <c r="O252" s="7"/>
      <c r="P252" s="174"/>
      <c r="Q252" s="179"/>
    </row>
    <row r="253" spans="2:17" x14ac:dyDescent="0.35">
      <c r="B253" s="275">
        <f>'3.1 Optimum crop N requirement'!B86</f>
        <v>0</v>
      </c>
      <c r="C253" s="287" t="str">
        <f>'3.2 Plan for available nitrogen'!E254</f>
        <v>(Blank)</v>
      </c>
      <c r="D253" s="259"/>
      <c r="E253" s="259"/>
      <c r="F253" s="299">
        <f>'3.2 Plan for available nitrogen'!D254</f>
        <v>0</v>
      </c>
      <c r="G253" s="166"/>
      <c r="H253" s="7"/>
      <c r="I253" s="7"/>
      <c r="J253" s="9" t="s">
        <v>107</v>
      </c>
      <c r="K253" s="176">
        <f t="shared" si="56"/>
        <v>0</v>
      </c>
      <c r="L253" s="103">
        <f t="shared" si="57"/>
        <v>0</v>
      </c>
      <c r="M253" s="290">
        <f t="shared" ref="M253" si="78">SUM(L253:L255)</f>
        <v>0</v>
      </c>
      <c r="N253" s="7"/>
      <c r="O253" s="7"/>
      <c r="P253" s="172">
        <f>'3.2 Plan for available nitrogen'!Q254</f>
        <v>0</v>
      </c>
      <c r="Q253" s="177">
        <f t="shared" ref="Q253" si="79">SUM(O253:O255)+P253</f>
        <v>0</v>
      </c>
    </row>
    <row r="254" spans="2:17" x14ac:dyDescent="0.35">
      <c r="B254" s="276"/>
      <c r="C254" s="288"/>
      <c r="D254" s="260"/>
      <c r="E254" s="260"/>
      <c r="F254" s="300"/>
      <c r="G254" s="166"/>
      <c r="H254" s="7"/>
      <c r="I254" s="7"/>
      <c r="J254" s="9" t="s">
        <v>107</v>
      </c>
      <c r="K254" s="176">
        <f t="shared" si="56"/>
        <v>0</v>
      </c>
      <c r="L254" s="103">
        <f t="shared" si="57"/>
        <v>0</v>
      </c>
      <c r="M254" s="291"/>
      <c r="N254" s="7"/>
      <c r="O254" s="7"/>
      <c r="P254" s="173"/>
      <c r="Q254" s="178"/>
    </row>
    <row r="255" spans="2:17" x14ac:dyDescent="0.35">
      <c r="B255" s="277"/>
      <c r="C255" s="289"/>
      <c r="D255" s="261"/>
      <c r="E255" s="261"/>
      <c r="F255" s="301"/>
      <c r="G255" s="166"/>
      <c r="H255" s="7"/>
      <c r="I255" s="7"/>
      <c r="J255" s="9" t="s">
        <v>107</v>
      </c>
      <c r="K255" s="176">
        <f t="shared" si="56"/>
        <v>0</v>
      </c>
      <c r="L255" s="103">
        <f t="shared" si="57"/>
        <v>0</v>
      </c>
      <c r="M255" s="292"/>
      <c r="N255" s="7"/>
      <c r="O255" s="7"/>
      <c r="P255" s="174"/>
      <c r="Q255" s="179"/>
    </row>
    <row r="256" spans="2:17" x14ac:dyDescent="0.35">
      <c r="B256" s="275">
        <f>'3.1 Optimum crop N requirement'!B87</f>
        <v>0</v>
      </c>
      <c r="C256" s="287" t="str">
        <f>'3.2 Plan for available nitrogen'!E257</f>
        <v>(Blank)</v>
      </c>
      <c r="D256" s="259"/>
      <c r="E256" s="259"/>
      <c r="F256" s="299">
        <f>'3.2 Plan for available nitrogen'!D257</f>
        <v>0</v>
      </c>
      <c r="G256" s="166"/>
      <c r="H256" s="7"/>
      <c r="I256" s="7"/>
      <c r="J256" s="9" t="s">
        <v>107</v>
      </c>
      <c r="K256" s="176">
        <f t="shared" si="56"/>
        <v>0</v>
      </c>
      <c r="L256" s="103">
        <f t="shared" si="57"/>
        <v>0</v>
      </c>
      <c r="M256" s="290">
        <f t="shared" ref="M256" si="80">SUM(L256:L258)</f>
        <v>0</v>
      </c>
      <c r="N256" s="7"/>
      <c r="O256" s="7"/>
      <c r="P256" s="172">
        <f>'3.2 Plan for available nitrogen'!Q257</f>
        <v>0</v>
      </c>
      <c r="Q256" s="177">
        <f t="shared" ref="Q256" si="81">SUM(O256:O258)+P256</f>
        <v>0</v>
      </c>
    </row>
    <row r="257" spans="2:17" x14ac:dyDescent="0.35">
      <c r="B257" s="276"/>
      <c r="C257" s="288"/>
      <c r="D257" s="260"/>
      <c r="E257" s="260"/>
      <c r="F257" s="300"/>
      <c r="G257" s="166"/>
      <c r="H257" s="7"/>
      <c r="I257" s="7"/>
      <c r="J257" s="9" t="s">
        <v>107</v>
      </c>
      <c r="K257" s="176">
        <f t="shared" si="56"/>
        <v>0</v>
      </c>
      <c r="L257" s="103">
        <f t="shared" si="57"/>
        <v>0</v>
      </c>
      <c r="M257" s="291"/>
      <c r="N257" s="7"/>
      <c r="O257" s="7"/>
      <c r="P257" s="173"/>
      <c r="Q257" s="178"/>
    </row>
    <row r="258" spans="2:17" x14ac:dyDescent="0.35">
      <c r="B258" s="277"/>
      <c r="C258" s="289"/>
      <c r="D258" s="261"/>
      <c r="E258" s="261"/>
      <c r="F258" s="301"/>
      <c r="G258" s="166"/>
      <c r="H258" s="7"/>
      <c r="I258" s="7"/>
      <c r="J258" s="9" t="s">
        <v>107</v>
      </c>
      <c r="K258" s="176">
        <f t="shared" si="56"/>
        <v>0</v>
      </c>
      <c r="L258" s="103">
        <f t="shared" si="57"/>
        <v>0</v>
      </c>
      <c r="M258" s="292"/>
      <c r="N258" s="7"/>
      <c r="O258" s="7"/>
      <c r="P258" s="174"/>
      <c r="Q258" s="179"/>
    </row>
    <row r="259" spans="2:17" x14ac:dyDescent="0.35">
      <c r="B259" s="275">
        <f>'3.1 Optimum crop N requirement'!B88</f>
        <v>0</v>
      </c>
      <c r="C259" s="287" t="str">
        <f>'3.2 Plan for available nitrogen'!E260</f>
        <v>(Blank)</v>
      </c>
      <c r="D259" s="259"/>
      <c r="E259" s="259"/>
      <c r="F259" s="299">
        <f>'3.2 Plan for available nitrogen'!D260</f>
        <v>0</v>
      </c>
      <c r="G259" s="166"/>
      <c r="H259" s="7"/>
      <c r="I259" s="7"/>
      <c r="J259" s="9" t="s">
        <v>107</v>
      </c>
      <c r="K259" s="176">
        <f t="shared" si="56"/>
        <v>0</v>
      </c>
      <c r="L259" s="103">
        <f t="shared" si="57"/>
        <v>0</v>
      </c>
      <c r="M259" s="290">
        <f t="shared" ref="M259" si="82">SUM(L259:L261)</f>
        <v>0</v>
      </c>
      <c r="N259" s="7"/>
      <c r="O259" s="7"/>
      <c r="P259" s="172">
        <f>'3.2 Plan for available nitrogen'!Q260</f>
        <v>0</v>
      </c>
      <c r="Q259" s="177">
        <f t="shared" ref="Q259" si="83">SUM(O259:O261)+P259</f>
        <v>0</v>
      </c>
    </row>
    <row r="260" spans="2:17" x14ac:dyDescent="0.35">
      <c r="B260" s="276"/>
      <c r="C260" s="288"/>
      <c r="D260" s="260"/>
      <c r="E260" s="260"/>
      <c r="F260" s="300"/>
      <c r="G260" s="166"/>
      <c r="H260" s="7"/>
      <c r="I260" s="7"/>
      <c r="J260" s="9" t="s">
        <v>107</v>
      </c>
      <c r="K260" s="176">
        <f t="shared" si="56"/>
        <v>0</v>
      </c>
      <c r="L260" s="103">
        <f t="shared" si="57"/>
        <v>0</v>
      </c>
      <c r="M260" s="291"/>
      <c r="N260" s="7"/>
      <c r="O260" s="7"/>
      <c r="P260" s="173"/>
      <c r="Q260" s="178"/>
    </row>
    <row r="261" spans="2:17" x14ac:dyDescent="0.35">
      <c r="B261" s="277"/>
      <c r="C261" s="289"/>
      <c r="D261" s="261"/>
      <c r="E261" s="261"/>
      <c r="F261" s="301"/>
      <c r="G261" s="166"/>
      <c r="H261" s="7"/>
      <c r="I261" s="7"/>
      <c r="J261" s="9" t="s">
        <v>107</v>
      </c>
      <c r="K261" s="176">
        <f t="shared" si="56"/>
        <v>0</v>
      </c>
      <c r="L261" s="103">
        <f t="shared" si="57"/>
        <v>0</v>
      </c>
      <c r="M261" s="292"/>
      <c r="N261" s="7"/>
      <c r="O261" s="7"/>
      <c r="P261" s="174"/>
      <c r="Q261" s="179"/>
    </row>
    <row r="262" spans="2:17" x14ac:dyDescent="0.35">
      <c r="B262" s="275">
        <f>'3.1 Optimum crop N requirement'!B89</f>
        <v>0</v>
      </c>
      <c r="C262" s="287" t="str">
        <f>'3.2 Plan for available nitrogen'!E263</f>
        <v>(Blank)</v>
      </c>
      <c r="D262" s="259"/>
      <c r="E262" s="259"/>
      <c r="F262" s="299">
        <f>'3.2 Plan for available nitrogen'!D263</f>
        <v>0</v>
      </c>
      <c r="G262" s="166"/>
      <c r="H262" s="7"/>
      <c r="I262" s="7"/>
      <c r="J262" s="9" t="s">
        <v>107</v>
      </c>
      <c r="K262" s="176">
        <f t="shared" si="56"/>
        <v>0</v>
      </c>
      <c r="L262" s="103">
        <f t="shared" si="57"/>
        <v>0</v>
      </c>
      <c r="M262" s="290">
        <f t="shared" ref="M262" si="84">SUM(L262:L264)</f>
        <v>0</v>
      </c>
      <c r="N262" s="7"/>
      <c r="O262" s="7"/>
      <c r="P262" s="172">
        <f>'3.2 Plan for available nitrogen'!Q263</f>
        <v>0</v>
      </c>
      <c r="Q262" s="177">
        <f t="shared" ref="Q262" si="85">SUM(O262:O264)+P262</f>
        <v>0</v>
      </c>
    </row>
    <row r="263" spans="2:17" x14ac:dyDescent="0.35">
      <c r="B263" s="276"/>
      <c r="C263" s="288"/>
      <c r="D263" s="260"/>
      <c r="E263" s="260"/>
      <c r="F263" s="300"/>
      <c r="G263" s="166"/>
      <c r="H263" s="7"/>
      <c r="I263" s="7"/>
      <c r="J263" s="9" t="s">
        <v>107</v>
      </c>
      <c r="K263" s="176">
        <f t="shared" si="56"/>
        <v>0</v>
      </c>
      <c r="L263" s="103">
        <f t="shared" si="57"/>
        <v>0</v>
      </c>
      <c r="M263" s="291"/>
      <c r="N263" s="7"/>
      <c r="O263" s="7"/>
      <c r="P263" s="173"/>
      <c r="Q263" s="178"/>
    </row>
    <row r="264" spans="2:17" x14ac:dyDescent="0.35">
      <c r="B264" s="277"/>
      <c r="C264" s="289"/>
      <c r="D264" s="261"/>
      <c r="E264" s="261"/>
      <c r="F264" s="301"/>
      <c r="G264" s="166"/>
      <c r="H264" s="7"/>
      <c r="I264" s="7"/>
      <c r="J264" s="9" t="s">
        <v>107</v>
      </c>
      <c r="K264" s="176">
        <f t="shared" si="56"/>
        <v>0</v>
      </c>
      <c r="L264" s="103">
        <f t="shared" si="57"/>
        <v>0</v>
      </c>
      <c r="M264" s="292"/>
      <c r="N264" s="7"/>
      <c r="O264" s="7"/>
      <c r="P264" s="174"/>
      <c r="Q264" s="179"/>
    </row>
    <row r="265" spans="2:17" x14ac:dyDescent="0.35">
      <c r="B265" s="275">
        <f>'3.1 Optimum crop N requirement'!B90</f>
        <v>0</v>
      </c>
      <c r="C265" s="287" t="str">
        <f>'3.2 Plan for available nitrogen'!E266</f>
        <v>(Blank)</v>
      </c>
      <c r="D265" s="259"/>
      <c r="E265" s="259"/>
      <c r="F265" s="299">
        <f>'3.2 Plan for available nitrogen'!D266</f>
        <v>0</v>
      </c>
      <c r="G265" s="166"/>
      <c r="H265" s="7"/>
      <c r="I265" s="7"/>
      <c r="J265" s="9" t="s">
        <v>107</v>
      </c>
      <c r="K265" s="176">
        <f t="shared" si="56"/>
        <v>0</v>
      </c>
      <c r="L265" s="103">
        <f t="shared" si="57"/>
        <v>0</v>
      </c>
      <c r="M265" s="290">
        <f t="shared" ref="M265" si="86">SUM(L265:L267)</f>
        <v>0</v>
      </c>
      <c r="N265" s="7"/>
      <c r="O265" s="7"/>
      <c r="P265" s="172">
        <f>'3.2 Plan for available nitrogen'!Q266</f>
        <v>0</v>
      </c>
      <c r="Q265" s="177">
        <f t="shared" ref="Q265" si="87">SUM(O265:O267)+P265</f>
        <v>0</v>
      </c>
    </row>
    <row r="266" spans="2:17" x14ac:dyDescent="0.35">
      <c r="B266" s="276"/>
      <c r="C266" s="288"/>
      <c r="D266" s="260"/>
      <c r="E266" s="260"/>
      <c r="F266" s="300"/>
      <c r="G266" s="166"/>
      <c r="H266" s="7"/>
      <c r="I266" s="7"/>
      <c r="J266" s="9" t="s">
        <v>107</v>
      </c>
      <c r="K266" s="176">
        <f t="shared" si="56"/>
        <v>0</v>
      </c>
      <c r="L266" s="103">
        <f t="shared" si="57"/>
        <v>0</v>
      </c>
      <c r="M266" s="291"/>
      <c r="N266" s="7"/>
      <c r="O266" s="7"/>
      <c r="P266" s="173"/>
      <c r="Q266" s="178"/>
    </row>
    <row r="267" spans="2:17" x14ac:dyDescent="0.35">
      <c r="B267" s="277"/>
      <c r="C267" s="289"/>
      <c r="D267" s="261"/>
      <c r="E267" s="261"/>
      <c r="F267" s="301"/>
      <c r="G267" s="166"/>
      <c r="H267" s="7"/>
      <c r="I267" s="7"/>
      <c r="J267" s="9" t="s">
        <v>107</v>
      </c>
      <c r="K267" s="176">
        <f t="shared" si="56"/>
        <v>0</v>
      </c>
      <c r="L267" s="103">
        <f t="shared" si="57"/>
        <v>0</v>
      </c>
      <c r="M267" s="292"/>
      <c r="N267" s="7"/>
      <c r="O267" s="7"/>
      <c r="P267" s="174"/>
      <c r="Q267" s="179"/>
    </row>
    <row r="268" spans="2:17" x14ac:dyDescent="0.35">
      <c r="B268" s="275">
        <f>'3.1 Optimum crop N requirement'!B91</f>
        <v>0</v>
      </c>
      <c r="C268" s="287" t="str">
        <f>'3.2 Plan for available nitrogen'!E269</f>
        <v>(Blank)</v>
      </c>
      <c r="D268" s="259"/>
      <c r="E268" s="259"/>
      <c r="F268" s="299">
        <f>'3.2 Plan for available nitrogen'!D269</f>
        <v>0</v>
      </c>
      <c r="G268" s="166"/>
      <c r="H268" s="7"/>
      <c r="I268" s="7"/>
      <c r="J268" s="9" t="s">
        <v>107</v>
      </c>
      <c r="K268" s="176">
        <f t="shared" si="56"/>
        <v>0</v>
      </c>
      <c r="L268" s="103">
        <f t="shared" si="57"/>
        <v>0</v>
      </c>
      <c r="M268" s="290">
        <f t="shared" ref="M268" si="88">SUM(L268:L270)</f>
        <v>0</v>
      </c>
      <c r="N268" s="7"/>
      <c r="O268" s="7"/>
      <c r="P268" s="172">
        <f>'3.2 Plan for available nitrogen'!Q269</f>
        <v>0</v>
      </c>
      <c r="Q268" s="177">
        <f t="shared" ref="Q268" si="89">SUM(O268:O270)+P268</f>
        <v>0</v>
      </c>
    </row>
    <row r="269" spans="2:17" x14ac:dyDescent="0.35">
      <c r="B269" s="276"/>
      <c r="C269" s="288"/>
      <c r="D269" s="260"/>
      <c r="E269" s="260"/>
      <c r="F269" s="300"/>
      <c r="G269" s="166"/>
      <c r="H269" s="7"/>
      <c r="I269" s="7"/>
      <c r="J269" s="9" t="s">
        <v>107</v>
      </c>
      <c r="K269" s="176">
        <f t="shared" si="56"/>
        <v>0</v>
      </c>
      <c r="L269" s="103">
        <f t="shared" si="57"/>
        <v>0</v>
      </c>
      <c r="M269" s="291"/>
      <c r="N269" s="7"/>
      <c r="O269" s="7"/>
      <c r="P269" s="173"/>
      <c r="Q269" s="178"/>
    </row>
    <row r="270" spans="2:17" x14ac:dyDescent="0.35">
      <c r="B270" s="277"/>
      <c r="C270" s="289"/>
      <c r="D270" s="261"/>
      <c r="E270" s="261"/>
      <c r="F270" s="301"/>
      <c r="G270" s="166"/>
      <c r="H270" s="7"/>
      <c r="I270" s="7"/>
      <c r="J270" s="9" t="s">
        <v>107</v>
      </c>
      <c r="K270" s="176">
        <f t="shared" si="56"/>
        <v>0</v>
      </c>
      <c r="L270" s="103">
        <f t="shared" si="57"/>
        <v>0</v>
      </c>
      <c r="M270" s="292"/>
      <c r="N270" s="7"/>
      <c r="O270" s="7"/>
      <c r="P270" s="174"/>
      <c r="Q270" s="179"/>
    </row>
    <row r="271" spans="2:17" x14ac:dyDescent="0.35">
      <c r="B271" s="275">
        <f>'3.1 Optimum crop N requirement'!B92</f>
        <v>0</v>
      </c>
      <c r="C271" s="287" t="str">
        <f>'3.2 Plan for available nitrogen'!E272</f>
        <v>(Blank)</v>
      </c>
      <c r="D271" s="259"/>
      <c r="E271" s="259"/>
      <c r="F271" s="299">
        <f>'3.2 Plan for available nitrogen'!D272</f>
        <v>0</v>
      </c>
      <c r="G271" s="166"/>
      <c r="H271" s="7"/>
      <c r="I271" s="7"/>
      <c r="J271" s="9" t="s">
        <v>107</v>
      </c>
      <c r="K271" s="176">
        <f t="shared" si="56"/>
        <v>0</v>
      </c>
      <c r="L271" s="103">
        <f t="shared" si="57"/>
        <v>0</v>
      </c>
      <c r="M271" s="290">
        <f t="shared" ref="M271" si="90">SUM(L271:L273)</f>
        <v>0</v>
      </c>
      <c r="N271" s="7"/>
      <c r="O271" s="7"/>
      <c r="P271" s="172">
        <f>'3.2 Plan for available nitrogen'!Q272</f>
        <v>0</v>
      </c>
      <c r="Q271" s="177">
        <f t="shared" ref="Q271" si="91">SUM(O271:O273)+P271</f>
        <v>0</v>
      </c>
    </row>
    <row r="272" spans="2:17" x14ac:dyDescent="0.35">
      <c r="B272" s="276"/>
      <c r="C272" s="288"/>
      <c r="D272" s="260"/>
      <c r="E272" s="260"/>
      <c r="F272" s="300"/>
      <c r="G272" s="166"/>
      <c r="H272" s="7"/>
      <c r="I272" s="7"/>
      <c r="J272" s="9" t="s">
        <v>107</v>
      </c>
      <c r="K272" s="176">
        <f t="shared" si="56"/>
        <v>0</v>
      </c>
      <c r="L272" s="103">
        <f t="shared" si="57"/>
        <v>0</v>
      </c>
      <c r="M272" s="291"/>
      <c r="N272" s="7"/>
      <c r="O272" s="7"/>
      <c r="P272" s="173"/>
      <c r="Q272" s="178"/>
    </row>
    <row r="273" spans="2:17" x14ac:dyDescent="0.35">
      <c r="B273" s="277"/>
      <c r="C273" s="289"/>
      <c r="D273" s="261"/>
      <c r="E273" s="261"/>
      <c r="F273" s="301"/>
      <c r="G273" s="166"/>
      <c r="H273" s="7"/>
      <c r="I273" s="7"/>
      <c r="J273" s="9" t="s">
        <v>107</v>
      </c>
      <c r="K273" s="176">
        <f t="shared" si="56"/>
        <v>0</v>
      </c>
      <c r="L273" s="103">
        <f t="shared" si="57"/>
        <v>0</v>
      </c>
      <c r="M273" s="292"/>
      <c r="N273" s="7"/>
      <c r="O273" s="7"/>
      <c r="P273" s="174"/>
      <c r="Q273" s="179"/>
    </row>
    <row r="274" spans="2:17" x14ac:dyDescent="0.35">
      <c r="B274" s="275">
        <f>'3.1 Optimum crop N requirement'!B93</f>
        <v>0</v>
      </c>
      <c r="C274" s="287" t="str">
        <f>'3.2 Plan for available nitrogen'!E275</f>
        <v>(Blank)</v>
      </c>
      <c r="D274" s="259"/>
      <c r="E274" s="259"/>
      <c r="F274" s="299">
        <f>'3.2 Plan for available nitrogen'!D275</f>
        <v>0</v>
      </c>
      <c r="G274" s="166"/>
      <c r="H274" s="7"/>
      <c r="I274" s="7"/>
      <c r="J274" s="9" t="s">
        <v>107</v>
      </c>
      <c r="K274" s="176">
        <f t="shared" si="56"/>
        <v>0</v>
      </c>
      <c r="L274" s="103">
        <f t="shared" si="57"/>
        <v>0</v>
      </c>
      <c r="M274" s="290">
        <f t="shared" ref="M274" si="92">SUM(L274:L276)</f>
        <v>0</v>
      </c>
      <c r="N274" s="7"/>
      <c r="O274" s="7"/>
      <c r="P274" s="172">
        <f>'3.2 Plan for available nitrogen'!Q275</f>
        <v>0</v>
      </c>
      <c r="Q274" s="177">
        <f t="shared" ref="Q274" si="93">SUM(O274:O276)+P274</f>
        <v>0</v>
      </c>
    </row>
    <row r="275" spans="2:17" x14ac:dyDescent="0.35">
      <c r="B275" s="276"/>
      <c r="C275" s="288"/>
      <c r="D275" s="260"/>
      <c r="E275" s="260"/>
      <c r="F275" s="300"/>
      <c r="G275" s="166"/>
      <c r="H275" s="7"/>
      <c r="I275" s="7"/>
      <c r="J275" s="9" t="s">
        <v>107</v>
      </c>
      <c r="K275" s="176">
        <f t="shared" si="56"/>
        <v>0</v>
      </c>
      <c r="L275" s="103">
        <f t="shared" si="57"/>
        <v>0</v>
      </c>
      <c r="M275" s="291"/>
      <c r="N275" s="7"/>
      <c r="O275" s="7"/>
      <c r="P275" s="173"/>
      <c r="Q275" s="178"/>
    </row>
    <row r="276" spans="2:17" x14ac:dyDescent="0.35">
      <c r="B276" s="277"/>
      <c r="C276" s="289"/>
      <c r="D276" s="261"/>
      <c r="E276" s="261"/>
      <c r="F276" s="301"/>
      <c r="G276" s="166"/>
      <c r="H276" s="7"/>
      <c r="I276" s="7"/>
      <c r="J276" s="9" t="s">
        <v>107</v>
      </c>
      <c r="K276" s="176">
        <f t="shared" si="56"/>
        <v>0</v>
      </c>
      <c r="L276" s="103">
        <f t="shared" si="57"/>
        <v>0</v>
      </c>
      <c r="M276" s="292"/>
      <c r="N276" s="7"/>
      <c r="O276" s="7"/>
      <c r="P276" s="174"/>
      <c r="Q276" s="179"/>
    </row>
    <row r="277" spans="2:17" x14ac:dyDescent="0.35">
      <c r="B277" s="275">
        <f>'3.1 Optimum crop N requirement'!B94</f>
        <v>0</v>
      </c>
      <c r="C277" s="287" t="str">
        <f>'3.2 Plan for available nitrogen'!E278</f>
        <v>(Blank)</v>
      </c>
      <c r="D277" s="259"/>
      <c r="E277" s="259"/>
      <c r="F277" s="299">
        <f>'3.2 Plan for available nitrogen'!D278</f>
        <v>0</v>
      </c>
      <c r="G277" s="166"/>
      <c r="H277" s="7"/>
      <c r="I277" s="7"/>
      <c r="J277" s="9" t="s">
        <v>107</v>
      </c>
      <c r="K277" s="176">
        <f t="shared" si="56"/>
        <v>0</v>
      </c>
      <c r="L277" s="103">
        <f t="shared" si="57"/>
        <v>0</v>
      </c>
      <c r="M277" s="290">
        <f t="shared" ref="M277" si="94">SUM(L277:L279)</f>
        <v>0</v>
      </c>
      <c r="N277" s="7"/>
      <c r="O277" s="7"/>
      <c r="P277" s="172">
        <f>'3.2 Plan for available nitrogen'!Q278</f>
        <v>0</v>
      </c>
      <c r="Q277" s="177">
        <f t="shared" ref="Q277" si="95">SUM(O277:O279)+P277</f>
        <v>0</v>
      </c>
    </row>
    <row r="278" spans="2:17" x14ac:dyDescent="0.35">
      <c r="B278" s="276"/>
      <c r="C278" s="288"/>
      <c r="D278" s="260"/>
      <c r="E278" s="260"/>
      <c r="F278" s="300"/>
      <c r="G278" s="166"/>
      <c r="H278" s="7"/>
      <c r="I278" s="7"/>
      <c r="J278" s="9" t="s">
        <v>107</v>
      </c>
      <c r="K278" s="176">
        <f t="shared" si="56"/>
        <v>0</v>
      </c>
      <c r="L278" s="103">
        <f t="shared" si="57"/>
        <v>0</v>
      </c>
      <c r="M278" s="291"/>
      <c r="N278" s="7"/>
      <c r="O278" s="7"/>
      <c r="P278" s="173"/>
      <c r="Q278" s="178"/>
    </row>
    <row r="279" spans="2:17" x14ac:dyDescent="0.35">
      <c r="B279" s="277"/>
      <c r="C279" s="289"/>
      <c r="D279" s="261"/>
      <c r="E279" s="261"/>
      <c r="F279" s="301"/>
      <c r="G279" s="166"/>
      <c r="H279" s="7"/>
      <c r="I279" s="7"/>
      <c r="J279" s="9" t="s">
        <v>107</v>
      </c>
      <c r="K279" s="176">
        <f t="shared" si="56"/>
        <v>0</v>
      </c>
      <c r="L279" s="103">
        <f t="shared" si="57"/>
        <v>0</v>
      </c>
      <c r="M279" s="292"/>
      <c r="N279" s="7"/>
      <c r="O279" s="7"/>
      <c r="P279" s="174"/>
      <c r="Q279" s="179"/>
    </row>
    <row r="280" spans="2:17" x14ac:dyDescent="0.35">
      <c r="B280" s="275">
        <f>'3.1 Optimum crop N requirement'!B95</f>
        <v>0</v>
      </c>
      <c r="C280" s="287" t="str">
        <f>'3.2 Plan for available nitrogen'!E281</f>
        <v>(Blank)</v>
      </c>
      <c r="D280" s="259"/>
      <c r="E280" s="259"/>
      <c r="F280" s="299">
        <f>'3.2 Plan for available nitrogen'!D281</f>
        <v>0</v>
      </c>
      <c r="G280" s="166"/>
      <c r="H280" s="7"/>
      <c r="I280" s="7"/>
      <c r="J280" s="9" t="s">
        <v>107</v>
      </c>
      <c r="K280" s="176">
        <f t="shared" si="56"/>
        <v>0</v>
      </c>
      <c r="L280" s="103">
        <f t="shared" si="57"/>
        <v>0</v>
      </c>
      <c r="M280" s="290">
        <f t="shared" ref="M280" si="96">SUM(L280:L282)</f>
        <v>0</v>
      </c>
      <c r="N280" s="7"/>
      <c r="O280" s="7"/>
      <c r="P280" s="172">
        <f>'3.2 Plan for available nitrogen'!Q281</f>
        <v>0</v>
      </c>
      <c r="Q280" s="177">
        <f t="shared" ref="Q280" si="97">SUM(O280:O282)+P280</f>
        <v>0</v>
      </c>
    </row>
    <row r="281" spans="2:17" x14ac:dyDescent="0.35">
      <c r="B281" s="276"/>
      <c r="C281" s="288"/>
      <c r="D281" s="260"/>
      <c r="E281" s="260"/>
      <c r="F281" s="300"/>
      <c r="G281" s="166"/>
      <c r="H281" s="7"/>
      <c r="I281" s="7"/>
      <c r="J281" s="9" t="s">
        <v>107</v>
      </c>
      <c r="K281" s="176">
        <f t="shared" si="56"/>
        <v>0</v>
      </c>
      <c r="L281" s="103">
        <f t="shared" si="57"/>
        <v>0</v>
      </c>
      <c r="M281" s="291"/>
      <c r="N281" s="7"/>
      <c r="O281" s="7"/>
      <c r="P281" s="173"/>
      <c r="Q281" s="178"/>
    </row>
    <row r="282" spans="2:17" x14ac:dyDescent="0.35">
      <c r="B282" s="277"/>
      <c r="C282" s="289"/>
      <c r="D282" s="261"/>
      <c r="E282" s="261"/>
      <c r="F282" s="301"/>
      <c r="G282" s="166"/>
      <c r="H282" s="7"/>
      <c r="I282" s="7"/>
      <c r="J282" s="9" t="s">
        <v>107</v>
      </c>
      <c r="K282" s="176">
        <f t="shared" si="56"/>
        <v>0</v>
      </c>
      <c r="L282" s="103">
        <f t="shared" si="57"/>
        <v>0</v>
      </c>
      <c r="M282" s="292"/>
      <c r="N282" s="7"/>
      <c r="O282" s="7"/>
      <c r="P282" s="174"/>
      <c r="Q282" s="179"/>
    </row>
    <row r="283" spans="2:17" x14ac:dyDescent="0.35">
      <c r="B283" s="275">
        <f>'3.1 Optimum crop N requirement'!B96</f>
        <v>0</v>
      </c>
      <c r="C283" s="287" t="str">
        <f>'3.2 Plan for available nitrogen'!E284</f>
        <v>(Blank)</v>
      </c>
      <c r="D283" s="259"/>
      <c r="E283" s="259"/>
      <c r="F283" s="299">
        <f>'3.2 Plan for available nitrogen'!D284</f>
        <v>0</v>
      </c>
      <c r="G283" s="166"/>
      <c r="H283" s="7"/>
      <c r="I283" s="7"/>
      <c r="J283" s="9" t="s">
        <v>107</v>
      </c>
      <c r="K283" s="176">
        <f t="shared" si="56"/>
        <v>0</v>
      </c>
      <c r="L283" s="103">
        <f t="shared" si="57"/>
        <v>0</v>
      </c>
      <c r="M283" s="290">
        <f t="shared" ref="M283" si="98">SUM(L283:L285)</f>
        <v>0</v>
      </c>
      <c r="N283" s="7"/>
      <c r="O283" s="7"/>
      <c r="P283" s="172">
        <f>'3.2 Plan for available nitrogen'!Q284</f>
        <v>0</v>
      </c>
      <c r="Q283" s="177">
        <f t="shared" ref="Q283" si="99">SUM(O283:O285)+P283</f>
        <v>0</v>
      </c>
    </row>
    <row r="284" spans="2:17" x14ac:dyDescent="0.35">
      <c r="B284" s="276"/>
      <c r="C284" s="288"/>
      <c r="D284" s="260"/>
      <c r="E284" s="260"/>
      <c r="F284" s="300"/>
      <c r="G284" s="166"/>
      <c r="H284" s="7"/>
      <c r="I284" s="7"/>
      <c r="J284" s="9" t="s">
        <v>107</v>
      </c>
      <c r="K284" s="176">
        <f t="shared" si="56"/>
        <v>0</v>
      </c>
      <c r="L284" s="103">
        <f t="shared" si="57"/>
        <v>0</v>
      </c>
      <c r="M284" s="291"/>
      <c r="N284" s="7"/>
      <c r="O284" s="7"/>
      <c r="P284" s="173"/>
      <c r="Q284" s="178"/>
    </row>
    <row r="285" spans="2:17" x14ac:dyDescent="0.35">
      <c r="B285" s="277"/>
      <c r="C285" s="289"/>
      <c r="D285" s="261"/>
      <c r="E285" s="261"/>
      <c r="F285" s="301"/>
      <c r="G285" s="166"/>
      <c r="H285" s="7"/>
      <c r="I285" s="7"/>
      <c r="J285" s="9" t="s">
        <v>107</v>
      </c>
      <c r="K285" s="176">
        <f t="shared" ref="K285:K348" si="100">VLOOKUP(J285,$S$9:$T$28,2, FALSE)</f>
        <v>0</v>
      </c>
      <c r="L285" s="103">
        <f t="shared" ref="L285:L348" si="101">G285*K285</f>
        <v>0</v>
      </c>
      <c r="M285" s="292"/>
      <c r="N285" s="7"/>
      <c r="O285" s="7"/>
      <c r="P285" s="174"/>
      <c r="Q285" s="179"/>
    </row>
    <row r="286" spans="2:17" x14ac:dyDescent="0.35">
      <c r="B286" s="275">
        <f>'3.1 Optimum crop N requirement'!B97</f>
        <v>0</v>
      </c>
      <c r="C286" s="287" t="str">
        <f>'3.2 Plan for available nitrogen'!E287</f>
        <v>(Blank)</v>
      </c>
      <c r="D286" s="259"/>
      <c r="E286" s="259"/>
      <c r="F286" s="299">
        <f>'3.2 Plan for available nitrogen'!D287</f>
        <v>0</v>
      </c>
      <c r="G286" s="166"/>
      <c r="H286" s="7"/>
      <c r="I286" s="7"/>
      <c r="J286" s="9" t="s">
        <v>107</v>
      </c>
      <c r="K286" s="176">
        <f t="shared" si="100"/>
        <v>0</v>
      </c>
      <c r="L286" s="103">
        <f t="shared" si="101"/>
        <v>0</v>
      </c>
      <c r="M286" s="290">
        <f t="shared" ref="M286" si="102">SUM(L286:L288)</f>
        <v>0</v>
      </c>
      <c r="N286" s="7"/>
      <c r="O286" s="7"/>
      <c r="P286" s="172">
        <f>'3.2 Plan for available nitrogen'!Q287</f>
        <v>0</v>
      </c>
      <c r="Q286" s="177">
        <f t="shared" ref="Q286" si="103">SUM(O286:O288)+P286</f>
        <v>0</v>
      </c>
    </row>
    <row r="287" spans="2:17" x14ac:dyDescent="0.35">
      <c r="B287" s="276"/>
      <c r="C287" s="288"/>
      <c r="D287" s="260"/>
      <c r="E287" s="260"/>
      <c r="F287" s="300"/>
      <c r="G287" s="166"/>
      <c r="H287" s="7"/>
      <c r="I287" s="7"/>
      <c r="J287" s="9" t="s">
        <v>107</v>
      </c>
      <c r="K287" s="176">
        <f t="shared" si="100"/>
        <v>0</v>
      </c>
      <c r="L287" s="103">
        <f t="shared" si="101"/>
        <v>0</v>
      </c>
      <c r="M287" s="291"/>
      <c r="N287" s="7"/>
      <c r="O287" s="7"/>
      <c r="P287" s="173"/>
      <c r="Q287" s="178"/>
    </row>
    <row r="288" spans="2:17" x14ac:dyDescent="0.35">
      <c r="B288" s="277"/>
      <c r="C288" s="289"/>
      <c r="D288" s="261"/>
      <c r="E288" s="261"/>
      <c r="F288" s="301"/>
      <c r="G288" s="166"/>
      <c r="H288" s="7"/>
      <c r="I288" s="7"/>
      <c r="J288" s="9" t="s">
        <v>107</v>
      </c>
      <c r="K288" s="176">
        <f t="shared" si="100"/>
        <v>0</v>
      </c>
      <c r="L288" s="103">
        <f t="shared" si="101"/>
        <v>0</v>
      </c>
      <c r="M288" s="292"/>
      <c r="N288" s="7"/>
      <c r="O288" s="7"/>
      <c r="P288" s="174"/>
      <c r="Q288" s="179"/>
    </row>
    <row r="289" spans="2:17" x14ac:dyDescent="0.35">
      <c r="B289" s="275">
        <f>'3.1 Optimum crop N requirement'!B98</f>
        <v>0</v>
      </c>
      <c r="C289" s="287" t="str">
        <f>'3.2 Plan for available nitrogen'!E290</f>
        <v>(Blank)</v>
      </c>
      <c r="D289" s="259"/>
      <c r="E289" s="259"/>
      <c r="F289" s="299">
        <f>'3.2 Plan for available nitrogen'!D290</f>
        <v>0</v>
      </c>
      <c r="G289" s="166"/>
      <c r="H289" s="7"/>
      <c r="I289" s="7"/>
      <c r="J289" s="9" t="s">
        <v>107</v>
      </c>
      <c r="K289" s="176">
        <f t="shared" si="100"/>
        <v>0</v>
      </c>
      <c r="L289" s="103">
        <f t="shared" si="101"/>
        <v>0</v>
      </c>
      <c r="M289" s="290">
        <f t="shared" ref="M289" si="104">SUM(L289:L291)</f>
        <v>0</v>
      </c>
      <c r="N289" s="7"/>
      <c r="O289" s="7"/>
      <c r="P289" s="172">
        <f>'3.2 Plan for available nitrogen'!Q290</f>
        <v>0</v>
      </c>
      <c r="Q289" s="177">
        <f t="shared" ref="Q289" si="105">SUM(O289:O291)+P289</f>
        <v>0</v>
      </c>
    </row>
    <row r="290" spans="2:17" x14ac:dyDescent="0.35">
      <c r="B290" s="276"/>
      <c r="C290" s="288"/>
      <c r="D290" s="260"/>
      <c r="E290" s="260"/>
      <c r="F290" s="300"/>
      <c r="G290" s="166"/>
      <c r="H290" s="7"/>
      <c r="I290" s="7"/>
      <c r="J290" s="9" t="s">
        <v>107</v>
      </c>
      <c r="K290" s="176">
        <f t="shared" si="100"/>
        <v>0</v>
      </c>
      <c r="L290" s="103">
        <f t="shared" si="101"/>
        <v>0</v>
      </c>
      <c r="M290" s="291"/>
      <c r="N290" s="7"/>
      <c r="O290" s="7"/>
      <c r="P290" s="173"/>
      <c r="Q290" s="178"/>
    </row>
    <row r="291" spans="2:17" x14ac:dyDescent="0.35">
      <c r="B291" s="277"/>
      <c r="C291" s="289"/>
      <c r="D291" s="261"/>
      <c r="E291" s="261"/>
      <c r="F291" s="301"/>
      <c r="G291" s="166"/>
      <c r="H291" s="7"/>
      <c r="I291" s="7"/>
      <c r="J291" s="9" t="s">
        <v>107</v>
      </c>
      <c r="K291" s="176">
        <f t="shared" si="100"/>
        <v>0</v>
      </c>
      <c r="L291" s="103">
        <f t="shared" si="101"/>
        <v>0</v>
      </c>
      <c r="M291" s="292"/>
      <c r="N291" s="7"/>
      <c r="O291" s="7"/>
      <c r="P291" s="174"/>
      <c r="Q291" s="179"/>
    </row>
    <row r="292" spans="2:17" x14ac:dyDescent="0.35">
      <c r="B292" s="275">
        <f>'3.1 Optimum crop N requirement'!B99</f>
        <v>0</v>
      </c>
      <c r="C292" s="287" t="str">
        <f>'3.2 Plan for available nitrogen'!E293</f>
        <v>(Blank)</v>
      </c>
      <c r="D292" s="259"/>
      <c r="E292" s="259"/>
      <c r="F292" s="299">
        <f>'3.2 Plan for available nitrogen'!D293</f>
        <v>0</v>
      </c>
      <c r="G292" s="166"/>
      <c r="H292" s="7"/>
      <c r="I292" s="7"/>
      <c r="J292" s="9" t="s">
        <v>107</v>
      </c>
      <c r="K292" s="176">
        <f t="shared" si="100"/>
        <v>0</v>
      </c>
      <c r="L292" s="103">
        <f t="shared" si="101"/>
        <v>0</v>
      </c>
      <c r="M292" s="290">
        <f t="shared" ref="M292" si="106">SUM(L292:L294)</f>
        <v>0</v>
      </c>
      <c r="N292" s="7"/>
      <c r="O292" s="7"/>
      <c r="P292" s="172">
        <f>'3.2 Plan for available nitrogen'!Q293</f>
        <v>0</v>
      </c>
      <c r="Q292" s="177">
        <f t="shared" ref="Q292" si="107">SUM(O292:O294)+P292</f>
        <v>0</v>
      </c>
    </row>
    <row r="293" spans="2:17" x14ac:dyDescent="0.35">
      <c r="B293" s="276"/>
      <c r="C293" s="288"/>
      <c r="D293" s="260"/>
      <c r="E293" s="260"/>
      <c r="F293" s="300"/>
      <c r="G293" s="166"/>
      <c r="H293" s="7"/>
      <c r="I293" s="7"/>
      <c r="J293" s="9" t="s">
        <v>107</v>
      </c>
      <c r="K293" s="176">
        <f t="shared" si="100"/>
        <v>0</v>
      </c>
      <c r="L293" s="103">
        <f t="shared" si="101"/>
        <v>0</v>
      </c>
      <c r="M293" s="291"/>
      <c r="N293" s="7"/>
      <c r="O293" s="7"/>
      <c r="P293" s="173"/>
      <c r="Q293" s="178"/>
    </row>
    <row r="294" spans="2:17" x14ac:dyDescent="0.35">
      <c r="B294" s="277"/>
      <c r="C294" s="289"/>
      <c r="D294" s="261"/>
      <c r="E294" s="261"/>
      <c r="F294" s="301"/>
      <c r="G294" s="166"/>
      <c r="H294" s="7"/>
      <c r="I294" s="7"/>
      <c r="J294" s="9" t="s">
        <v>107</v>
      </c>
      <c r="K294" s="176">
        <f t="shared" si="100"/>
        <v>0</v>
      </c>
      <c r="L294" s="103">
        <f t="shared" si="101"/>
        <v>0</v>
      </c>
      <c r="M294" s="292"/>
      <c r="N294" s="7"/>
      <c r="O294" s="7"/>
      <c r="P294" s="174"/>
      <c r="Q294" s="179"/>
    </row>
    <row r="295" spans="2:17" x14ac:dyDescent="0.35">
      <c r="B295" s="275">
        <f>'3.1 Optimum crop N requirement'!B100</f>
        <v>0</v>
      </c>
      <c r="C295" s="287" t="str">
        <f>'3.2 Plan for available nitrogen'!E296</f>
        <v>(Blank)</v>
      </c>
      <c r="D295" s="259"/>
      <c r="E295" s="259"/>
      <c r="F295" s="299">
        <f>'3.2 Plan for available nitrogen'!D296</f>
        <v>0</v>
      </c>
      <c r="G295" s="166"/>
      <c r="H295" s="7"/>
      <c r="I295" s="7"/>
      <c r="J295" s="9" t="s">
        <v>107</v>
      </c>
      <c r="K295" s="176">
        <f t="shared" si="100"/>
        <v>0</v>
      </c>
      <c r="L295" s="103">
        <f t="shared" si="101"/>
        <v>0</v>
      </c>
      <c r="M295" s="290">
        <f t="shared" ref="M295" si="108">SUM(L295:L297)</f>
        <v>0</v>
      </c>
      <c r="N295" s="7"/>
      <c r="O295" s="7"/>
      <c r="P295" s="172">
        <f>'3.2 Plan for available nitrogen'!Q296</f>
        <v>0</v>
      </c>
      <c r="Q295" s="177">
        <f t="shared" ref="Q295" si="109">SUM(O295:O297)+P295</f>
        <v>0</v>
      </c>
    </row>
    <row r="296" spans="2:17" x14ac:dyDescent="0.35">
      <c r="B296" s="276"/>
      <c r="C296" s="288"/>
      <c r="D296" s="260"/>
      <c r="E296" s="260"/>
      <c r="F296" s="300"/>
      <c r="G296" s="166"/>
      <c r="H296" s="7"/>
      <c r="I296" s="7"/>
      <c r="J296" s="9" t="s">
        <v>107</v>
      </c>
      <c r="K296" s="176">
        <f t="shared" si="100"/>
        <v>0</v>
      </c>
      <c r="L296" s="103">
        <f t="shared" si="101"/>
        <v>0</v>
      </c>
      <c r="M296" s="291"/>
      <c r="N296" s="7"/>
      <c r="O296" s="7"/>
      <c r="P296" s="173"/>
      <c r="Q296" s="178"/>
    </row>
    <row r="297" spans="2:17" x14ac:dyDescent="0.35">
      <c r="B297" s="277"/>
      <c r="C297" s="289"/>
      <c r="D297" s="261"/>
      <c r="E297" s="261"/>
      <c r="F297" s="301"/>
      <c r="G297" s="166"/>
      <c r="H297" s="7"/>
      <c r="I297" s="7"/>
      <c r="J297" s="9" t="s">
        <v>107</v>
      </c>
      <c r="K297" s="176">
        <f t="shared" si="100"/>
        <v>0</v>
      </c>
      <c r="L297" s="103">
        <f t="shared" si="101"/>
        <v>0</v>
      </c>
      <c r="M297" s="292"/>
      <c r="N297" s="7"/>
      <c r="O297" s="7"/>
      <c r="P297" s="174"/>
      <c r="Q297" s="179"/>
    </row>
    <row r="298" spans="2:17" x14ac:dyDescent="0.35">
      <c r="B298" s="275">
        <f>'3.1 Optimum crop N requirement'!B101</f>
        <v>0</v>
      </c>
      <c r="C298" s="287" t="str">
        <f>'3.2 Plan for available nitrogen'!E299</f>
        <v>(Blank)</v>
      </c>
      <c r="D298" s="259"/>
      <c r="E298" s="259"/>
      <c r="F298" s="299">
        <f>'3.2 Plan for available nitrogen'!D299</f>
        <v>0</v>
      </c>
      <c r="G298" s="166"/>
      <c r="H298" s="7"/>
      <c r="I298" s="7"/>
      <c r="J298" s="9" t="s">
        <v>107</v>
      </c>
      <c r="K298" s="176">
        <f t="shared" si="100"/>
        <v>0</v>
      </c>
      <c r="L298" s="103">
        <f t="shared" si="101"/>
        <v>0</v>
      </c>
      <c r="M298" s="290">
        <f t="shared" ref="M298" si="110">SUM(L298:L300)</f>
        <v>0</v>
      </c>
      <c r="N298" s="7"/>
      <c r="O298" s="7"/>
      <c r="P298" s="172">
        <f>'3.2 Plan for available nitrogen'!Q299</f>
        <v>0</v>
      </c>
      <c r="Q298" s="177">
        <f t="shared" ref="Q298" si="111">SUM(O298:O300)+P298</f>
        <v>0</v>
      </c>
    </row>
    <row r="299" spans="2:17" x14ac:dyDescent="0.35">
      <c r="B299" s="276"/>
      <c r="C299" s="288"/>
      <c r="D299" s="260"/>
      <c r="E299" s="260"/>
      <c r="F299" s="300"/>
      <c r="G299" s="166"/>
      <c r="H299" s="7"/>
      <c r="I299" s="7"/>
      <c r="J299" s="9" t="s">
        <v>107</v>
      </c>
      <c r="K299" s="176">
        <f t="shared" si="100"/>
        <v>0</v>
      </c>
      <c r="L299" s="103">
        <f t="shared" si="101"/>
        <v>0</v>
      </c>
      <c r="M299" s="291"/>
      <c r="N299" s="7"/>
      <c r="O299" s="7"/>
      <c r="P299" s="173"/>
      <c r="Q299" s="178"/>
    </row>
    <row r="300" spans="2:17" x14ac:dyDescent="0.35">
      <c r="B300" s="277"/>
      <c r="C300" s="289"/>
      <c r="D300" s="261"/>
      <c r="E300" s="261"/>
      <c r="F300" s="301"/>
      <c r="G300" s="166"/>
      <c r="H300" s="7"/>
      <c r="I300" s="7"/>
      <c r="J300" s="9" t="s">
        <v>107</v>
      </c>
      <c r="K300" s="176">
        <f t="shared" si="100"/>
        <v>0</v>
      </c>
      <c r="L300" s="103">
        <f t="shared" si="101"/>
        <v>0</v>
      </c>
      <c r="M300" s="292"/>
      <c r="N300" s="7"/>
      <c r="O300" s="7"/>
      <c r="P300" s="174"/>
      <c r="Q300" s="179"/>
    </row>
    <row r="301" spans="2:17" x14ac:dyDescent="0.35">
      <c r="B301" s="275">
        <f>'3.1 Optimum crop N requirement'!B102</f>
        <v>0</v>
      </c>
      <c r="C301" s="287" t="str">
        <f>'3.2 Plan for available nitrogen'!E302</f>
        <v>(Blank)</v>
      </c>
      <c r="D301" s="259"/>
      <c r="E301" s="259"/>
      <c r="F301" s="299">
        <f>'3.2 Plan for available nitrogen'!D302</f>
        <v>0</v>
      </c>
      <c r="G301" s="166"/>
      <c r="H301" s="7"/>
      <c r="I301" s="7"/>
      <c r="J301" s="9" t="s">
        <v>107</v>
      </c>
      <c r="K301" s="176">
        <f t="shared" si="100"/>
        <v>0</v>
      </c>
      <c r="L301" s="103">
        <f t="shared" si="101"/>
        <v>0</v>
      </c>
      <c r="M301" s="290">
        <f t="shared" ref="M301" si="112">SUM(L301:L303)</f>
        <v>0</v>
      </c>
      <c r="N301" s="7"/>
      <c r="O301" s="7"/>
      <c r="P301" s="172">
        <f>'3.2 Plan for available nitrogen'!Q302</f>
        <v>0</v>
      </c>
      <c r="Q301" s="177">
        <f t="shared" ref="Q301" si="113">SUM(O301:O303)+P301</f>
        <v>0</v>
      </c>
    </row>
    <row r="302" spans="2:17" x14ac:dyDescent="0.35">
      <c r="B302" s="276"/>
      <c r="C302" s="288"/>
      <c r="D302" s="260"/>
      <c r="E302" s="260"/>
      <c r="F302" s="300"/>
      <c r="G302" s="166"/>
      <c r="H302" s="7"/>
      <c r="I302" s="7"/>
      <c r="J302" s="9" t="s">
        <v>107</v>
      </c>
      <c r="K302" s="176">
        <f t="shared" si="100"/>
        <v>0</v>
      </c>
      <c r="L302" s="103">
        <f t="shared" si="101"/>
        <v>0</v>
      </c>
      <c r="M302" s="291"/>
      <c r="N302" s="7"/>
      <c r="O302" s="7"/>
      <c r="P302" s="173"/>
      <c r="Q302" s="178"/>
    </row>
    <row r="303" spans="2:17" x14ac:dyDescent="0.35">
      <c r="B303" s="277"/>
      <c r="C303" s="289"/>
      <c r="D303" s="261"/>
      <c r="E303" s="261"/>
      <c r="F303" s="301"/>
      <c r="G303" s="166"/>
      <c r="H303" s="7"/>
      <c r="I303" s="7"/>
      <c r="J303" s="9" t="s">
        <v>107</v>
      </c>
      <c r="K303" s="176">
        <f t="shared" si="100"/>
        <v>0</v>
      </c>
      <c r="L303" s="103">
        <f t="shared" si="101"/>
        <v>0</v>
      </c>
      <c r="M303" s="292"/>
      <c r="N303" s="7"/>
      <c r="O303" s="7"/>
      <c r="P303" s="174"/>
      <c r="Q303" s="179"/>
    </row>
    <row r="304" spans="2:17" x14ac:dyDescent="0.35">
      <c r="B304" s="275">
        <f>'3.1 Optimum crop N requirement'!B103</f>
        <v>0</v>
      </c>
      <c r="C304" s="287" t="str">
        <f>'3.2 Plan for available nitrogen'!E305</f>
        <v>(Blank)</v>
      </c>
      <c r="D304" s="259"/>
      <c r="E304" s="259"/>
      <c r="F304" s="299">
        <f>'3.2 Plan for available nitrogen'!D305</f>
        <v>0</v>
      </c>
      <c r="G304" s="166"/>
      <c r="H304" s="7"/>
      <c r="I304" s="7"/>
      <c r="J304" s="9" t="s">
        <v>107</v>
      </c>
      <c r="K304" s="176">
        <f t="shared" si="100"/>
        <v>0</v>
      </c>
      <c r="L304" s="103">
        <f t="shared" si="101"/>
        <v>0</v>
      </c>
      <c r="M304" s="290">
        <f t="shared" ref="M304" si="114">SUM(L304:L306)</f>
        <v>0</v>
      </c>
      <c r="N304" s="7"/>
      <c r="O304" s="7"/>
      <c r="P304" s="172">
        <f>'3.2 Plan for available nitrogen'!Q305</f>
        <v>0</v>
      </c>
      <c r="Q304" s="177">
        <f t="shared" ref="Q304" si="115">SUM(O304:O306)+P304</f>
        <v>0</v>
      </c>
    </row>
    <row r="305" spans="2:17" x14ac:dyDescent="0.35">
      <c r="B305" s="276"/>
      <c r="C305" s="288"/>
      <c r="D305" s="260"/>
      <c r="E305" s="260"/>
      <c r="F305" s="300"/>
      <c r="G305" s="166"/>
      <c r="H305" s="7"/>
      <c r="I305" s="7"/>
      <c r="J305" s="9" t="s">
        <v>107</v>
      </c>
      <c r="K305" s="176">
        <f t="shared" si="100"/>
        <v>0</v>
      </c>
      <c r="L305" s="103">
        <f t="shared" si="101"/>
        <v>0</v>
      </c>
      <c r="M305" s="291"/>
      <c r="N305" s="7"/>
      <c r="O305" s="7"/>
      <c r="P305" s="173"/>
      <c r="Q305" s="178"/>
    </row>
    <row r="306" spans="2:17" x14ac:dyDescent="0.35">
      <c r="B306" s="277"/>
      <c r="C306" s="289"/>
      <c r="D306" s="261"/>
      <c r="E306" s="261"/>
      <c r="F306" s="301"/>
      <c r="G306" s="166"/>
      <c r="H306" s="7"/>
      <c r="I306" s="7"/>
      <c r="J306" s="9" t="s">
        <v>107</v>
      </c>
      <c r="K306" s="176">
        <f t="shared" si="100"/>
        <v>0</v>
      </c>
      <c r="L306" s="103">
        <f t="shared" si="101"/>
        <v>0</v>
      </c>
      <c r="M306" s="292"/>
      <c r="N306" s="7"/>
      <c r="O306" s="7"/>
      <c r="P306" s="174"/>
      <c r="Q306" s="179"/>
    </row>
    <row r="307" spans="2:17" x14ac:dyDescent="0.35">
      <c r="B307" s="275">
        <f>'3.1 Optimum crop N requirement'!B104</f>
        <v>0</v>
      </c>
      <c r="C307" s="287" t="str">
        <f>'3.2 Plan for available nitrogen'!E308</f>
        <v>(Blank)</v>
      </c>
      <c r="D307" s="259"/>
      <c r="E307" s="259"/>
      <c r="F307" s="299">
        <f>'3.2 Plan for available nitrogen'!D308</f>
        <v>0</v>
      </c>
      <c r="G307" s="166"/>
      <c r="H307" s="7"/>
      <c r="I307" s="7"/>
      <c r="J307" s="9" t="s">
        <v>107</v>
      </c>
      <c r="K307" s="176">
        <f t="shared" si="100"/>
        <v>0</v>
      </c>
      <c r="L307" s="103">
        <f t="shared" si="101"/>
        <v>0</v>
      </c>
      <c r="M307" s="290">
        <f t="shared" ref="M307" si="116">SUM(L307:L309)</f>
        <v>0</v>
      </c>
      <c r="N307" s="7"/>
      <c r="O307" s="7"/>
      <c r="P307" s="172">
        <f>'3.2 Plan for available nitrogen'!Q308</f>
        <v>0</v>
      </c>
      <c r="Q307" s="177">
        <f t="shared" ref="Q307" si="117">SUM(O307:O309)+P307</f>
        <v>0</v>
      </c>
    </row>
    <row r="308" spans="2:17" x14ac:dyDescent="0.35">
      <c r="B308" s="276"/>
      <c r="C308" s="288"/>
      <c r="D308" s="260"/>
      <c r="E308" s="260"/>
      <c r="F308" s="300"/>
      <c r="G308" s="166"/>
      <c r="H308" s="7"/>
      <c r="I308" s="7"/>
      <c r="J308" s="9" t="s">
        <v>107</v>
      </c>
      <c r="K308" s="176">
        <f t="shared" si="100"/>
        <v>0</v>
      </c>
      <c r="L308" s="103">
        <f t="shared" si="101"/>
        <v>0</v>
      </c>
      <c r="M308" s="291"/>
      <c r="N308" s="7"/>
      <c r="O308" s="7"/>
      <c r="P308" s="173"/>
      <c r="Q308" s="178"/>
    </row>
    <row r="309" spans="2:17" x14ac:dyDescent="0.35">
      <c r="B309" s="277"/>
      <c r="C309" s="289"/>
      <c r="D309" s="261"/>
      <c r="E309" s="261"/>
      <c r="F309" s="301"/>
      <c r="G309" s="166"/>
      <c r="H309" s="7"/>
      <c r="I309" s="7"/>
      <c r="J309" s="9" t="s">
        <v>107</v>
      </c>
      <c r="K309" s="176">
        <f t="shared" si="100"/>
        <v>0</v>
      </c>
      <c r="L309" s="103">
        <f t="shared" si="101"/>
        <v>0</v>
      </c>
      <c r="M309" s="292"/>
      <c r="N309" s="7"/>
      <c r="O309" s="7"/>
      <c r="P309" s="174"/>
      <c r="Q309" s="179"/>
    </row>
    <row r="310" spans="2:17" x14ac:dyDescent="0.35">
      <c r="B310" s="275">
        <f>'3.1 Optimum crop N requirement'!B105</f>
        <v>0</v>
      </c>
      <c r="C310" s="287" t="str">
        <f>'3.2 Plan for available nitrogen'!E311</f>
        <v>(Blank)</v>
      </c>
      <c r="D310" s="259"/>
      <c r="E310" s="259"/>
      <c r="F310" s="299">
        <f>'3.2 Plan for available nitrogen'!D311</f>
        <v>0</v>
      </c>
      <c r="G310" s="166"/>
      <c r="H310" s="7"/>
      <c r="I310" s="7"/>
      <c r="J310" s="9" t="s">
        <v>107</v>
      </c>
      <c r="K310" s="176">
        <f t="shared" si="100"/>
        <v>0</v>
      </c>
      <c r="L310" s="103">
        <f t="shared" si="101"/>
        <v>0</v>
      </c>
      <c r="M310" s="290">
        <f t="shared" ref="M310" si="118">SUM(L310:L312)</f>
        <v>0</v>
      </c>
      <c r="N310" s="7"/>
      <c r="O310" s="7"/>
      <c r="P310" s="172">
        <f>'3.2 Plan for available nitrogen'!Q311</f>
        <v>0</v>
      </c>
      <c r="Q310" s="177">
        <f t="shared" ref="Q310" si="119">SUM(O310:O312)+P310</f>
        <v>0</v>
      </c>
    </row>
    <row r="311" spans="2:17" x14ac:dyDescent="0.35">
      <c r="B311" s="276"/>
      <c r="C311" s="288"/>
      <c r="D311" s="260"/>
      <c r="E311" s="260"/>
      <c r="F311" s="300"/>
      <c r="G311" s="166"/>
      <c r="H311" s="7"/>
      <c r="I311" s="7"/>
      <c r="J311" s="9" t="s">
        <v>107</v>
      </c>
      <c r="K311" s="176">
        <f t="shared" si="100"/>
        <v>0</v>
      </c>
      <c r="L311" s="103">
        <f t="shared" si="101"/>
        <v>0</v>
      </c>
      <c r="M311" s="291"/>
      <c r="N311" s="7"/>
      <c r="O311" s="7"/>
      <c r="P311" s="173"/>
      <c r="Q311" s="178"/>
    </row>
    <row r="312" spans="2:17" x14ac:dyDescent="0.35">
      <c r="B312" s="277"/>
      <c r="C312" s="289"/>
      <c r="D312" s="261"/>
      <c r="E312" s="261"/>
      <c r="F312" s="301"/>
      <c r="G312" s="166"/>
      <c r="H312" s="7"/>
      <c r="I312" s="7"/>
      <c r="J312" s="9" t="s">
        <v>107</v>
      </c>
      <c r="K312" s="176">
        <f t="shared" si="100"/>
        <v>0</v>
      </c>
      <c r="L312" s="103">
        <f t="shared" si="101"/>
        <v>0</v>
      </c>
      <c r="M312" s="292"/>
      <c r="N312" s="7"/>
      <c r="O312" s="7"/>
      <c r="P312" s="174"/>
      <c r="Q312" s="179"/>
    </row>
    <row r="313" spans="2:17" x14ac:dyDescent="0.35">
      <c r="B313" s="275">
        <f>'3.1 Optimum crop N requirement'!B106</f>
        <v>0</v>
      </c>
      <c r="C313" s="287" t="str">
        <f>'3.2 Plan for available nitrogen'!E314</f>
        <v>(Blank)</v>
      </c>
      <c r="D313" s="259"/>
      <c r="E313" s="259"/>
      <c r="F313" s="299">
        <f>'3.2 Plan for available nitrogen'!D314</f>
        <v>0</v>
      </c>
      <c r="G313" s="166"/>
      <c r="H313" s="7"/>
      <c r="I313" s="7"/>
      <c r="J313" s="9" t="s">
        <v>107</v>
      </c>
      <c r="K313" s="176">
        <f t="shared" si="100"/>
        <v>0</v>
      </c>
      <c r="L313" s="103">
        <f t="shared" si="101"/>
        <v>0</v>
      </c>
      <c r="M313" s="290">
        <f t="shared" ref="M313" si="120">SUM(L313:L315)</f>
        <v>0</v>
      </c>
      <c r="N313" s="7"/>
      <c r="O313" s="7"/>
      <c r="P313" s="172">
        <f>'3.2 Plan for available nitrogen'!Q314</f>
        <v>0</v>
      </c>
      <c r="Q313" s="177">
        <f t="shared" ref="Q313" si="121">SUM(O313:O315)+P313</f>
        <v>0</v>
      </c>
    </row>
    <row r="314" spans="2:17" x14ac:dyDescent="0.35">
      <c r="B314" s="276"/>
      <c r="C314" s="288"/>
      <c r="D314" s="260"/>
      <c r="E314" s="260"/>
      <c r="F314" s="300"/>
      <c r="G314" s="166"/>
      <c r="H314" s="7"/>
      <c r="I314" s="7"/>
      <c r="J314" s="9" t="s">
        <v>107</v>
      </c>
      <c r="K314" s="176">
        <f t="shared" si="100"/>
        <v>0</v>
      </c>
      <c r="L314" s="103">
        <f t="shared" si="101"/>
        <v>0</v>
      </c>
      <c r="M314" s="291"/>
      <c r="N314" s="7"/>
      <c r="O314" s="7"/>
      <c r="P314" s="173"/>
      <c r="Q314" s="178"/>
    </row>
    <row r="315" spans="2:17" x14ac:dyDescent="0.35">
      <c r="B315" s="277"/>
      <c r="C315" s="289"/>
      <c r="D315" s="261"/>
      <c r="E315" s="261"/>
      <c r="F315" s="301"/>
      <c r="G315" s="166"/>
      <c r="H315" s="7"/>
      <c r="I315" s="7"/>
      <c r="J315" s="9" t="s">
        <v>107</v>
      </c>
      <c r="K315" s="176">
        <f t="shared" si="100"/>
        <v>0</v>
      </c>
      <c r="L315" s="103">
        <f t="shared" si="101"/>
        <v>0</v>
      </c>
      <c r="M315" s="292"/>
      <c r="N315" s="7"/>
      <c r="O315" s="7"/>
      <c r="P315" s="174"/>
      <c r="Q315" s="179"/>
    </row>
    <row r="316" spans="2:17" x14ac:dyDescent="0.35">
      <c r="B316" s="275">
        <f>'3.1 Optimum crop N requirement'!B107</f>
        <v>0</v>
      </c>
      <c r="C316" s="287" t="str">
        <f>'3.2 Plan for available nitrogen'!E317</f>
        <v>(Blank)</v>
      </c>
      <c r="D316" s="259"/>
      <c r="E316" s="259"/>
      <c r="F316" s="299">
        <f>'3.2 Plan for available nitrogen'!D317</f>
        <v>0</v>
      </c>
      <c r="G316" s="166"/>
      <c r="H316" s="7"/>
      <c r="I316" s="7"/>
      <c r="J316" s="9" t="s">
        <v>107</v>
      </c>
      <c r="K316" s="176">
        <f t="shared" si="100"/>
        <v>0</v>
      </c>
      <c r="L316" s="103">
        <f t="shared" si="101"/>
        <v>0</v>
      </c>
      <c r="M316" s="290">
        <f t="shared" ref="M316" si="122">SUM(L316:L318)</f>
        <v>0</v>
      </c>
      <c r="N316" s="7"/>
      <c r="O316" s="7"/>
      <c r="P316" s="172">
        <f>'3.2 Plan for available nitrogen'!Q317</f>
        <v>0</v>
      </c>
      <c r="Q316" s="177">
        <f t="shared" ref="Q316" si="123">SUM(O316:O318)+P316</f>
        <v>0</v>
      </c>
    </row>
    <row r="317" spans="2:17" x14ac:dyDescent="0.35">
      <c r="B317" s="276"/>
      <c r="C317" s="288"/>
      <c r="D317" s="260"/>
      <c r="E317" s="260"/>
      <c r="F317" s="300"/>
      <c r="G317" s="166"/>
      <c r="H317" s="7"/>
      <c r="I317" s="7"/>
      <c r="J317" s="9" t="s">
        <v>107</v>
      </c>
      <c r="K317" s="176">
        <f t="shared" si="100"/>
        <v>0</v>
      </c>
      <c r="L317" s="103">
        <f t="shared" si="101"/>
        <v>0</v>
      </c>
      <c r="M317" s="291"/>
      <c r="N317" s="7"/>
      <c r="O317" s="7"/>
      <c r="P317" s="173"/>
      <c r="Q317" s="178"/>
    </row>
    <row r="318" spans="2:17" x14ac:dyDescent="0.35">
      <c r="B318" s="277"/>
      <c r="C318" s="289"/>
      <c r="D318" s="261"/>
      <c r="E318" s="261"/>
      <c r="F318" s="301"/>
      <c r="G318" s="166"/>
      <c r="H318" s="7"/>
      <c r="I318" s="7"/>
      <c r="J318" s="9" t="s">
        <v>107</v>
      </c>
      <c r="K318" s="176">
        <f t="shared" si="100"/>
        <v>0</v>
      </c>
      <c r="L318" s="103">
        <f t="shared" si="101"/>
        <v>0</v>
      </c>
      <c r="M318" s="292"/>
      <c r="N318" s="7"/>
      <c r="O318" s="7"/>
      <c r="P318" s="174"/>
      <c r="Q318" s="179"/>
    </row>
    <row r="319" spans="2:17" x14ac:dyDescent="0.35">
      <c r="B319" s="275">
        <f>'3.1 Optimum crop N requirement'!B108</f>
        <v>0</v>
      </c>
      <c r="C319" s="287" t="str">
        <f>'3.2 Plan for available nitrogen'!E320</f>
        <v>(Blank)</v>
      </c>
      <c r="D319" s="259"/>
      <c r="E319" s="259"/>
      <c r="F319" s="299">
        <f>'3.2 Plan for available nitrogen'!D320</f>
        <v>0</v>
      </c>
      <c r="G319" s="166"/>
      <c r="H319" s="7"/>
      <c r="I319" s="7"/>
      <c r="J319" s="9" t="s">
        <v>107</v>
      </c>
      <c r="K319" s="176">
        <f t="shared" si="100"/>
        <v>0</v>
      </c>
      <c r="L319" s="103">
        <f t="shared" si="101"/>
        <v>0</v>
      </c>
      <c r="M319" s="290">
        <f t="shared" ref="M319" si="124">SUM(L319:L321)</f>
        <v>0</v>
      </c>
      <c r="N319" s="7"/>
      <c r="O319" s="7"/>
      <c r="P319" s="172">
        <f>'3.2 Plan for available nitrogen'!Q320</f>
        <v>0</v>
      </c>
      <c r="Q319" s="177">
        <f t="shared" ref="Q319" si="125">SUM(O319:O321)+P319</f>
        <v>0</v>
      </c>
    </row>
    <row r="320" spans="2:17" x14ac:dyDescent="0.35">
      <c r="B320" s="276"/>
      <c r="C320" s="288"/>
      <c r="D320" s="260"/>
      <c r="E320" s="260"/>
      <c r="F320" s="300"/>
      <c r="G320" s="166"/>
      <c r="H320" s="7"/>
      <c r="I320" s="7"/>
      <c r="J320" s="9" t="s">
        <v>107</v>
      </c>
      <c r="K320" s="176">
        <f t="shared" si="100"/>
        <v>0</v>
      </c>
      <c r="L320" s="103">
        <f t="shared" si="101"/>
        <v>0</v>
      </c>
      <c r="M320" s="291"/>
      <c r="N320" s="7"/>
      <c r="O320" s="7"/>
      <c r="P320" s="173"/>
      <c r="Q320" s="178"/>
    </row>
    <row r="321" spans="2:17" x14ac:dyDescent="0.35">
      <c r="B321" s="277"/>
      <c r="C321" s="289"/>
      <c r="D321" s="261"/>
      <c r="E321" s="261"/>
      <c r="F321" s="301"/>
      <c r="G321" s="166"/>
      <c r="H321" s="7"/>
      <c r="I321" s="7"/>
      <c r="J321" s="9" t="s">
        <v>107</v>
      </c>
      <c r="K321" s="176">
        <f t="shared" si="100"/>
        <v>0</v>
      </c>
      <c r="L321" s="103">
        <f t="shared" si="101"/>
        <v>0</v>
      </c>
      <c r="M321" s="292"/>
      <c r="N321" s="7"/>
      <c r="O321" s="7"/>
      <c r="P321" s="174"/>
      <c r="Q321" s="179"/>
    </row>
    <row r="322" spans="2:17" x14ac:dyDescent="0.35">
      <c r="B322" s="275">
        <f>'3.1 Optimum crop N requirement'!B109</f>
        <v>0</v>
      </c>
      <c r="C322" s="287" t="str">
        <f>'3.2 Plan for available nitrogen'!E323</f>
        <v>(Blank)</v>
      </c>
      <c r="D322" s="259"/>
      <c r="E322" s="259"/>
      <c r="F322" s="299">
        <f>'3.2 Plan for available nitrogen'!D323</f>
        <v>0</v>
      </c>
      <c r="G322" s="166"/>
      <c r="H322" s="7"/>
      <c r="I322" s="7"/>
      <c r="J322" s="9" t="s">
        <v>107</v>
      </c>
      <c r="K322" s="176">
        <f t="shared" si="100"/>
        <v>0</v>
      </c>
      <c r="L322" s="103">
        <f t="shared" si="101"/>
        <v>0</v>
      </c>
      <c r="M322" s="290">
        <f t="shared" ref="M322" si="126">SUM(L322:L324)</f>
        <v>0</v>
      </c>
      <c r="N322" s="7"/>
      <c r="O322" s="7"/>
      <c r="P322" s="172">
        <f>'3.2 Plan for available nitrogen'!Q323</f>
        <v>0</v>
      </c>
      <c r="Q322" s="177">
        <f t="shared" ref="Q322" si="127">SUM(O322:O324)+P322</f>
        <v>0</v>
      </c>
    </row>
    <row r="323" spans="2:17" x14ac:dyDescent="0.35">
      <c r="B323" s="276"/>
      <c r="C323" s="288"/>
      <c r="D323" s="260"/>
      <c r="E323" s="260"/>
      <c r="F323" s="300"/>
      <c r="G323" s="166"/>
      <c r="H323" s="7"/>
      <c r="I323" s="7"/>
      <c r="J323" s="9" t="s">
        <v>107</v>
      </c>
      <c r="K323" s="176">
        <f t="shared" si="100"/>
        <v>0</v>
      </c>
      <c r="L323" s="103">
        <f t="shared" si="101"/>
        <v>0</v>
      </c>
      <c r="M323" s="291"/>
      <c r="N323" s="7"/>
      <c r="O323" s="7"/>
      <c r="P323" s="173"/>
      <c r="Q323" s="178"/>
    </row>
    <row r="324" spans="2:17" x14ac:dyDescent="0.35">
      <c r="B324" s="277"/>
      <c r="C324" s="289"/>
      <c r="D324" s="261"/>
      <c r="E324" s="261"/>
      <c r="F324" s="301"/>
      <c r="G324" s="166"/>
      <c r="H324" s="7"/>
      <c r="I324" s="7"/>
      <c r="J324" s="9" t="s">
        <v>107</v>
      </c>
      <c r="K324" s="176">
        <f t="shared" si="100"/>
        <v>0</v>
      </c>
      <c r="L324" s="103">
        <f t="shared" si="101"/>
        <v>0</v>
      </c>
      <c r="M324" s="292"/>
      <c r="N324" s="7"/>
      <c r="O324" s="7"/>
      <c r="P324" s="174"/>
      <c r="Q324" s="179"/>
    </row>
    <row r="325" spans="2:17" x14ac:dyDescent="0.35">
      <c r="B325" s="275">
        <f>'3.1 Optimum crop N requirement'!B110</f>
        <v>0</v>
      </c>
      <c r="C325" s="287" t="str">
        <f>'3.2 Plan for available nitrogen'!E326</f>
        <v>(Blank)</v>
      </c>
      <c r="D325" s="259"/>
      <c r="E325" s="259"/>
      <c r="F325" s="299">
        <f>'3.2 Plan for available nitrogen'!D326</f>
        <v>0</v>
      </c>
      <c r="G325" s="166"/>
      <c r="H325" s="7"/>
      <c r="I325" s="7"/>
      <c r="J325" s="9" t="s">
        <v>107</v>
      </c>
      <c r="K325" s="176">
        <f t="shared" si="100"/>
        <v>0</v>
      </c>
      <c r="L325" s="103">
        <f t="shared" si="101"/>
        <v>0</v>
      </c>
      <c r="M325" s="290">
        <f t="shared" ref="M325" si="128">SUM(L325:L327)</f>
        <v>0</v>
      </c>
      <c r="N325" s="7"/>
      <c r="O325" s="7"/>
      <c r="P325" s="172">
        <f>'3.2 Plan for available nitrogen'!Q326</f>
        <v>0</v>
      </c>
      <c r="Q325" s="177">
        <f t="shared" ref="Q325" si="129">SUM(O325:O327)+P325</f>
        <v>0</v>
      </c>
    </row>
    <row r="326" spans="2:17" x14ac:dyDescent="0.35">
      <c r="B326" s="276"/>
      <c r="C326" s="288"/>
      <c r="D326" s="260"/>
      <c r="E326" s="260"/>
      <c r="F326" s="300"/>
      <c r="G326" s="166"/>
      <c r="H326" s="7"/>
      <c r="I326" s="7"/>
      <c r="J326" s="9" t="s">
        <v>107</v>
      </c>
      <c r="K326" s="176">
        <f t="shared" si="100"/>
        <v>0</v>
      </c>
      <c r="L326" s="103">
        <f t="shared" si="101"/>
        <v>0</v>
      </c>
      <c r="M326" s="291"/>
      <c r="N326" s="7"/>
      <c r="O326" s="7"/>
      <c r="P326" s="173"/>
      <c r="Q326" s="178"/>
    </row>
    <row r="327" spans="2:17" x14ac:dyDescent="0.35">
      <c r="B327" s="277"/>
      <c r="C327" s="289"/>
      <c r="D327" s="261"/>
      <c r="E327" s="261"/>
      <c r="F327" s="301"/>
      <c r="G327" s="166"/>
      <c r="H327" s="7"/>
      <c r="I327" s="7"/>
      <c r="J327" s="9" t="s">
        <v>107</v>
      </c>
      <c r="K327" s="176">
        <f t="shared" si="100"/>
        <v>0</v>
      </c>
      <c r="L327" s="103">
        <f t="shared" si="101"/>
        <v>0</v>
      </c>
      <c r="M327" s="292"/>
      <c r="N327" s="7"/>
      <c r="O327" s="7"/>
      <c r="P327" s="174"/>
      <c r="Q327" s="179"/>
    </row>
    <row r="328" spans="2:17" x14ac:dyDescent="0.35">
      <c r="B328" s="275">
        <f>'3.1 Optimum crop N requirement'!B111</f>
        <v>0</v>
      </c>
      <c r="C328" s="287" t="str">
        <f>'3.2 Plan for available nitrogen'!E329</f>
        <v>(Blank)</v>
      </c>
      <c r="D328" s="259"/>
      <c r="E328" s="259"/>
      <c r="F328" s="299">
        <f>'3.2 Plan for available nitrogen'!D329</f>
        <v>0</v>
      </c>
      <c r="G328" s="166"/>
      <c r="H328" s="7"/>
      <c r="I328" s="7"/>
      <c r="J328" s="9" t="s">
        <v>107</v>
      </c>
      <c r="K328" s="176">
        <f t="shared" si="100"/>
        <v>0</v>
      </c>
      <c r="L328" s="103">
        <f t="shared" si="101"/>
        <v>0</v>
      </c>
      <c r="M328" s="290">
        <f t="shared" ref="M328" si="130">SUM(L328:L330)</f>
        <v>0</v>
      </c>
      <c r="N328" s="7"/>
      <c r="O328" s="7"/>
      <c r="P328" s="172">
        <f>'3.2 Plan for available nitrogen'!Q329</f>
        <v>0</v>
      </c>
      <c r="Q328" s="177">
        <f t="shared" ref="Q328" si="131">SUM(O328:O330)+P328</f>
        <v>0</v>
      </c>
    </row>
    <row r="329" spans="2:17" x14ac:dyDescent="0.35">
      <c r="B329" s="276"/>
      <c r="C329" s="288"/>
      <c r="D329" s="260"/>
      <c r="E329" s="260"/>
      <c r="F329" s="300"/>
      <c r="G329" s="166"/>
      <c r="H329" s="7"/>
      <c r="I329" s="7"/>
      <c r="J329" s="9" t="s">
        <v>107</v>
      </c>
      <c r="K329" s="176">
        <f t="shared" si="100"/>
        <v>0</v>
      </c>
      <c r="L329" s="103">
        <f t="shared" si="101"/>
        <v>0</v>
      </c>
      <c r="M329" s="291"/>
      <c r="N329" s="7"/>
      <c r="O329" s="7"/>
      <c r="P329" s="173"/>
      <c r="Q329" s="178"/>
    </row>
    <row r="330" spans="2:17" x14ac:dyDescent="0.35">
      <c r="B330" s="277"/>
      <c r="C330" s="289"/>
      <c r="D330" s="261"/>
      <c r="E330" s="261"/>
      <c r="F330" s="301"/>
      <c r="G330" s="166"/>
      <c r="H330" s="7"/>
      <c r="I330" s="7"/>
      <c r="J330" s="9" t="s">
        <v>107</v>
      </c>
      <c r="K330" s="176">
        <f t="shared" si="100"/>
        <v>0</v>
      </c>
      <c r="L330" s="103">
        <f t="shared" si="101"/>
        <v>0</v>
      </c>
      <c r="M330" s="292"/>
      <c r="N330" s="7"/>
      <c r="O330" s="7"/>
      <c r="P330" s="174"/>
      <c r="Q330" s="179"/>
    </row>
    <row r="331" spans="2:17" x14ac:dyDescent="0.35">
      <c r="B331" s="275">
        <f>'3.1 Optimum crop N requirement'!B112</f>
        <v>0</v>
      </c>
      <c r="C331" s="287" t="str">
        <f>'3.2 Plan for available nitrogen'!E332</f>
        <v>(Blank)</v>
      </c>
      <c r="D331" s="259"/>
      <c r="E331" s="259"/>
      <c r="F331" s="299">
        <f>'3.2 Plan for available nitrogen'!D332</f>
        <v>0</v>
      </c>
      <c r="G331" s="166"/>
      <c r="H331" s="7"/>
      <c r="I331" s="7"/>
      <c r="J331" s="9" t="s">
        <v>107</v>
      </c>
      <c r="K331" s="176">
        <f t="shared" si="100"/>
        <v>0</v>
      </c>
      <c r="L331" s="103">
        <f t="shared" si="101"/>
        <v>0</v>
      </c>
      <c r="M331" s="290">
        <f t="shared" ref="M331" si="132">SUM(L331:L333)</f>
        <v>0</v>
      </c>
      <c r="N331" s="7"/>
      <c r="O331" s="7"/>
      <c r="P331" s="172">
        <f>'3.2 Plan for available nitrogen'!Q332</f>
        <v>0</v>
      </c>
      <c r="Q331" s="177">
        <f t="shared" ref="Q331" si="133">SUM(O331:O333)+P331</f>
        <v>0</v>
      </c>
    </row>
    <row r="332" spans="2:17" x14ac:dyDescent="0.35">
      <c r="B332" s="276"/>
      <c r="C332" s="288"/>
      <c r="D332" s="260"/>
      <c r="E332" s="260"/>
      <c r="F332" s="300"/>
      <c r="G332" s="166"/>
      <c r="H332" s="7"/>
      <c r="I332" s="7"/>
      <c r="J332" s="9" t="s">
        <v>107</v>
      </c>
      <c r="K332" s="176">
        <f t="shared" si="100"/>
        <v>0</v>
      </c>
      <c r="L332" s="103">
        <f t="shared" si="101"/>
        <v>0</v>
      </c>
      <c r="M332" s="291"/>
      <c r="N332" s="7"/>
      <c r="O332" s="7"/>
      <c r="P332" s="173"/>
      <c r="Q332" s="178"/>
    </row>
    <row r="333" spans="2:17" x14ac:dyDescent="0.35">
      <c r="B333" s="277"/>
      <c r="C333" s="289"/>
      <c r="D333" s="261"/>
      <c r="E333" s="261"/>
      <c r="F333" s="301"/>
      <c r="G333" s="166"/>
      <c r="H333" s="7"/>
      <c r="I333" s="7"/>
      <c r="J333" s="9" t="s">
        <v>107</v>
      </c>
      <c r="K333" s="176">
        <f t="shared" si="100"/>
        <v>0</v>
      </c>
      <c r="L333" s="103">
        <f t="shared" si="101"/>
        <v>0</v>
      </c>
      <c r="M333" s="292"/>
      <c r="N333" s="7"/>
      <c r="O333" s="7"/>
      <c r="P333" s="174"/>
      <c r="Q333" s="179"/>
    </row>
    <row r="334" spans="2:17" x14ac:dyDescent="0.35">
      <c r="B334" s="275">
        <f>'3.1 Optimum crop N requirement'!B113</f>
        <v>0</v>
      </c>
      <c r="C334" s="287" t="str">
        <f>'3.2 Plan for available nitrogen'!E335</f>
        <v>(Blank)</v>
      </c>
      <c r="D334" s="259"/>
      <c r="E334" s="259"/>
      <c r="F334" s="299">
        <f>'3.2 Plan for available nitrogen'!D335</f>
        <v>0</v>
      </c>
      <c r="G334" s="166"/>
      <c r="H334" s="7"/>
      <c r="I334" s="7"/>
      <c r="J334" s="9" t="s">
        <v>107</v>
      </c>
      <c r="K334" s="176">
        <f t="shared" si="100"/>
        <v>0</v>
      </c>
      <c r="L334" s="103">
        <f t="shared" si="101"/>
        <v>0</v>
      </c>
      <c r="M334" s="290">
        <f t="shared" ref="M334" si="134">SUM(L334:L336)</f>
        <v>0</v>
      </c>
      <c r="N334" s="7"/>
      <c r="O334" s="7"/>
      <c r="P334" s="172">
        <f>'3.2 Plan for available nitrogen'!Q335</f>
        <v>0</v>
      </c>
      <c r="Q334" s="177">
        <f t="shared" ref="Q334" si="135">SUM(O334:O336)+P334</f>
        <v>0</v>
      </c>
    </row>
    <row r="335" spans="2:17" x14ac:dyDescent="0.35">
      <c r="B335" s="276"/>
      <c r="C335" s="288"/>
      <c r="D335" s="260"/>
      <c r="E335" s="260"/>
      <c r="F335" s="300"/>
      <c r="G335" s="166"/>
      <c r="H335" s="7"/>
      <c r="I335" s="7"/>
      <c r="J335" s="9" t="s">
        <v>107</v>
      </c>
      <c r="K335" s="176">
        <f t="shared" si="100"/>
        <v>0</v>
      </c>
      <c r="L335" s="103">
        <f t="shared" si="101"/>
        <v>0</v>
      </c>
      <c r="M335" s="291"/>
      <c r="N335" s="7"/>
      <c r="O335" s="7"/>
      <c r="P335" s="173"/>
      <c r="Q335" s="178"/>
    </row>
    <row r="336" spans="2:17" x14ac:dyDescent="0.35">
      <c r="B336" s="277"/>
      <c r="C336" s="289"/>
      <c r="D336" s="261"/>
      <c r="E336" s="261"/>
      <c r="F336" s="301"/>
      <c r="G336" s="166"/>
      <c r="H336" s="7"/>
      <c r="I336" s="7"/>
      <c r="J336" s="9" t="s">
        <v>107</v>
      </c>
      <c r="K336" s="176">
        <f t="shared" si="100"/>
        <v>0</v>
      </c>
      <c r="L336" s="103">
        <f t="shared" si="101"/>
        <v>0</v>
      </c>
      <c r="M336" s="292"/>
      <c r="N336" s="7"/>
      <c r="O336" s="7"/>
      <c r="P336" s="174"/>
      <c r="Q336" s="179"/>
    </row>
    <row r="337" spans="2:17" x14ac:dyDescent="0.35">
      <c r="B337" s="275">
        <f>'3.1 Optimum crop N requirement'!B114</f>
        <v>0</v>
      </c>
      <c r="C337" s="287" t="str">
        <f>'3.2 Plan for available nitrogen'!E338</f>
        <v>(Blank)</v>
      </c>
      <c r="D337" s="259"/>
      <c r="E337" s="259"/>
      <c r="F337" s="299">
        <f>'3.2 Plan for available nitrogen'!D338</f>
        <v>0</v>
      </c>
      <c r="G337" s="166"/>
      <c r="H337" s="7"/>
      <c r="I337" s="7"/>
      <c r="J337" s="9" t="s">
        <v>107</v>
      </c>
      <c r="K337" s="176">
        <f t="shared" si="100"/>
        <v>0</v>
      </c>
      <c r="L337" s="103">
        <f t="shared" si="101"/>
        <v>0</v>
      </c>
      <c r="M337" s="290">
        <f t="shared" ref="M337" si="136">SUM(L337:L339)</f>
        <v>0</v>
      </c>
      <c r="N337" s="7"/>
      <c r="O337" s="7"/>
      <c r="P337" s="172">
        <f>'3.2 Plan for available nitrogen'!Q338</f>
        <v>0</v>
      </c>
      <c r="Q337" s="177">
        <f t="shared" ref="Q337" si="137">SUM(O337:O339)+P337</f>
        <v>0</v>
      </c>
    </row>
    <row r="338" spans="2:17" x14ac:dyDescent="0.35">
      <c r="B338" s="276"/>
      <c r="C338" s="288"/>
      <c r="D338" s="260"/>
      <c r="E338" s="260"/>
      <c r="F338" s="300"/>
      <c r="G338" s="166"/>
      <c r="H338" s="7"/>
      <c r="I338" s="7"/>
      <c r="J338" s="9" t="s">
        <v>107</v>
      </c>
      <c r="K338" s="176">
        <f t="shared" si="100"/>
        <v>0</v>
      </c>
      <c r="L338" s="103">
        <f t="shared" si="101"/>
        <v>0</v>
      </c>
      <c r="M338" s="291"/>
      <c r="N338" s="7"/>
      <c r="O338" s="7"/>
      <c r="P338" s="173"/>
      <c r="Q338" s="178"/>
    </row>
    <row r="339" spans="2:17" x14ac:dyDescent="0.35">
      <c r="B339" s="277"/>
      <c r="C339" s="289"/>
      <c r="D339" s="261"/>
      <c r="E339" s="261"/>
      <c r="F339" s="301"/>
      <c r="G339" s="166"/>
      <c r="H339" s="7"/>
      <c r="I339" s="7"/>
      <c r="J339" s="9" t="s">
        <v>107</v>
      </c>
      <c r="K339" s="176">
        <f t="shared" si="100"/>
        <v>0</v>
      </c>
      <c r="L339" s="103">
        <f t="shared" si="101"/>
        <v>0</v>
      </c>
      <c r="M339" s="292"/>
      <c r="N339" s="7"/>
      <c r="O339" s="7"/>
      <c r="P339" s="174"/>
      <c r="Q339" s="179"/>
    </row>
    <row r="340" spans="2:17" x14ac:dyDescent="0.35">
      <c r="B340" s="275">
        <f>'3.1 Optimum crop N requirement'!B115</f>
        <v>0</v>
      </c>
      <c r="C340" s="287" t="str">
        <f>'3.2 Plan for available nitrogen'!E341</f>
        <v>(Blank)</v>
      </c>
      <c r="D340" s="259"/>
      <c r="E340" s="259"/>
      <c r="F340" s="299">
        <f>'3.2 Plan for available nitrogen'!D341</f>
        <v>0</v>
      </c>
      <c r="G340" s="166"/>
      <c r="H340" s="7"/>
      <c r="I340" s="7"/>
      <c r="J340" s="9" t="s">
        <v>107</v>
      </c>
      <c r="K340" s="176">
        <f t="shared" si="100"/>
        <v>0</v>
      </c>
      <c r="L340" s="103">
        <f t="shared" si="101"/>
        <v>0</v>
      </c>
      <c r="M340" s="290">
        <f t="shared" ref="M340" si="138">SUM(L340:L342)</f>
        <v>0</v>
      </c>
      <c r="N340" s="7"/>
      <c r="O340" s="7"/>
      <c r="P340" s="172">
        <f>'3.2 Plan for available nitrogen'!Q341</f>
        <v>0</v>
      </c>
      <c r="Q340" s="177">
        <f t="shared" ref="Q340" si="139">SUM(O340:O342)+P340</f>
        <v>0</v>
      </c>
    </row>
    <row r="341" spans="2:17" x14ac:dyDescent="0.35">
      <c r="B341" s="276"/>
      <c r="C341" s="288"/>
      <c r="D341" s="260"/>
      <c r="E341" s="260"/>
      <c r="F341" s="300"/>
      <c r="G341" s="166"/>
      <c r="H341" s="7"/>
      <c r="I341" s="7"/>
      <c r="J341" s="9" t="s">
        <v>107</v>
      </c>
      <c r="K341" s="176">
        <f t="shared" si="100"/>
        <v>0</v>
      </c>
      <c r="L341" s="103">
        <f t="shared" si="101"/>
        <v>0</v>
      </c>
      <c r="M341" s="291"/>
      <c r="N341" s="7"/>
      <c r="O341" s="7"/>
      <c r="P341" s="173"/>
      <c r="Q341" s="178"/>
    </row>
    <row r="342" spans="2:17" x14ac:dyDescent="0.35">
      <c r="B342" s="277"/>
      <c r="C342" s="289"/>
      <c r="D342" s="261"/>
      <c r="E342" s="261"/>
      <c r="F342" s="301"/>
      <c r="G342" s="166"/>
      <c r="H342" s="7"/>
      <c r="I342" s="7"/>
      <c r="J342" s="9" t="s">
        <v>107</v>
      </c>
      <c r="K342" s="176">
        <f t="shared" si="100"/>
        <v>0</v>
      </c>
      <c r="L342" s="103">
        <f t="shared" si="101"/>
        <v>0</v>
      </c>
      <c r="M342" s="292"/>
      <c r="N342" s="7"/>
      <c r="O342" s="7"/>
      <c r="P342" s="174"/>
      <c r="Q342" s="179"/>
    </row>
    <row r="343" spans="2:17" x14ac:dyDescent="0.35">
      <c r="B343" s="275">
        <f>'3.1 Optimum crop N requirement'!B116</f>
        <v>0</v>
      </c>
      <c r="C343" s="287" t="str">
        <f>'3.2 Plan for available nitrogen'!E344</f>
        <v>(Blank)</v>
      </c>
      <c r="D343" s="259"/>
      <c r="E343" s="259"/>
      <c r="F343" s="299">
        <f>'3.2 Plan for available nitrogen'!D344</f>
        <v>0</v>
      </c>
      <c r="G343" s="166"/>
      <c r="H343" s="7"/>
      <c r="I343" s="7"/>
      <c r="J343" s="9" t="s">
        <v>107</v>
      </c>
      <c r="K343" s="176">
        <f t="shared" si="100"/>
        <v>0</v>
      </c>
      <c r="L343" s="103">
        <f t="shared" si="101"/>
        <v>0</v>
      </c>
      <c r="M343" s="290">
        <f t="shared" ref="M343" si="140">SUM(L343:L345)</f>
        <v>0</v>
      </c>
      <c r="N343" s="7"/>
      <c r="O343" s="7"/>
      <c r="P343" s="172">
        <f>'3.2 Plan for available nitrogen'!Q344</f>
        <v>0</v>
      </c>
      <c r="Q343" s="177">
        <f t="shared" ref="Q343" si="141">SUM(O343:O345)+P343</f>
        <v>0</v>
      </c>
    </row>
    <row r="344" spans="2:17" x14ac:dyDescent="0.35">
      <c r="B344" s="276"/>
      <c r="C344" s="288"/>
      <c r="D344" s="260"/>
      <c r="E344" s="260"/>
      <c r="F344" s="300"/>
      <c r="G344" s="166"/>
      <c r="H344" s="7"/>
      <c r="I344" s="7"/>
      <c r="J344" s="9" t="s">
        <v>107</v>
      </c>
      <c r="K344" s="176">
        <f t="shared" si="100"/>
        <v>0</v>
      </c>
      <c r="L344" s="103">
        <f t="shared" si="101"/>
        <v>0</v>
      </c>
      <c r="M344" s="291"/>
      <c r="N344" s="7"/>
      <c r="O344" s="7"/>
      <c r="P344" s="173"/>
      <c r="Q344" s="178"/>
    </row>
    <row r="345" spans="2:17" x14ac:dyDescent="0.35">
      <c r="B345" s="277"/>
      <c r="C345" s="289"/>
      <c r="D345" s="261"/>
      <c r="E345" s="261"/>
      <c r="F345" s="301"/>
      <c r="G345" s="166"/>
      <c r="H345" s="7"/>
      <c r="I345" s="7"/>
      <c r="J345" s="9" t="s">
        <v>107</v>
      </c>
      <c r="K345" s="176">
        <f t="shared" si="100"/>
        <v>0</v>
      </c>
      <c r="L345" s="103">
        <f t="shared" si="101"/>
        <v>0</v>
      </c>
      <c r="M345" s="292"/>
      <c r="N345" s="7"/>
      <c r="O345" s="7"/>
      <c r="P345" s="174"/>
      <c r="Q345" s="179"/>
    </row>
    <row r="346" spans="2:17" x14ac:dyDescent="0.35">
      <c r="B346" s="275">
        <f>'3.1 Optimum crop N requirement'!B117</f>
        <v>0</v>
      </c>
      <c r="C346" s="287" t="str">
        <f>'3.2 Plan for available nitrogen'!E347</f>
        <v>(Blank)</v>
      </c>
      <c r="D346" s="259"/>
      <c r="E346" s="259"/>
      <c r="F346" s="299">
        <f>'3.2 Plan for available nitrogen'!D347</f>
        <v>0</v>
      </c>
      <c r="G346" s="166"/>
      <c r="H346" s="7"/>
      <c r="I346" s="7"/>
      <c r="J346" s="9" t="s">
        <v>107</v>
      </c>
      <c r="K346" s="176">
        <f t="shared" si="100"/>
        <v>0</v>
      </c>
      <c r="L346" s="103">
        <f t="shared" si="101"/>
        <v>0</v>
      </c>
      <c r="M346" s="290">
        <f t="shared" ref="M346" si="142">SUM(L346:L348)</f>
        <v>0</v>
      </c>
      <c r="N346" s="7"/>
      <c r="O346" s="7"/>
      <c r="P346" s="172">
        <f>'3.2 Plan for available nitrogen'!Q347</f>
        <v>0</v>
      </c>
      <c r="Q346" s="177">
        <f t="shared" ref="Q346" si="143">SUM(O346:O348)+P346</f>
        <v>0</v>
      </c>
    </row>
    <row r="347" spans="2:17" x14ac:dyDescent="0.35">
      <c r="B347" s="276"/>
      <c r="C347" s="288"/>
      <c r="D347" s="260"/>
      <c r="E347" s="260"/>
      <c r="F347" s="300"/>
      <c r="G347" s="166"/>
      <c r="H347" s="7"/>
      <c r="I347" s="7"/>
      <c r="J347" s="9" t="s">
        <v>107</v>
      </c>
      <c r="K347" s="176">
        <f t="shared" si="100"/>
        <v>0</v>
      </c>
      <c r="L347" s="103">
        <f t="shared" si="101"/>
        <v>0</v>
      </c>
      <c r="M347" s="291"/>
      <c r="N347" s="7"/>
      <c r="O347" s="7"/>
      <c r="P347" s="173"/>
      <c r="Q347" s="178"/>
    </row>
    <row r="348" spans="2:17" x14ac:dyDescent="0.35">
      <c r="B348" s="277"/>
      <c r="C348" s="289"/>
      <c r="D348" s="261"/>
      <c r="E348" s="261"/>
      <c r="F348" s="301"/>
      <c r="G348" s="166"/>
      <c r="H348" s="7"/>
      <c r="I348" s="7"/>
      <c r="J348" s="9" t="s">
        <v>107</v>
      </c>
      <c r="K348" s="176">
        <f t="shared" si="100"/>
        <v>0</v>
      </c>
      <c r="L348" s="103">
        <f t="shared" si="101"/>
        <v>0</v>
      </c>
      <c r="M348" s="292"/>
      <c r="N348" s="7"/>
      <c r="O348" s="7"/>
      <c r="P348" s="174"/>
      <c r="Q348" s="179"/>
    </row>
    <row r="349" spans="2:17" x14ac:dyDescent="0.35">
      <c r="B349" s="275">
        <f>'3.1 Optimum crop N requirement'!B118</f>
        <v>0</v>
      </c>
      <c r="C349" s="287" t="str">
        <f>'3.2 Plan for available nitrogen'!E350</f>
        <v>(Blank)</v>
      </c>
      <c r="D349" s="259"/>
      <c r="E349" s="259"/>
      <c r="F349" s="299">
        <f>'3.2 Plan for available nitrogen'!D350</f>
        <v>0</v>
      </c>
      <c r="G349" s="166"/>
      <c r="H349" s="7"/>
      <c r="I349" s="7"/>
      <c r="J349" s="9" t="s">
        <v>107</v>
      </c>
      <c r="K349" s="176">
        <f t="shared" ref="K349:K381" si="144">VLOOKUP(J349,$S$9:$T$28,2, FALSE)</f>
        <v>0</v>
      </c>
      <c r="L349" s="103">
        <f t="shared" ref="L349:L381" si="145">G349*K349</f>
        <v>0</v>
      </c>
      <c r="M349" s="290">
        <f t="shared" ref="M349" si="146">SUM(L349:L351)</f>
        <v>0</v>
      </c>
      <c r="N349" s="7"/>
      <c r="O349" s="7"/>
      <c r="P349" s="172">
        <f>'3.2 Plan for available nitrogen'!Q350</f>
        <v>0</v>
      </c>
      <c r="Q349" s="177">
        <f t="shared" ref="Q349" si="147">SUM(O349:O351)+P349</f>
        <v>0</v>
      </c>
    </row>
    <row r="350" spans="2:17" x14ac:dyDescent="0.35">
      <c r="B350" s="276"/>
      <c r="C350" s="288"/>
      <c r="D350" s="260"/>
      <c r="E350" s="260"/>
      <c r="F350" s="300"/>
      <c r="G350" s="166"/>
      <c r="H350" s="7"/>
      <c r="I350" s="7"/>
      <c r="J350" s="9" t="s">
        <v>107</v>
      </c>
      <c r="K350" s="176">
        <f t="shared" si="144"/>
        <v>0</v>
      </c>
      <c r="L350" s="103">
        <f t="shared" si="145"/>
        <v>0</v>
      </c>
      <c r="M350" s="291"/>
      <c r="N350" s="7"/>
      <c r="O350" s="7"/>
      <c r="P350" s="173"/>
      <c r="Q350" s="178"/>
    </row>
    <row r="351" spans="2:17" x14ac:dyDescent="0.35">
      <c r="B351" s="277"/>
      <c r="C351" s="289"/>
      <c r="D351" s="261"/>
      <c r="E351" s="261"/>
      <c r="F351" s="301"/>
      <c r="G351" s="166"/>
      <c r="H351" s="7"/>
      <c r="I351" s="7"/>
      <c r="J351" s="9" t="s">
        <v>107</v>
      </c>
      <c r="K351" s="176">
        <f t="shared" si="144"/>
        <v>0</v>
      </c>
      <c r="L351" s="103">
        <f t="shared" si="145"/>
        <v>0</v>
      </c>
      <c r="M351" s="292"/>
      <c r="N351" s="7"/>
      <c r="O351" s="7"/>
      <c r="P351" s="174"/>
      <c r="Q351" s="179"/>
    </row>
    <row r="352" spans="2:17" x14ac:dyDescent="0.35">
      <c r="B352" s="275">
        <f>'3.1 Optimum crop N requirement'!B119</f>
        <v>0</v>
      </c>
      <c r="C352" s="287" t="str">
        <f>'3.2 Plan for available nitrogen'!E353</f>
        <v>(Blank)</v>
      </c>
      <c r="D352" s="259"/>
      <c r="E352" s="259"/>
      <c r="F352" s="299">
        <f>'3.2 Plan for available nitrogen'!D353</f>
        <v>0</v>
      </c>
      <c r="G352" s="166"/>
      <c r="H352" s="7"/>
      <c r="I352" s="7"/>
      <c r="J352" s="9" t="s">
        <v>107</v>
      </c>
      <c r="K352" s="176">
        <f t="shared" si="144"/>
        <v>0</v>
      </c>
      <c r="L352" s="103">
        <f t="shared" si="145"/>
        <v>0</v>
      </c>
      <c r="M352" s="290">
        <f t="shared" ref="M352" si="148">SUM(L352:L354)</f>
        <v>0</v>
      </c>
      <c r="N352" s="7"/>
      <c r="O352" s="7"/>
      <c r="P352" s="172">
        <f>'3.2 Plan for available nitrogen'!Q353</f>
        <v>0</v>
      </c>
      <c r="Q352" s="177">
        <f t="shared" ref="Q352" si="149">SUM(O352:O354)+P352</f>
        <v>0</v>
      </c>
    </row>
    <row r="353" spans="2:17" x14ac:dyDescent="0.35">
      <c r="B353" s="276"/>
      <c r="C353" s="288"/>
      <c r="D353" s="260"/>
      <c r="E353" s="260"/>
      <c r="F353" s="300"/>
      <c r="G353" s="166"/>
      <c r="H353" s="7"/>
      <c r="I353" s="7"/>
      <c r="J353" s="9" t="s">
        <v>107</v>
      </c>
      <c r="K353" s="176">
        <f t="shared" si="144"/>
        <v>0</v>
      </c>
      <c r="L353" s="103">
        <f t="shared" si="145"/>
        <v>0</v>
      </c>
      <c r="M353" s="291"/>
      <c r="N353" s="7"/>
      <c r="O353" s="7"/>
      <c r="P353" s="173"/>
      <c r="Q353" s="178"/>
    </row>
    <row r="354" spans="2:17" x14ac:dyDescent="0.35">
      <c r="B354" s="277"/>
      <c r="C354" s="289"/>
      <c r="D354" s="261"/>
      <c r="E354" s="261"/>
      <c r="F354" s="301"/>
      <c r="G354" s="166"/>
      <c r="H354" s="7"/>
      <c r="I354" s="7"/>
      <c r="J354" s="9" t="s">
        <v>107</v>
      </c>
      <c r="K354" s="176">
        <f t="shared" si="144"/>
        <v>0</v>
      </c>
      <c r="L354" s="103">
        <f t="shared" si="145"/>
        <v>0</v>
      </c>
      <c r="M354" s="292"/>
      <c r="N354" s="7"/>
      <c r="O354" s="7"/>
      <c r="P354" s="174"/>
      <c r="Q354" s="179"/>
    </row>
    <row r="355" spans="2:17" x14ac:dyDescent="0.35">
      <c r="B355" s="275">
        <f>'3.1 Optimum crop N requirement'!B120</f>
        <v>0</v>
      </c>
      <c r="C355" s="287" t="str">
        <f>'3.2 Plan for available nitrogen'!E356</f>
        <v>(Blank)</v>
      </c>
      <c r="D355" s="259"/>
      <c r="E355" s="259"/>
      <c r="F355" s="299">
        <f>'3.2 Plan for available nitrogen'!D356</f>
        <v>0</v>
      </c>
      <c r="G355" s="166"/>
      <c r="H355" s="7"/>
      <c r="I355" s="7"/>
      <c r="J355" s="9" t="s">
        <v>107</v>
      </c>
      <c r="K355" s="176">
        <f t="shared" si="144"/>
        <v>0</v>
      </c>
      <c r="L355" s="103">
        <f t="shared" si="145"/>
        <v>0</v>
      </c>
      <c r="M355" s="290">
        <f t="shared" ref="M355" si="150">SUM(L355:L357)</f>
        <v>0</v>
      </c>
      <c r="N355" s="7"/>
      <c r="O355" s="7"/>
      <c r="P355" s="172">
        <f>'3.2 Plan for available nitrogen'!Q356</f>
        <v>0</v>
      </c>
      <c r="Q355" s="177">
        <f t="shared" ref="Q355" si="151">SUM(O355:O357)+P355</f>
        <v>0</v>
      </c>
    </row>
    <row r="356" spans="2:17" x14ac:dyDescent="0.35">
      <c r="B356" s="276"/>
      <c r="C356" s="288"/>
      <c r="D356" s="260"/>
      <c r="E356" s="260"/>
      <c r="F356" s="300"/>
      <c r="G356" s="166"/>
      <c r="H356" s="7"/>
      <c r="I356" s="7"/>
      <c r="J356" s="9" t="s">
        <v>107</v>
      </c>
      <c r="K356" s="176">
        <f t="shared" si="144"/>
        <v>0</v>
      </c>
      <c r="L356" s="103">
        <f t="shared" si="145"/>
        <v>0</v>
      </c>
      <c r="M356" s="291"/>
      <c r="N356" s="7"/>
      <c r="O356" s="7"/>
      <c r="P356" s="173"/>
      <c r="Q356" s="178"/>
    </row>
    <row r="357" spans="2:17" x14ac:dyDescent="0.35">
      <c r="B357" s="277"/>
      <c r="C357" s="289"/>
      <c r="D357" s="261"/>
      <c r="E357" s="261"/>
      <c r="F357" s="301"/>
      <c r="G357" s="166"/>
      <c r="H357" s="7"/>
      <c r="I357" s="7"/>
      <c r="J357" s="9" t="s">
        <v>107</v>
      </c>
      <c r="K357" s="176">
        <f t="shared" si="144"/>
        <v>0</v>
      </c>
      <c r="L357" s="103">
        <f t="shared" si="145"/>
        <v>0</v>
      </c>
      <c r="M357" s="292"/>
      <c r="N357" s="7"/>
      <c r="O357" s="7"/>
      <c r="P357" s="174"/>
      <c r="Q357" s="179"/>
    </row>
    <row r="358" spans="2:17" x14ac:dyDescent="0.35">
      <c r="B358" s="275">
        <f>'3.1 Optimum crop N requirement'!B121</f>
        <v>0</v>
      </c>
      <c r="C358" s="287" t="str">
        <f>'3.2 Plan for available nitrogen'!E359</f>
        <v>(Blank)</v>
      </c>
      <c r="D358" s="259"/>
      <c r="E358" s="259"/>
      <c r="F358" s="299">
        <f>'3.2 Plan for available nitrogen'!D359</f>
        <v>0</v>
      </c>
      <c r="G358" s="166"/>
      <c r="H358" s="7"/>
      <c r="I358" s="7"/>
      <c r="J358" s="9" t="s">
        <v>107</v>
      </c>
      <c r="K358" s="176">
        <f t="shared" si="144"/>
        <v>0</v>
      </c>
      <c r="L358" s="103">
        <f t="shared" si="145"/>
        <v>0</v>
      </c>
      <c r="M358" s="290">
        <f t="shared" ref="M358" si="152">SUM(L358:L360)</f>
        <v>0</v>
      </c>
      <c r="N358" s="7"/>
      <c r="O358" s="7"/>
      <c r="P358" s="172">
        <f>'3.2 Plan for available nitrogen'!Q359</f>
        <v>0</v>
      </c>
      <c r="Q358" s="177">
        <f t="shared" ref="Q358" si="153">SUM(O358:O360)+P358</f>
        <v>0</v>
      </c>
    </row>
    <row r="359" spans="2:17" x14ac:dyDescent="0.35">
      <c r="B359" s="276"/>
      <c r="C359" s="288"/>
      <c r="D359" s="260"/>
      <c r="E359" s="260"/>
      <c r="F359" s="300"/>
      <c r="G359" s="166"/>
      <c r="H359" s="7"/>
      <c r="I359" s="7"/>
      <c r="J359" s="9" t="s">
        <v>107</v>
      </c>
      <c r="K359" s="176">
        <f t="shared" si="144"/>
        <v>0</v>
      </c>
      <c r="L359" s="103">
        <f t="shared" si="145"/>
        <v>0</v>
      </c>
      <c r="M359" s="291"/>
      <c r="N359" s="7"/>
      <c r="O359" s="7"/>
      <c r="P359" s="173"/>
      <c r="Q359" s="178"/>
    </row>
    <row r="360" spans="2:17" x14ac:dyDescent="0.35">
      <c r="B360" s="277"/>
      <c r="C360" s="289"/>
      <c r="D360" s="261"/>
      <c r="E360" s="261"/>
      <c r="F360" s="301"/>
      <c r="G360" s="166"/>
      <c r="H360" s="7"/>
      <c r="I360" s="7"/>
      <c r="J360" s="9" t="s">
        <v>107</v>
      </c>
      <c r="K360" s="176">
        <f t="shared" si="144"/>
        <v>0</v>
      </c>
      <c r="L360" s="103">
        <f t="shared" si="145"/>
        <v>0</v>
      </c>
      <c r="M360" s="292"/>
      <c r="N360" s="7"/>
      <c r="O360" s="7"/>
      <c r="P360" s="174"/>
      <c r="Q360" s="179"/>
    </row>
    <row r="361" spans="2:17" x14ac:dyDescent="0.35">
      <c r="B361" s="275">
        <f>'3.1 Optimum crop N requirement'!B122</f>
        <v>0</v>
      </c>
      <c r="C361" s="287" t="str">
        <f>'3.2 Plan for available nitrogen'!E362</f>
        <v>(Blank)</v>
      </c>
      <c r="D361" s="259"/>
      <c r="E361" s="259"/>
      <c r="F361" s="299">
        <f>'3.2 Plan for available nitrogen'!D362</f>
        <v>0</v>
      </c>
      <c r="G361" s="166"/>
      <c r="H361" s="7"/>
      <c r="I361" s="7"/>
      <c r="J361" s="9" t="s">
        <v>107</v>
      </c>
      <c r="K361" s="176">
        <f t="shared" si="144"/>
        <v>0</v>
      </c>
      <c r="L361" s="103">
        <f t="shared" si="145"/>
        <v>0</v>
      </c>
      <c r="M361" s="290">
        <f t="shared" ref="M361" si="154">SUM(L361:L363)</f>
        <v>0</v>
      </c>
      <c r="N361" s="7"/>
      <c r="O361" s="7"/>
      <c r="P361" s="172">
        <f>'3.2 Plan for available nitrogen'!Q362</f>
        <v>0</v>
      </c>
      <c r="Q361" s="177">
        <f t="shared" ref="Q361" si="155">SUM(O361:O363)+P361</f>
        <v>0</v>
      </c>
    </row>
    <row r="362" spans="2:17" x14ac:dyDescent="0.35">
      <c r="B362" s="276"/>
      <c r="C362" s="288"/>
      <c r="D362" s="260"/>
      <c r="E362" s="260"/>
      <c r="F362" s="300"/>
      <c r="G362" s="166"/>
      <c r="H362" s="7"/>
      <c r="I362" s="7"/>
      <c r="J362" s="9" t="s">
        <v>107</v>
      </c>
      <c r="K362" s="176">
        <f t="shared" si="144"/>
        <v>0</v>
      </c>
      <c r="L362" s="103">
        <f t="shared" si="145"/>
        <v>0</v>
      </c>
      <c r="M362" s="291"/>
      <c r="N362" s="7"/>
      <c r="O362" s="7"/>
      <c r="P362" s="173"/>
      <c r="Q362" s="178"/>
    </row>
    <row r="363" spans="2:17" x14ac:dyDescent="0.35">
      <c r="B363" s="277"/>
      <c r="C363" s="289"/>
      <c r="D363" s="261"/>
      <c r="E363" s="261"/>
      <c r="F363" s="301"/>
      <c r="G363" s="166"/>
      <c r="H363" s="7"/>
      <c r="I363" s="7"/>
      <c r="J363" s="9" t="s">
        <v>107</v>
      </c>
      <c r="K363" s="176">
        <f t="shared" si="144"/>
        <v>0</v>
      </c>
      <c r="L363" s="103">
        <f t="shared" si="145"/>
        <v>0</v>
      </c>
      <c r="M363" s="292"/>
      <c r="N363" s="7"/>
      <c r="O363" s="7"/>
      <c r="P363" s="174"/>
      <c r="Q363" s="179"/>
    </row>
    <row r="364" spans="2:17" x14ac:dyDescent="0.35">
      <c r="B364" s="275">
        <f>'3.1 Optimum crop N requirement'!B123</f>
        <v>0</v>
      </c>
      <c r="C364" s="287" t="str">
        <f>'3.2 Plan for available nitrogen'!E365</f>
        <v>(Blank)</v>
      </c>
      <c r="D364" s="259"/>
      <c r="E364" s="259"/>
      <c r="F364" s="299">
        <f>'3.2 Plan for available nitrogen'!D365</f>
        <v>0</v>
      </c>
      <c r="G364" s="166"/>
      <c r="H364" s="7"/>
      <c r="I364" s="7"/>
      <c r="J364" s="9" t="s">
        <v>107</v>
      </c>
      <c r="K364" s="176">
        <f t="shared" si="144"/>
        <v>0</v>
      </c>
      <c r="L364" s="103">
        <f t="shared" si="145"/>
        <v>0</v>
      </c>
      <c r="M364" s="290">
        <f t="shared" ref="M364" si="156">SUM(L364:L366)</f>
        <v>0</v>
      </c>
      <c r="N364" s="7"/>
      <c r="O364" s="7"/>
      <c r="P364" s="172">
        <f>'3.2 Plan for available nitrogen'!Q365</f>
        <v>0</v>
      </c>
      <c r="Q364" s="177">
        <f t="shared" ref="Q364" si="157">SUM(O364:O366)+P364</f>
        <v>0</v>
      </c>
    </row>
    <row r="365" spans="2:17" x14ac:dyDescent="0.35">
      <c r="B365" s="276"/>
      <c r="C365" s="288"/>
      <c r="D365" s="260"/>
      <c r="E365" s="260"/>
      <c r="F365" s="300"/>
      <c r="G365" s="166"/>
      <c r="H365" s="7"/>
      <c r="I365" s="7"/>
      <c r="J365" s="9" t="s">
        <v>107</v>
      </c>
      <c r="K365" s="176">
        <f t="shared" si="144"/>
        <v>0</v>
      </c>
      <c r="L365" s="103">
        <f t="shared" si="145"/>
        <v>0</v>
      </c>
      <c r="M365" s="291"/>
      <c r="N365" s="7"/>
      <c r="O365" s="7"/>
      <c r="P365" s="173"/>
      <c r="Q365" s="178"/>
    </row>
    <row r="366" spans="2:17" x14ac:dyDescent="0.35">
      <c r="B366" s="277"/>
      <c r="C366" s="289"/>
      <c r="D366" s="261"/>
      <c r="E366" s="261"/>
      <c r="F366" s="301"/>
      <c r="G366" s="166"/>
      <c r="H366" s="7"/>
      <c r="I366" s="7"/>
      <c r="J366" s="9" t="s">
        <v>107</v>
      </c>
      <c r="K366" s="176">
        <f t="shared" si="144"/>
        <v>0</v>
      </c>
      <c r="L366" s="103">
        <f t="shared" si="145"/>
        <v>0</v>
      </c>
      <c r="M366" s="292"/>
      <c r="N366" s="7"/>
      <c r="O366" s="7"/>
      <c r="P366" s="174"/>
      <c r="Q366" s="179"/>
    </row>
    <row r="367" spans="2:17" x14ac:dyDescent="0.35">
      <c r="B367" s="275">
        <f>'3.1 Optimum crop N requirement'!B124</f>
        <v>0</v>
      </c>
      <c r="C367" s="287" t="str">
        <f>'3.2 Plan for available nitrogen'!E368</f>
        <v>(Blank)</v>
      </c>
      <c r="D367" s="259"/>
      <c r="E367" s="259"/>
      <c r="F367" s="299">
        <f>'3.2 Plan for available nitrogen'!D368</f>
        <v>0</v>
      </c>
      <c r="G367" s="166"/>
      <c r="H367" s="7"/>
      <c r="I367" s="7"/>
      <c r="J367" s="9" t="s">
        <v>107</v>
      </c>
      <c r="K367" s="176">
        <f t="shared" si="144"/>
        <v>0</v>
      </c>
      <c r="L367" s="103">
        <f t="shared" si="145"/>
        <v>0</v>
      </c>
      <c r="M367" s="290">
        <f t="shared" ref="M367" si="158">SUM(L367:L369)</f>
        <v>0</v>
      </c>
      <c r="N367" s="7"/>
      <c r="O367" s="7"/>
      <c r="P367" s="172">
        <f>'3.2 Plan for available nitrogen'!Q368</f>
        <v>0</v>
      </c>
      <c r="Q367" s="177">
        <f t="shared" ref="Q367" si="159">SUM(O367:O369)+P367</f>
        <v>0</v>
      </c>
    </row>
    <row r="368" spans="2:17" x14ac:dyDescent="0.35">
      <c r="B368" s="276"/>
      <c r="C368" s="288"/>
      <c r="D368" s="260"/>
      <c r="E368" s="260"/>
      <c r="F368" s="300"/>
      <c r="G368" s="166"/>
      <c r="H368" s="7"/>
      <c r="I368" s="7"/>
      <c r="J368" s="9" t="s">
        <v>107</v>
      </c>
      <c r="K368" s="176">
        <f t="shared" si="144"/>
        <v>0</v>
      </c>
      <c r="L368" s="103">
        <f t="shared" si="145"/>
        <v>0</v>
      </c>
      <c r="M368" s="291"/>
      <c r="N368" s="7"/>
      <c r="O368" s="7"/>
      <c r="P368" s="173"/>
      <c r="Q368" s="178"/>
    </row>
    <row r="369" spans="2:17" x14ac:dyDescent="0.35">
      <c r="B369" s="277"/>
      <c r="C369" s="289"/>
      <c r="D369" s="261"/>
      <c r="E369" s="261"/>
      <c r="F369" s="301"/>
      <c r="G369" s="166"/>
      <c r="H369" s="7"/>
      <c r="I369" s="7"/>
      <c r="J369" s="9" t="s">
        <v>107</v>
      </c>
      <c r="K369" s="176">
        <f t="shared" si="144"/>
        <v>0</v>
      </c>
      <c r="L369" s="103">
        <f t="shared" si="145"/>
        <v>0</v>
      </c>
      <c r="M369" s="292"/>
      <c r="N369" s="7"/>
      <c r="O369" s="7"/>
      <c r="P369" s="174"/>
      <c r="Q369" s="179"/>
    </row>
    <row r="370" spans="2:17" x14ac:dyDescent="0.35">
      <c r="B370" s="275">
        <f>'3.1 Optimum crop N requirement'!B125</f>
        <v>0</v>
      </c>
      <c r="C370" s="287" t="str">
        <f>'3.2 Plan for available nitrogen'!E371</f>
        <v>(Blank)</v>
      </c>
      <c r="D370" s="259"/>
      <c r="E370" s="259"/>
      <c r="F370" s="299">
        <f>'3.2 Plan for available nitrogen'!D371</f>
        <v>0</v>
      </c>
      <c r="G370" s="166"/>
      <c r="H370" s="7"/>
      <c r="I370" s="7"/>
      <c r="J370" s="9" t="s">
        <v>107</v>
      </c>
      <c r="K370" s="176">
        <f t="shared" si="144"/>
        <v>0</v>
      </c>
      <c r="L370" s="103">
        <f t="shared" si="145"/>
        <v>0</v>
      </c>
      <c r="M370" s="290">
        <f t="shared" ref="M370" si="160">SUM(L370:L372)</f>
        <v>0</v>
      </c>
      <c r="N370" s="7"/>
      <c r="O370" s="7"/>
      <c r="P370" s="172">
        <f>'3.2 Plan for available nitrogen'!Q371</f>
        <v>0</v>
      </c>
      <c r="Q370" s="177">
        <f t="shared" ref="Q370" si="161">SUM(O370:O372)+P370</f>
        <v>0</v>
      </c>
    </row>
    <row r="371" spans="2:17" x14ac:dyDescent="0.35">
      <c r="B371" s="276"/>
      <c r="C371" s="288"/>
      <c r="D371" s="260"/>
      <c r="E371" s="260"/>
      <c r="F371" s="300"/>
      <c r="G371" s="166"/>
      <c r="H371" s="7"/>
      <c r="I371" s="7"/>
      <c r="J371" s="9" t="s">
        <v>107</v>
      </c>
      <c r="K371" s="176">
        <f t="shared" si="144"/>
        <v>0</v>
      </c>
      <c r="L371" s="103">
        <f t="shared" si="145"/>
        <v>0</v>
      </c>
      <c r="M371" s="291"/>
      <c r="N371" s="7"/>
      <c r="O371" s="7"/>
      <c r="P371" s="173"/>
      <c r="Q371" s="178"/>
    </row>
    <row r="372" spans="2:17" x14ac:dyDescent="0.35">
      <c r="B372" s="277"/>
      <c r="C372" s="289"/>
      <c r="D372" s="261"/>
      <c r="E372" s="261"/>
      <c r="F372" s="301"/>
      <c r="G372" s="166"/>
      <c r="H372" s="7"/>
      <c r="I372" s="7"/>
      <c r="J372" s="9" t="s">
        <v>107</v>
      </c>
      <c r="K372" s="176">
        <f t="shared" si="144"/>
        <v>0</v>
      </c>
      <c r="L372" s="103">
        <f t="shared" si="145"/>
        <v>0</v>
      </c>
      <c r="M372" s="292"/>
      <c r="N372" s="7"/>
      <c r="O372" s="7"/>
      <c r="P372" s="174"/>
      <c r="Q372" s="179"/>
    </row>
    <row r="373" spans="2:17" x14ac:dyDescent="0.35">
      <c r="B373" s="275">
        <f>'3.1 Optimum crop N requirement'!B126</f>
        <v>0</v>
      </c>
      <c r="C373" s="287" t="str">
        <f>'3.2 Plan for available nitrogen'!E374</f>
        <v>(Blank)</v>
      </c>
      <c r="D373" s="259"/>
      <c r="E373" s="259"/>
      <c r="F373" s="299">
        <f>'3.2 Plan for available nitrogen'!D374</f>
        <v>0</v>
      </c>
      <c r="G373" s="166"/>
      <c r="H373" s="7"/>
      <c r="I373" s="7"/>
      <c r="J373" s="9" t="s">
        <v>107</v>
      </c>
      <c r="K373" s="176">
        <f t="shared" si="144"/>
        <v>0</v>
      </c>
      <c r="L373" s="103">
        <f t="shared" si="145"/>
        <v>0</v>
      </c>
      <c r="M373" s="290">
        <f t="shared" ref="M373" si="162">SUM(L373:L375)</f>
        <v>0</v>
      </c>
      <c r="N373" s="7"/>
      <c r="O373" s="7"/>
      <c r="P373" s="172">
        <f>'3.2 Plan for available nitrogen'!Q374</f>
        <v>0</v>
      </c>
      <c r="Q373" s="177">
        <f t="shared" ref="Q373" si="163">SUM(O373:O375)+P373</f>
        <v>0</v>
      </c>
    </row>
    <row r="374" spans="2:17" x14ac:dyDescent="0.35">
      <c r="B374" s="276"/>
      <c r="C374" s="288"/>
      <c r="D374" s="260"/>
      <c r="E374" s="260"/>
      <c r="F374" s="300"/>
      <c r="G374" s="166"/>
      <c r="H374" s="7"/>
      <c r="I374" s="7"/>
      <c r="J374" s="9" t="s">
        <v>107</v>
      </c>
      <c r="K374" s="176">
        <f t="shared" si="144"/>
        <v>0</v>
      </c>
      <c r="L374" s="103">
        <f t="shared" si="145"/>
        <v>0</v>
      </c>
      <c r="M374" s="291"/>
      <c r="N374" s="7"/>
      <c r="O374" s="7"/>
      <c r="P374" s="173"/>
      <c r="Q374" s="178"/>
    </row>
    <row r="375" spans="2:17" x14ac:dyDescent="0.35">
      <c r="B375" s="277"/>
      <c r="C375" s="289"/>
      <c r="D375" s="261"/>
      <c r="E375" s="261"/>
      <c r="F375" s="301"/>
      <c r="G375" s="166"/>
      <c r="H375" s="7"/>
      <c r="I375" s="7"/>
      <c r="J375" s="9" t="s">
        <v>107</v>
      </c>
      <c r="K375" s="176">
        <f t="shared" si="144"/>
        <v>0</v>
      </c>
      <c r="L375" s="103">
        <f t="shared" si="145"/>
        <v>0</v>
      </c>
      <c r="M375" s="292"/>
      <c r="N375" s="7"/>
      <c r="O375" s="7"/>
      <c r="P375" s="174"/>
      <c r="Q375" s="179"/>
    </row>
    <row r="376" spans="2:17" x14ac:dyDescent="0.35">
      <c r="B376" s="275">
        <f>'3.1 Optimum crop N requirement'!B127</f>
        <v>0</v>
      </c>
      <c r="C376" s="287" t="str">
        <f>'3.2 Plan for available nitrogen'!E377</f>
        <v>(Blank)</v>
      </c>
      <c r="D376" s="259"/>
      <c r="E376" s="259"/>
      <c r="F376" s="299">
        <f>'3.2 Plan for available nitrogen'!D377</f>
        <v>0</v>
      </c>
      <c r="G376" s="166"/>
      <c r="H376" s="7"/>
      <c r="I376" s="7"/>
      <c r="J376" s="9" t="s">
        <v>107</v>
      </c>
      <c r="K376" s="176">
        <f t="shared" si="144"/>
        <v>0</v>
      </c>
      <c r="L376" s="103">
        <f t="shared" si="145"/>
        <v>0</v>
      </c>
      <c r="M376" s="290">
        <f t="shared" ref="M376" si="164">SUM(L376:L378)</f>
        <v>0</v>
      </c>
      <c r="N376" s="7"/>
      <c r="O376" s="7"/>
      <c r="P376" s="172">
        <f>'3.2 Plan for available nitrogen'!Q377</f>
        <v>0</v>
      </c>
      <c r="Q376" s="177">
        <f t="shared" ref="Q376" si="165">SUM(O376:O378)+P376</f>
        <v>0</v>
      </c>
    </row>
    <row r="377" spans="2:17" x14ac:dyDescent="0.35">
      <c r="B377" s="276"/>
      <c r="C377" s="288"/>
      <c r="D377" s="260"/>
      <c r="E377" s="260"/>
      <c r="F377" s="300"/>
      <c r="G377" s="166"/>
      <c r="H377" s="7"/>
      <c r="I377" s="7"/>
      <c r="J377" s="9" t="s">
        <v>107</v>
      </c>
      <c r="K377" s="176">
        <f t="shared" si="144"/>
        <v>0</v>
      </c>
      <c r="L377" s="103">
        <f t="shared" si="145"/>
        <v>0</v>
      </c>
      <c r="M377" s="291"/>
      <c r="N377" s="7"/>
      <c r="O377" s="7"/>
      <c r="P377" s="173"/>
      <c r="Q377" s="178"/>
    </row>
    <row r="378" spans="2:17" x14ac:dyDescent="0.35">
      <c r="B378" s="277"/>
      <c r="C378" s="289"/>
      <c r="D378" s="261"/>
      <c r="E378" s="261"/>
      <c r="F378" s="301"/>
      <c r="G378" s="166"/>
      <c r="H378" s="7"/>
      <c r="I378" s="7"/>
      <c r="J378" s="9" t="s">
        <v>107</v>
      </c>
      <c r="K378" s="176">
        <f t="shared" si="144"/>
        <v>0</v>
      </c>
      <c r="L378" s="103">
        <f t="shared" si="145"/>
        <v>0</v>
      </c>
      <c r="M378" s="292"/>
      <c r="N378" s="7"/>
      <c r="O378" s="7"/>
      <c r="P378" s="174"/>
      <c r="Q378" s="179"/>
    </row>
    <row r="379" spans="2:17" x14ac:dyDescent="0.35">
      <c r="B379" s="275">
        <f>'3.1 Optimum crop N requirement'!B128</f>
        <v>0</v>
      </c>
      <c r="C379" s="287" t="str">
        <f>'3.2 Plan for available nitrogen'!E380</f>
        <v>(Blank)</v>
      </c>
      <c r="D379" s="259"/>
      <c r="E379" s="259"/>
      <c r="F379" s="299">
        <f>'3.2 Plan for available nitrogen'!D380</f>
        <v>0</v>
      </c>
      <c r="G379" s="166"/>
      <c r="H379" s="7"/>
      <c r="I379" s="7"/>
      <c r="J379" s="9" t="s">
        <v>107</v>
      </c>
      <c r="K379" s="176">
        <f t="shared" si="144"/>
        <v>0</v>
      </c>
      <c r="L379" s="103">
        <f t="shared" si="145"/>
        <v>0</v>
      </c>
      <c r="M379" s="290">
        <f t="shared" ref="M379" si="166">SUM(L379:L381)</f>
        <v>0</v>
      </c>
      <c r="N379" s="7"/>
      <c r="O379" s="7"/>
      <c r="P379" s="172">
        <f>'3.2 Plan for available nitrogen'!Q380</f>
        <v>0</v>
      </c>
      <c r="Q379" s="177">
        <f t="shared" ref="Q379" si="167">SUM(O379:O381)+P379</f>
        <v>0</v>
      </c>
    </row>
    <row r="380" spans="2:17" x14ac:dyDescent="0.35">
      <c r="B380" s="276"/>
      <c r="C380" s="288"/>
      <c r="D380" s="260"/>
      <c r="E380" s="260"/>
      <c r="F380" s="300"/>
      <c r="G380" s="166"/>
      <c r="H380" s="7"/>
      <c r="I380" s="7"/>
      <c r="J380" s="9" t="s">
        <v>107</v>
      </c>
      <c r="K380" s="176">
        <f t="shared" si="144"/>
        <v>0</v>
      </c>
      <c r="L380" s="103">
        <f t="shared" si="145"/>
        <v>0</v>
      </c>
      <c r="M380" s="291"/>
      <c r="N380" s="7"/>
      <c r="O380" s="7"/>
      <c r="P380" s="173"/>
      <c r="Q380" s="178"/>
    </row>
    <row r="381" spans="2:17" x14ac:dyDescent="0.35">
      <c r="B381" s="277"/>
      <c r="C381" s="289"/>
      <c r="D381" s="261"/>
      <c r="E381" s="261"/>
      <c r="F381" s="301"/>
      <c r="G381" s="166"/>
      <c r="H381" s="7"/>
      <c r="I381" s="7"/>
      <c r="J381" s="9" t="s">
        <v>107</v>
      </c>
      <c r="K381" s="176">
        <f t="shared" si="144"/>
        <v>0</v>
      </c>
      <c r="L381" s="103">
        <f t="shared" si="145"/>
        <v>0</v>
      </c>
      <c r="M381" s="292"/>
      <c r="N381" s="7"/>
      <c r="O381" s="7"/>
      <c r="P381" s="174"/>
      <c r="Q381" s="179"/>
    </row>
  </sheetData>
  <sheetProtection algorithmName="SHA-512" hashValue="+Bx6LHm6rF8xr/kL6B55T+QyUlzF0D04kre2u2Bj7BlQ6lk8PbgJT5VRT+/RopeW7m17U/ewsGab3095sRU1RA==" saltValue="qCgD1hPqG2jIK7DdwF2W+w==" spinCount="100000" sheet="1" selectLockedCells="1"/>
  <mergeCells count="758">
    <mergeCell ref="M379:M381"/>
    <mergeCell ref="M352:M354"/>
    <mergeCell ref="M355:M357"/>
    <mergeCell ref="M358:M360"/>
    <mergeCell ref="M361:M363"/>
    <mergeCell ref="M364:M366"/>
    <mergeCell ref="M367:M369"/>
    <mergeCell ref="M370:M372"/>
    <mergeCell ref="M373:M375"/>
    <mergeCell ref="M376:M378"/>
    <mergeCell ref="M325:M327"/>
    <mergeCell ref="M328:M330"/>
    <mergeCell ref="M331:M333"/>
    <mergeCell ref="M334:M336"/>
    <mergeCell ref="M337:M339"/>
    <mergeCell ref="M340:M342"/>
    <mergeCell ref="M343:M345"/>
    <mergeCell ref="M346:M348"/>
    <mergeCell ref="M349:M351"/>
    <mergeCell ref="M298:M300"/>
    <mergeCell ref="M301:M303"/>
    <mergeCell ref="M304:M306"/>
    <mergeCell ref="M307:M309"/>
    <mergeCell ref="M310:M312"/>
    <mergeCell ref="M313:M315"/>
    <mergeCell ref="M316:M318"/>
    <mergeCell ref="M319:M321"/>
    <mergeCell ref="M322:M324"/>
    <mergeCell ref="M271:M273"/>
    <mergeCell ref="M274:M276"/>
    <mergeCell ref="M277:M279"/>
    <mergeCell ref="M280:M282"/>
    <mergeCell ref="M283:M285"/>
    <mergeCell ref="M286:M288"/>
    <mergeCell ref="M289:M291"/>
    <mergeCell ref="M292:M294"/>
    <mergeCell ref="M295:M297"/>
    <mergeCell ref="M244:M246"/>
    <mergeCell ref="M247:M249"/>
    <mergeCell ref="M250:M252"/>
    <mergeCell ref="M253:M255"/>
    <mergeCell ref="M256:M258"/>
    <mergeCell ref="M259:M261"/>
    <mergeCell ref="M262:M264"/>
    <mergeCell ref="M265:M267"/>
    <mergeCell ref="M268:M270"/>
    <mergeCell ref="M217:M219"/>
    <mergeCell ref="M220:M222"/>
    <mergeCell ref="M223:M225"/>
    <mergeCell ref="M226:M228"/>
    <mergeCell ref="M229:M231"/>
    <mergeCell ref="M232:M234"/>
    <mergeCell ref="M235:M237"/>
    <mergeCell ref="M238:M240"/>
    <mergeCell ref="M241:M243"/>
    <mergeCell ref="D376:D378"/>
    <mergeCell ref="E376:E378"/>
    <mergeCell ref="D379:D381"/>
    <mergeCell ref="E379:E381"/>
    <mergeCell ref="M157:M159"/>
    <mergeCell ref="M160:M162"/>
    <mergeCell ref="M163:M165"/>
    <mergeCell ref="M166:M168"/>
    <mergeCell ref="M169:M171"/>
    <mergeCell ref="M172:M174"/>
    <mergeCell ref="M175:M177"/>
    <mergeCell ref="M178:M180"/>
    <mergeCell ref="M181:M183"/>
    <mergeCell ref="M184:M186"/>
    <mergeCell ref="M187:M189"/>
    <mergeCell ref="M190:M192"/>
    <mergeCell ref="M193:M195"/>
    <mergeCell ref="M196:M198"/>
    <mergeCell ref="M199:M201"/>
    <mergeCell ref="M202:M204"/>
    <mergeCell ref="M205:M207"/>
    <mergeCell ref="M208:M210"/>
    <mergeCell ref="M211:M213"/>
    <mergeCell ref="M214:M216"/>
    <mergeCell ref="D361:D363"/>
    <mergeCell ref="E361:E363"/>
    <mergeCell ref="D364:D366"/>
    <mergeCell ref="E364:E366"/>
    <mergeCell ref="D367:D369"/>
    <mergeCell ref="E367:E369"/>
    <mergeCell ref="D370:D372"/>
    <mergeCell ref="E370:E372"/>
    <mergeCell ref="D373:D375"/>
    <mergeCell ref="E373:E375"/>
    <mergeCell ref="D346:D348"/>
    <mergeCell ref="E346:E348"/>
    <mergeCell ref="D349:D351"/>
    <mergeCell ref="E349:E351"/>
    <mergeCell ref="D352:D354"/>
    <mergeCell ref="E352:E354"/>
    <mergeCell ref="D355:D357"/>
    <mergeCell ref="E355:E357"/>
    <mergeCell ref="D358:D360"/>
    <mergeCell ref="E358:E360"/>
    <mergeCell ref="D331:D333"/>
    <mergeCell ref="E331:E333"/>
    <mergeCell ref="D334:D336"/>
    <mergeCell ref="E334:E336"/>
    <mergeCell ref="D337:D339"/>
    <mergeCell ref="E337:E339"/>
    <mergeCell ref="D340:D342"/>
    <mergeCell ref="E340:E342"/>
    <mergeCell ref="D343:D345"/>
    <mergeCell ref="E343:E345"/>
    <mergeCell ref="D316:D318"/>
    <mergeCell ref="E316:E318"/>
    <mergeCell ref="D319:D321"/>
    <mergeCell ref="E319:E321"/>
    <mergeCell ref="D322:D324"/>
    <mergeCell ref="E322:E324"/>
    <mergeCell ref="D325:D327"/>
    <mergeCell ref="E325:E327"/>
    <mergeCell ref="D328:D330"/>
    <mergeCell ref="E328:E330"/>
    <mergeCell ref="D301:D303"/>
    <mergeCell ref="E301:E303"/>
    <mergeCell ref="D304:D306"/>
    <mergeCell ref="E304:E306"/>
    <mergeCell ref="D307:D309"/>
    <mergeCell ref="E307:E309"/>
    <mergeCell ref="D310:D312"/>
    <mergeCell ref="E310:E312"/>
    <mergeCell ref="D313:D315"/>
    <mergeCell ref="E313:E315"/>
    <mergeCell ref="D286:D288"/>
    <mergeCell ref="E286:E288"/>
    <mergeCell ref="D289:D291"/>
    <mergeCell ref="E289:E291"/>
    <mergeCell ref="D292:D294"/>
    <mergeCell ref="E292:E294"/>
    <mergeCell ref="D295:D297"/>
    <mergeCell ref="E295:E297"/>
    <mergeCell ref="D298:D300"/>
    <mergeCell ref="E298:E300"/>
    <mergeCell ref="D271:D273"/>
    <mergeCell ref="E271:E273"/>
    <mergeCell ref="D274:D276"/>
    <mergeCell ref="E274:E276"/>
    <mergeCell ref="D277:D279"/>
    <mergeCell ref="E277:E279"/>
    <mergeCell ref="D280:D282"/>
    <mergeCell ref="E280:E282"/>
    <mergeCell ref="D283:D285"/>
    <mergeCell ref="E283:E285"/>
    <mergeCell ref="D256:D258"/>
    <mergeCell ref="E256:E258"/>
    <mergeCell ref="D259:D261"/>
    <mergeCell ref="E259:E261"/>
    <mergeCell ref="D262:D264"/>
    <mergeCell ref="E262:E264"/>
    <mergeCell ref="D265:D267"/>
    <mergeCell ref="E265:E267"/>
    <mergeCell ref="D268:D270"/>
    <mergeCell ref="E268:E270"/>
    <mergeCell ref="D241:D243"/>
    <mergeCell ref="E241:E243"/>
    <mergeCell ref="D244:D246"/>
    <mergeCell ref="E244:E246"/>
    <mergeCell ref="D247:D249"/>
    <mergeCell ref="E247:E249"/>
    <mergeCell ref="D250:D252"/>
    <mergeCell ref="E250:E252"/>
    <mergeCell ref="D253:D255"/>
    <mergeCell ref="E253:E255"/>
    <mergeCell ref="D226:D228"/>
    <mergeCell ref="E226:E228"/>
    <mergeCell ref="D229:D231"/>
    <mergeCell ref="E229:E231"/>
    <mergeCell ref="D232:D234"/>
    <mergeCell ref="E232:E234"/>
    <mergeCell ref="D235:D237"/>
    <mergeCell ref="E235:E237"/>
    <mergeCell ref="D238:D240"/>
    <mergeCell ref="E238:E240"/>
    <mergeCell ref="D211:D213"/>
    <mergeCell ref="E211:E213"/>
    <mergeCell ref="D214:D216"/>
    <mergeCell ref="E214:E216"/>
    <mergeCell ref="D217:D219"/>
    <mergeCell ref="E217:E219"/>
    <mergeCell ref="D220:D222"/>
    <mergeCell ref="E220:E222"/>
    <mergeCell ref="D223:D225"/>
    <mergeCell ref="E223:E225"/>
    <mergeCell ref="D196:D198"/>
    <mergeCell ref="E196:E198"/>
    <mergeCell ref="D199:D201"/>
    <mergeCell ref="E199:E201"/>
    <mergeCell ref="D202:D204"/>
    <mergeCell ref="E202:E204"/>
    <mergeCell ref="D205:D207"/>
    <mergeCell ref="E205:E207"/>
    <mergeCell ref="D208:D210"/>
    <mergeCell ref="E208:E210"/>
    <mergeCell ref="D181:D183"/>
    <mergeCell ref="E181:E183"/>
    <mergeCell ref="D184:D186"/>
    <mergeCell ref="E184:E186"/>
    <mergeCell ref="D187:D189"/>
    <mergeCell ref="E187:E189"/>
    <mergeCell ref="D190:D192"/>
    <mergeCell ref="E190:E192"/>
    <mergeCell ref="D193:D195"/>
    <mergeCell ref="E193:E195"/>
    <mergeCell ref="F358:F360"/>
    <mergeCell ref="F361:F363"/>
    <mergeCell ref="F364:F366"/>
    <mergeCell ref="F367:F369"/>
    <mergeCell ref="F370:F372"/>
    <mergeCell ref="F373:F375"/>
    <mergeCell ref="F376:F378"/>
    <mergeCell ref="F379:F381"/>
    <mergeCell ref="D157:D159"/>
    <mergeCell ref="E157:E159"/>
    <mergeCell ref="D160:D162"/>
    <mergeCell ref="E160:E162"/>
    <mergeCell ref="D163:D165"/>
    <mergeCell ref="E163:E165"/>
    <mergeCell ref="D166:D168"/>
    <mergeCell ref="E166:E168"/>
    <mergeCell ref="D169:D171"/>
    <mergeCell ref="E169:E171"/>
    <mergeCell ref="D172:D174"/>
    <mergeCell ref="E172:E174"/>
    <mergeCell ref="D175:D177"/>
    <mergeCell ref="E175:E177"/>
    <mergeCell ref="D178:D180"/>
    <mergeCell ref="E178:E180"/>
    <mergeCell ref="F331:F333"/>
    <mergeCell ref="F334:F336"/>
    <mergeCell ref="F337:F339"/>
    <mergeCell ref="F340:F342"/>
    <mergeCell ref="F343:F345"/>
    <mergeCell ref="F346:F348"/>
    <mergeCell ref="F349:F351"/>
    <mergeCell ref="F352:F354"/>
    <mergeCell ref="F355:F357"/>
    <mergeCell ref="F304:F306"/>
    <mergeCell ref="F307:F309"/>
    <mergeCell ref="F310:F312"/>
    <mergeCell ref="F313:F315"/>
    <mergeCell ref="F316:F318"/>
    <mergeCell ref="F319:F321"/>
    <mergeCell ref="F322:F324"/>
    <mergeCell ref="F325:F327"/>
    <mergeCell ref="F328:F330"/>
    <mergeCell ref="F277:F279"/>
    <mergeCell ref="F280:F282"/>
    <mergeCell ref="F283:F285"/>
    <mergeCell ref="F286:F288"/>
    <mergeCell ref="F289:F291"/>
    <mergeCell ref="F292:F294"/>
    <mergeCell ref="F295:F297"/>
    <mergeCell ref="F298:F300"/>
    <mergeCell ref="F301:F303"/>
    <mergeCell ref="F250:F252"/>
    <mergeCell ref="F253:F255"/>
    <mergeCell ref="F256:F258"/>
    <mergeCell ref="F259:F261"/>
    <mergeCell ref="F262:F264"/>
    <mergeCell ref="F265:F267"/>
    <mergeCell ref="F268:F270"/>
    <mergeCell ref="F271:F273"/>
    <mergeCell ref="F274:F276"/>
    <mergeCell ref="F223:F225"/>
    <mergeCell ref="F226:F228"/>
    <mergeCell ref="F229:F231"/>
    <mergeCell ref="F232:F234"/>
    <mergeCell ref="F235:F237"/>
    <mergeCell ref="F238:F240"/>
    <mergeCell ref="F241:F243"/>
    <mergeCell ref="F244:F246"/>
    <mergeCell ref="F247:F249"/>
    <mergeCell ref="B379:B381"/>
    <mergeCell ref="C379:C381"/>
    <mergeCell ref="F157:F159"/>
    <mergeCell ref="F160:F162"/>
    <mergeCell ref="F163:F165"/>
    <mergeCell ref="F166:F168"/>
    <mergeCell ref="F169:F171"/>
    <mergeCell ref="F172:F174"/>
    <mergeCell ref="F175:F177"/>
    <mergeCell ref="F178:F180"/>
    <mergeCell ref="F181:F183"/>
    <mergeCell ref="F184:F186"/>
    <mergeCell ref="F187:F189"/>
    <mergeCell ref="F190:F192"/>
    <mergeCell ref="F193:F195"/>
    <mergeCell ref="F196:F198"/>
    <mergeCell ref="F199:F201"/>
    <mergeCell ref="F202:F204"/>
    <mergeCell ref="F205:F207"/>
    <mergeCell ref="F208:F210"/>
    <mergeCell ref="F211:F213"/>
    <mergeCell ref="F214:F216"/>
    <mergeCell ref="F217:F219"/>
    <mergeCell ref="F220:F222"/>
    <mergeCell ref="B364:B366"/>
    <mergeCell ref="C364:C366"/>
    <mergeCell ref="B367:B369"/>
    <mergeCell ref="C367:C369"/>
    <mergeCell ref="B370:B372"/>
    <mergeCell ref="C370:C372"/>
    <mergeCell ref="B373:B375"/>
    <mergeCell ref="C373:C375"/>
    <mergeCell ref="B376:B378"/>
    <mergeCell ref="C376:C378"/>
    <mergeCell ref="B349:B351"/>
    <mergeCell ref="C349:C351"/>
    <mergeCell ref="B352:B354"/>
    <mergeCell ref="C352:C354"/>
    <mergeCell ref="B355:B357"/>
    <mergeCell ref="C355:C357"/>
    <mergeCell ref="B358:B360"/>
    <mergeCell ref="C358:C360"/>
    <mergeCell ref="B361:B363"/>
    <mergeCell ref="C361:C363"/>
    <mergeCell ref="B334:B336"/>
    <mergeCell ref="C334:C336"/>
    <mergeCell ref="B337:B339"/>
    <mergeCell ref="C337:C339"/>
    <mergeCell ref="B340:B342"/>
    <mergeCell ref="C340:C342"/>
    <mergeCell ref="B343:B345"/>
    <mergeCell ref="C343:C345"/>
    <mergeCell ref="B346:B348"/>
    <mergeCell ref="C346:C348"/>
    <mergeCell ref="B319:B321"/>
    <mergeCell ref="C319:C321"/>
    <mergeCell ref="B322:B324"/>
    <mergeCell ref="C322:C324"/>
    <mergeCell ref="B325:B327"/>
    <mergeCell ref="C325:C327"/>
    <mergeCell ref="B328:B330"/>
    <mergeCell ref="C328:C330"/>
    <mergeCell ref="B331:B333"/>
    <mergeCell ref="C331:C333"/>
    <mergeCell ref="B304:B306"/>
    <mergeCell ref="C304:C306"/>
    <mergeCell ref="B307:B309"/>
    <mergeCell ref="C307:C309"/>
    <mergeCell ref="B310:B312"/>
    <mergeCell ref="C310:C312"/>
    <mergeCell ref="B313:B315"/>
    <mergeCell ref="C313:C315"/>
    <mergeCell ref="B316:B318"/>
    <mergeCell ref="C316:C318"/>
    <mergeCell ref="B289:B291"/>
    <mergeCell ref="C289:C291"/>
    <mergeCell ref="B292:B294"/>
    <mergeCell ref="C292:C294"/>
    <mergeCell ref="B295:B297"/>
    <mergeCell ref="C295:C297"/>
    <mergeCell ref="B298:B300"/>
    <mergeCell ref="C298:C300"/>
    <mergeCell ref="B301:B303"/>
    <mergeCell ref="C301:C303"/>
    <mergeCell ref="B274:B276"/>
    <mergeCell ref="C274:C276"/>
    <mergeCell ref="B277:B279"/>
    <mergeCell ref="C277:C279"/>
    <mergeCell ref="B280:B282"/>
    <mergeCell ref="C280:C282"/>
    <mergeCell ref="B283:B285"/>
    <mergeCell ref="C283:C285"/>
    <mergeCell ref="B286:B288"/>
    <mergeCell ref="C286:C288"/>
    <mergeCell ref="B259:B261"/>
    <mergeCell ref="C259:C261"/>
    <mergeCell ref="B262:B264"/>
    <mergeCell ref="C262:C264"/>
    <mergeCell ref="B265:B267"/>
    <mergeCell ref="C265:C267"/>
    <mergeCell ref="B268:B270"/>
    <mergeCell ref="C268:C270"/>
    <mergeCell ref="B271:B273"/>
    <mergeCell ref="C271:C273"/>
    <mergeCell ref="B244:B246"/>
    <mergeCell ref="C244:C246"/>
    <mergeCell ref="B247:B249"/>
    <mergeCell ref="C247:C249"/>
    <mergeCell ref="B250:B252"/>
    <mergeCell ref="C250:C252"/>
    <mergeCell ref="B253:B255"/>
    <mergeCell ref="C253:C255"/>
    <mergeCell ref="B256:B258"/>
    <mergeCell ref="C256:C258"/>
    <mergeCell ref="B229:B231"/>
    <mergeCell ref="C229:C231"/>
    <mergeCell ref="B232:B234"/>
    <mergeCell ref="C232:C234"/>
    <mergeCell ref="B235:B237"/>
    <mergeCell ref="C235:C237"/>
    <mergeCell ref="B238:B240"/>
    <mergeCell ref="C238:C240"/>
    <mergeCell ref="B241:B243"/>
    <mergeCell ref="C241:C243"/>
    <mergeCell ref="B214:B216"/>
    <mergeCell ref="C214:C216"/>
    <mergeCell ref="B217:B219"/>
    <mergeCell ref="C217:C219"/>
    <mergeCell ref="B220:B222"/>
    <mergeCell ref="C220:C222"/>
    <mergeCell ref="B223:B225"/>
    <mergeCell ref="C223:C225"/>
    <mergeCell ref="B226:B228"/>
    <mergeCell ref="C226:C228"/>
    <mergeCell ref="B199:B201"/>
    <mergeCell ref="C199:C201"/>
    <mergeCell ref="B202:B204"/>
    <mergeCell ref="C202:C204"/>
    <mergeCell ref="B205:B207"/>
    <mergeCell ref="C205:C207"/>
    <mergeCell ref="B208:B210"/>
    <mergeCell ref="C208:C210"/>
    <mergeCell ref="B211:B213"/>
    <mergeCell ref="C211:C213"/>
    <mergeCell ref="B184:B186"/>
    <mergeCell ref="C184:C186"/>
    <mergeCell ref="B187:B189"/>
    <mergeCell ref="C187:C189"/>
    <mergeCell ref="B190:B192"/>
    <mergeCell ref="C190:C192"/>
    <mergeCell ref="B193:B195"/>
    <mergeCell ref="C193:C195"/>
    <mergeCell ref="B196:B198"/>
    <mergeCell ref="C196:C198"/>
    <mergeCell ref="B169:B171"/>
    <mergeCell ref="C169:C171"/>
    <mergeCell ref="B172:B174"/>
    <mergeCell ref="C172:C174"/>
    <mergeCell ref="B175:B177"/>
    <mergeCell ref="C175:C177"/>
    <mergeCell ref="B178:B180"/>
    <mergeCell ref="C178:C180"/>
    <mergeCell ref="B181:B183"/>
    <mergeCell ref="C181:C183"/>
    <mergeCell ref="C157:C159"/>
    <mergeCell ref="B157:B159"/>
    <mergeCell ref="B160:B162"/>
    <mergeCell ref="C160:C162"/>
    <mergeCell ref="B163:B165"/>
    <mergeCell ref="C163:C165"/>
    <mergeCell ref="B166:B168"/>
    <mergeCell ref="C166:C168"/>
    <mergeCell ref="M139:M141"/>
    <mergeCell ref="M142:M144"/>
    <mergeCell ref="M145:M147"/>
    <mergeCell ref="M148:M150"/>
    <mergeCell ref="M151:M153"/>
    <mergeCell ref="M154:M156"/>
    <mergeCell ref="F154:F156"/>
    <mergeCell ref="F139:F141"/>
    <mergeCell ref="F142:F144"/>
    <mergeCell ref="F145:F147"/>
    <mergeCell ref="F148:F150"/>
    <mergeCell ref="F151:F153"/>
    <mergeCell ref="E154:E156"/>
    <mergeCell ref="E151:E153"/>
    <mergeCell ref="D151:D153"/>
    <mergeCell ref="C151:C153"/>
    <mergeCell ref="M112:M114"/>
    <mergeCell ref="M115:M117"/>
    <mergeCell ref="M118:M120"/>
    <mergeCell ref="M121:M123"/>
    <mergeCell ref="M124:M126"/>
    <mergeCell ref="M127:M129"/>
    <mergeCell ref="M130:M132"/>
    <mergeCell ref="M133:M135"/>
    <mergeCell ref="M136:M138"/>
    <mergeCell ref="M85:M87"/>
    <mergeCell ref="M88:M90"/>
    <mergeCell ref="M91:M93"/>
    <mergeCell ref="M94:M96"/>
    <mergeCell ref="M97:M99"/>
    <mergeCell ref="M100:M102"/>
    <mergeCell ref="M103:M105"/>
    <mergeCell ref="M106:M108"/>
    <mergeCell ref="M109:M111"/>
    <mergeCell ref="M58:M60"/>
    <mergeCell ref="M61:M63"/>
    <mergeCell ref="M64:M66"/>
    <mergeCell ref="M67:M69"/>
    <mergeCell ref="M70:M72"/>
    <mergeCell ref="M73:M75"/>
    <mergeCell ref="M76:M78"/>
    <mergeCell ref="M79:M81"/>
    <mergeCell ref="M82:M84"/>
    <mergeCell ref="M31:M33"/>
    <mergeCell ref="M34:M36"/>
    <mergeCell ref="M37:M39"/>
    <mergeCell ref="M40:M42"/>
    <mergeCell ref="M43:M45"/>
    <mergeCell ref="M46:M48"/>
    <mergeCell ref="M49:M51"/>
    <mergeCell ref="M52:M54"/>
    <mergeCell ref="M55:M57"/>
    <mergeCell ref="Q5:Q6"/>
    <mergeCell ref="P5:P6"/>
    <mergeCell ref="M10:M12"/>
    <mergeCell ref="M13:M15"/>
    <mergeCell ref="M16:M18"/>
    <mergeCell ref="M19:M21"/>
    <mergeCell ref="M22:M24"/>
    <mergeCell ref="M25:M27"/>
    <mergeCell ref="M28:M30"/>
    <mergeCell ref="F124:F126"/>
    <mergeCell ref="F127:F129"/>
    <mergeCell ref="F130:F132"/>
    <mergeCell ref="F133:F135"/>
    <mergeCell ref="F136:F138"/>
    <mergeCell ref="F109:F111"/>
    <mergeCell ref="F112:F114"/>
    <mergeCell ref="F115:F117"/>
    <mergeCell ref="F118:F120"/>
    <mergeCell ref="F121:F123"/>
    <mergeCell ref="F94:F96"/>
    <mergeCell ref="F97:F99"/>
    <mergeCell ref="F100:F102"/>
    <mergeCell ref="F103:F105"/>
    <mergeCell ref="F106:F108"/>
    <mergeCell ref="F79:F81"/>
    <mergeCell ref="F82:F84"/>
    <mergeCell ref="F85:F87"/>
    <mergeCell ref="F88:F90"/>
    <mergeCell ref="F91:F93"/>
    <mergeCell ref="F67:F69"/>
    <mergeCell ref="F70:F72"/>
    <mergeCell ref="F73:F75"/>
    <mergeCell ref="F76:F78"/>
    <mergeCell ref="F49:F51"/>
    <mergeCell ref="F52:F54"/>
    <mergeCell ref="F55:F57"/>
    <mergeCell ref="F58:F60"/>
    <mergeCell ref="F61:F63"/>
    <mergeCell ref="F10:F12"/>
    <mergeCell ref="F13:F15"/>
    <mergeCell ref="F16:F18"/>
    <mergeCell ref="F19:F21"/>
    <mergeCell ref="F22:F24"/>
    <mergeCell ref="F25:F27"/>
    <mergeCell ref="F28:F30"/>
    <mergeCell ref="F31:F33"/>
    <mergeCell ref="F64:F66"/>
    <mergeCell ref="F34:F36"/>
    <mergeCell ref="F37:F39"/>
    <mergeCell ref="F40:F42"/>
    <mergeCell ref="F43:F45"/>
    <mergeCell ref="F46:F48"/>
    <mergeCell ref="E139:E141"/>
    <mergeCell ref="E142:E144"/>
    <mergeCell ref="E145:E147"/>
    <mergeCell ref="E148:E150"/>
    <mergeCell ref="E124:E126"/>
    <mergeCell ref="E127:E129"/>
    <mergeCell ref="E130:E132"/>
    <mergeCell ref="E133:E135"/>
    <mergeCell ref="E136:E138"/>
    <mergeCell ref="E109:E111"/>
    <mergeCell ref="E112:E114"/>
    <mergeCell ref="E115:E117"/>
    <mergeCell ref="E118:E120"/>
    <mergeCell ref="E121:E123"/>
    <mergeCell ref="E94:E96"/>
    <mergeCell ref="E97:E99"/>
    <mergeCell ref="E100:E102"/>
    <mergeCell ref="E103:E105"/>
    <mergeCell ref="E106:E108"/>
    <mergeCell ref="E79:E81"/>
    <mergeCell ref="E82:E84"/>
    <mergeCell ref="E85:E87"/>
    <mergeCell ref="E88:E90"/>
    <mergeCell ref="E91:E93"/>
    <mergeCell ref="E64:E66"/>
    <mergeCell ref="E67:E69"/>
    <mergeCell ref="E70:E72"/>
    <mergeCell ref="E73:E75"/>
    <mergeCell ref="E76:E78"/>
    <mergeCell ref="E49:E51"/>
    <mergeCell ref="E52:E54"/>
    <mergeCell ref="E55:E57"/>
    <mergeCell ref="E58:E60"/>
    <mergeCell ref="E61:E63"/>
    <mergeCell ref="D154:D156"/>
    <mergeCell ref="E7:E9"/>
    <mergeCell ref="E10:E12"/>
    <mergeCell ref="E13:E15"/>
    <mergeCell ref="E16:E18"/>
    <mergeCell ref="E19:E21"/>
    <mergeCell ref="E22:E24"/>
    <mergeCell ref="E25:E27"/>
    <mergeCell ref="E28:E30"/>
    <mergeCell ref="E31:E33"/>
    <mergeCell ref="E34:E36"/>
    <mergeCell ref="E37:E39"/>
    <mergeCell ref="E40:E42"/>
    <mergeCell ref="E43:E45"/>
    <mergeCell ref="E46:E48"/>
    <mergeCell ref="D139:D141"/>
    <mergeCell ref="D142:D144"/>
    <mergeCell ref="D145:D147"/>
    <mergeCell ref="D148:D150"/>
    <mergeCell ref="D124:D126"/>
    <mergeCell ref="D127:D129"/>
    <mergeCell ref="D130:D132"/>
    <mergeCell ref="D133:D135"/>
    <mergeCell ref="D136:D138"/>
    <mergeCell ref="D109:D111"/>
    <mergeCell ref="D112:D114"/>
    <mergeCell ref="D115:D117"/>
    <mergeCell ref="D118:D120"/>
    <mergeCell ref="D121:D123"/>
    <mergeCell ref="D94:D96"/>
    <mergeCell ref="D97:D99"/>
    <mergeCell ref="D100:D102"/>
    <mergeCell ref="D103:D105"/>
    <mergeCell ref="D106:D108"/>
    <mergeCell ref="D79:D81"/>
    <mergeCell ref="D82:D84"/>
    <mergeCell ref="D85:D87"/>
    <mergeCell ref="D88:D90"/>
    <mergeCell ref="D91:D93"/>
    <mergeCell ref="D64:D66"/>
    <mergeCell ref="D67:D69"/>
    <mergeCell ref="D70:D72"/>
    <mergeCell ref="D73:D75"/>
    <mergeCell ref="D76:D78"/>
    <mergeCell ref="D49:D51"/>
    <mergeCell ref="D52:D54"/>
    <mergeCell ref="D55:D57"/>
    <mergeCell ref="D58:D60"/>
    <mergeCell ref="D61:D63"/>
    <mergeCell ref="C154:C156"/>
    <mergeCell ref="D7:D9"/>
    <mergeCell ref="D10:D12"/>
    <mergeCell ref="D13:D15"/>
    <mergeCell ref="D16:D18"/>
    <mergeCell ref="D19:D21"/>
    <mergeCell ref="D22:D24"/>
    <mergeCell ref="D25:D27"/>
    <mergeCell ref="D28:D30"/>
    <mergeCell ref="D31:D33"/>
    <mergeCell ref="D34:D36"/>
    <mergeCell ref="D37:D39"/>
    <mergeCell ref="D40:D42"/>
    <mergeCell ref="D43:D45"/>
    <mergeCell ref="D46:D48"/>
    <mergeCell ref="C136:C138"/>
    <mergeCell ref="C139:C141"/>
    <mergeCell ref="C142:C144"/>
    <mergeCell ref="C145:C147"/>
    <mergeCell ref="C148:C150"/>
    <mergeCell ref="C121:C123"/>
    <mergeCell ref="C124:C126"/>
    <mergeCell ref="C127:C129"/>
    <mergeCell ref="C130:C132"/>
    <mergeCell ref="C133:C135"/>
    <mergeCell ref="C106:C108"/>
    <mergeCell ref="C109:C111"/>
    <mergeCell ref="C112:C114"/>
    <mergeCell ref="C115:C117"/>
    <mergeCell ref="C118:C120"/>
    <mergeCell ref="C91:C93"/>
    <mergeCell ref="C94:C96"/>
    <mergeCell ref="C97:C99"/>
    <mergeCell ref="C100:C102"/>
    <mergeCell ref="C103:C105"/>
    <mergeCell ref="C31:C33"/>
    <mergeCell ref="C34:C36"/>
    <mergeCell ref="C37:C39"/>
    <mergeCell ref="C40:C42"/>
    <mergeCell ref="C43:C45"/>
    <mergeCell ref="C76:C78"/>
    <mergeCell ref="C79:C81"/>
    <mergeCell ref="C82:C84"/>
    <mergeCell ref="C85:C87"/>
    <mergeCell ref="C61:C63"/>
    <mergeCell ref="C64:C66"/>
    <mergeCell ref="C67:C69"/>
    <mergeCell ref="C70:C72"/>
    <mergeCell ref="C73:C75"/>
    <mergeCell ref="B106:B108"/>
    <mergeCell ref="B109:B111"/>
    <mergeCell ref="B112:B114"/>
    <mergeCell ref="B115:B117"/>
    <mergeCell ref="B118:B120"/>
    <mergeCell ref="B91:B93"/>
    <mergeCell ref="B94:B96"/>
    <mergeCell ref="C46:C48"/>
    <mergeCell ref="C49:C51"/>
    <mergeCell ref="C52:C54"/>
    <mergeCell ref="C55:C57"/>
    <mergeCell ref="C58:C60"/>
    <mergeCell ref="C88:C90"/>
    <mergeCell ref="B97:B99"/>
    <mergeCell ref="B100:B102"/>
    <mergeCell ref="B103:B105"/>
    <mergeCell ref="B76:B78"/>
    <mergeCell ref="B79:B81"/>
    <mergeCell ref="B82:B84"/>
    <mergeCell ref="B85:B87"/>
    <mergeCell ref="B88:B90"/>
    <mergeCell ref="B61:B63"/>
    <mergeCell ref="B64:B66"/>
    <mergeCell ref="B67:B69"/>
    <mergeCell ref="B148:B150"/>
    <mergeCell ref="B151:B153"/>
    <mergeCell ref="B154:B156"/>
    <mergeCell ref="B136:B138"/>
    <mergeCell ref="B139:B141"/>
    <mergeCell ref="B142:B144"/>
    <mergeCell ref="B145:B147"/>
    <mergeCell ref="B121:B123"/>
    <mergeCell ref="B124:B126"/>
    <mergeCell ref="B127:B129"/>
    <mergeCell ref="B130:B132"/>
    <mergeCell ref="B133:B135"/>
    <mergeCell ref="B70:B72"/>
    <mergeCell ref="B73:B75"/>
    <mergeCell ref="B46:B48"/>
    <mergeCell ref="B49:B51"/>
    <mergeCell ref="B52:B54"/>
    <mergeCell ref="B55:B57"/>
    <mergeCell ref="B58:B60"/>
    <mergeCell ref="B31:B33"/>
    <mergeCell ref="B34:B36"/>
    <mergeCell ref="B37:B39"/>
    <mergeCell ref="B40:B42"/>
    <mergeCell ref="B43:B45"/>
    <mergeCell ref="B2:I2"/>
    <mergeCell ref="B3:I3"/>
    <mergeCell ref="B16:B18"/>
    <mergeCell ref="B19:B21"/>
    <mergeCell ref="B22:B24"/>
    <mergeCell ref="B25:B27"/>
    <mergeCell ref="B28:B30"/>
    <mergeCell ref="N5:O5"/>
    <mergeCell ref="B7:B9"/>
    <mergeCell ref="B10:B12"/>
    <mergeCell ref="B13:B15"/>
    <mergeCell ref="B5:B6"/>
    <mergeCell ref="C5:E5"/>
    <mergeCell ref="C7:C9"/>
    <mergeCell ref="C10:C12"/>
    <mergeCell ref="C13:C15"/>
    <mergeCell ref="M7:M9"/>
    <mergeCell ref="F5:M5"/>
    <mergeCell ref="C16:C18"/>
    <mergeCell ref="C19:C21"/>
    <mergeCell ref="C22:C24"/>
    <mergeCell ref="C25:C27"/>
    <mergeCell ref="C28:C30"/>
    <mergeCell ref="F7:F9"/>
  </mergeCells>
  <conditionalFormatting sqref="M7:M9">
    <cfRule type="cellIs" dxfId="111" priority="50" operator="greaterThan">
      <formula>250</formula>
    </cfRule>
  </conditionalFormatting>
  <conditionalFormatting sqref="M10:M12">
    <cfRule type="cellIs" dxfId="110" priority="49" operator="greaterThan">
      <formula>250</formula>
    </cfRule>
  </conditionalFormatting>
  <conditionalFormatting sqref="M13:M15">
    <cfRule type="cellIs" dxfId="109" priority="48" operator="greaterThan">
      <formula>250</formula>
    </cfRule>
  </conditionalFormatting>
  <conditionalFormatting sqref="M16:M18">
    <cfRule type="cellIs" dxfId="108" priority="47" operator="greaterThan">
      <formula>250</formula>
    </cfRule>
  </conditionalFormatting>
  <conditionalFormatting sqref="M19:M21">
    <cfRule type="cellIs" dxfId="107" priority="46" operator="greaterThan">
      <formula>250</formula>
    </cfRule>
  </conditionalFormatting>
  <conditionalFormatting sqref="M22:M24">
    <cfRule type="cellIs" dxfId="106" priority="45" operator="greaterThan">
      <formula>250</formula>
    </cfRule>
  </conditionalFormatting>
  <conditionalFormatting sqref="M25:M27">
    <cfRule type="cellIs" dxfId="105" priority="44" operator="greaterThan">
      <formula>250</formula>
    </cfRule>
  </conditionalFormatting>
  <conditionalFormatting sqref="M28:M30">
    <cfRule type="cellIs" dxfId="104" priority="43" operator="greaterThan">
      <formula>250</formula>
    </cfRule>
  </conditionalFormatting>
  <conditionalFormatting sqref="M31:M33">
    <cfRule type="cellIs" dxfId="103" priority="42" operator="greaterThan">
      <formula>250</formula>
    </cfRule>
  </conditionalFormatting>
  <conditionalFormatting sqref="M34:M36">
    <cfRule type="cellIs" dxfId="102" priority="41" operator="greaterThan">
      <formula>250</formula>
    </cfRule>
  </conditionalFormatting>
  <conditionalFormatting sqref="M37:M39">
    <cfRule type="cellIs" dxfId="101" priority="40" operator="greaterThan">
      <formula>250</formula>
    </cfRule>
  </conditionalFormatting>
  <conditionalFormatting sqref="M40:M42">
    <cfRule type="cellIs" dxfId="100" priority="39" operator="greaterThan">
      <formula>250</formula>
    </cfRule>
  </conditionalFormatting>
  <conditionalFormatting sqref="M43:M45">
    <cfRule type="cellIs" dxfId="99" priority="38" operator="greaterThan">
      <formula>250</formula>
    </cfRule>
  </conditionalFormatting>
  <conditionalFormatting sqref="M46:M48">
    <cfRule type="cellIs" dxfId="98" priority="37" operator="greaterThan">
      <formula>250</formula>
    </cfRule>
  </conditionalFormatting>
  <conditionalFormatting sqref="M49:M51">
    <cfRule type="cellIs" dxfId="97" priority="36" operator="greaterThan">
      <formula>250</formula>
    </cfRule>
  </conditionalFormatting>
  <conditionalFormatting sqref="M52:M54">
    <cfRule type="cellIs" dxfId="96" priority="35" operator="greaterThan">
      <formula>250</formula>
    </cfRule>
  </conditionalFormatting>
  <conditionalFormatting sqref="M55:M57">
    <cfRule type="cellIs" dxfId="95" priority="34" operator="greaterThan">
      <formula>250</formula>
    </cfRule>
  </conditionalFormatting>
  <conditionalFormatting sqref="M58:M60">
    <cfRule type="cellIs" dxfId="94" priority="33" operator="greaterThan">
      <formula>250</formula>
    </cfRule>
  </conditionalFormatting>
  <conditionalFormatting sqref="M61:M63">
    <cfRule type="cellIs" dxfId="93" priority="32" operator="greaterThan">
      <formula>250</formula>
    </cfRule>
  </conditionalFormatting>
  <conditionalFormatting sqref="M64:M66">
    <cfRule type="cellIs" dxfId="92" priority="31" operator="greaterThan">
      <formula>250</formula>
    </cfRule>
  </conditionalFormatting>
  <conditionalFormatting sqref="M67:M69">
    <cfRule type="cellIs" dxfId="91" priority="30" operator="greaterThan">
      <formula>250</formula>
    </cfRule>
  </conditionalFormatting>
  <conditionalFormatting sqref="M70:M72">
    <cfRule type="cellIs" dxfId="90" priority="29" operator="greaterThan">
      <formula>250</formula>
    </cfRule>
  </conditionalFormatting>
  <conditionalFormatting sqref="M73:M75">
    <cfRule type="cellIs" dxfId="89" priority="28" operator="greaterThan">
      <formula>250</formula>
    </cfRule>
  </conditionalFormatting>
  <conditionalFormatting sqref="M76:M78">
    <cfRule type="cellIs" dxfId="88" priority="27" operator="greaterThan">
      <formula>250</formula>
    </cfRule>
  </conditionalFormatting>
  <conditionalFormatting sqref="M79:M81">
    <cfRule type="cellIs" dxfId="87" priority="26" operator="greaterThan">
      <formula>250</formula>
    </cfRule>
  </conditionalFormatting>
  <conditionalFormatting sqref="M82:M84">
    <cfRule type="cellIs" dxfId="86" priority="25" operator="greaterThan">
      <formula>250</formula>
    </cfRule>
  </conditionalFormatting>
  <conditionalFormatting sqref="M85:M87">
    <cfRule type="cellIs" dxfId="85" priority="24" operator="greaterThan">
      <formula>250</formula>
    </cfRule>
  </conditionalFormatting>
  <conditionalFormatting sqref="M88:M90">
    <cfRule type="cellIs" dxfId="84" priority="23" operator="greaterThan">
      <formula>250</formula>
    </cfRule>
  </conditionalFormatting>
  <conditionalFormatting sqref="M91:M93">
    <cfRule type="cellIs" dxfId="83" priority="22" operator="greaterThan">
      <formula>250</formula>
    </cfRule>
  </conditionalFormatting>
  <conditionalFormatting sqref="M94:M96">
    <cfRule type="cellIs" dxfId="82" priority="21" operator="greaterThan">
      <formula>250</formula>
    </cfRule>
  </conditionalFormatting>
  <conditionalFormatting sqref="M97:M99">
    <cfRule type="cellIs" dxfId="81" priority="20" operator="greaterThan">
      <formula>250</formula>
    </cfRule>
  </conditionalFormatting>
  <conditionalFormatting sqref="M100:M102">
    <cfRule type="cellIs" dxfId="80" priority="19" operator="greaterThan">
      <formula>250</formula>
    </cfRule>
  </conditionalFormatting>
  <conditionalFormatting sqref="M103:M105">
    <cfRule type="cellIs" dxfId="79" priority="18" operator="greaterThan">
      <formula>250</formula>
    </cfRule>
  </conditionalFormatting>
  <conditionalFormatting sqref="M106:M108">
    <cfRule type="cellIs" dxfId="78" priority="17" operator="greaterThan">
      <formula>250</formula>
    </cfRule>
  </conditionalFormatting>
  <conditionalFormatting sqref="M109:M111">
    <cfRule type="cellIs" dxfId="77" priority="16" operator="greaterThan">
      <formula>250</formula>
    </cfRule>
  </conditionalFormatting>
  <conditionalFormatting sqref="M112:M114">
    <cfRule type="cellIs" dxfId="76" priority="15" operator="greaterThan">
      <formula>250</formula>
    </cfRule>
  </conditionalFormatting>
  <conditionalFormatting sqref="M115:M117">
    <cfRule type="cellIs" dxfId="75" priority="14" operator="greaterThan">
      <formula>250</formula>
    </cfRule>
  </conditionalFormatting>
  <conditionalFormatting sqref="M118:M120">
    <cfRule type="cellIs" dxfId="74" priority="13" operator="greaterThan">
      <formula>250</formula>
    </cfRule>
  </conditionalFormatting>
  <conditionalFormatting sqref="M121:M123">
    <cfRule type="cellIs" dxfId="73" priority="12" operator="greaterThan">
      <formula>250</formula>
    </cfRule>
  </conditionalFormatting>
  <conditionalFormatting sqref="M124:M126">
    <cfRule type="cellIs" dxfId="72" priority="11" operator="greaterThan">
      <formula>250</formula>
    </cfRule>
  </conditionalFormatting>
  <conditionalFormatting sqref="M127:M129">
    <cfRule type="cellIs" dxfId="71" priority="10" operator="greaterThan">
      <formula>250</formula>
    </cfRule>
  </conditionalFormatting>
  <conditionalFormatting sqref="M130:M132">
    <cfRule type="cellIs" dxfId="70" priority="9" operator="greaterThan">
      <formula>250</formula>
    </cfRule>
  </conditionalFormatting>
  <conditionalFormatting sqref="M133:M135">
    <cfRule type="cellIs" dxfId="69" priority="8" operator="greaterThan">
      <formula>250</formula>
    </cfRule>
  </conditionalFormatting>
  <conditionalFormatting sqref="M136:M138">
    <cfRule type="cellIs" dxfId="68" priority="7" operator="greaterThan">
      <formula>250</formula>
    </cfRule>
  </conditionalFormatting>
  <conditionalFormatting sqref="M139:M141">
    <cfRule type="cellIs" dxfId="67" priority="6" operator="greaterThan">
      <formula>250</formula>
    </cfRule>
  </conditionalFormatting>
  <conditionalFormatting sqref="M142:M144">
    <cfRule type="cellIs" dxfId="66" priority="5" operator="greaterThan">
      <formula>250</formula>
    </cfRule>
  </conditionalFormatting>
  <conditionalFormatting sqref="M145:M147">
    <cfRule type="cellIs" dxfId="65" priority="4" operator="greaterThan">
      <formula>250</formula>
    </cfRule>
  </conditionalFormatting>
  <conditionalFormatting sqref="M148:M150">
    <cfRule type="cellIs" dxfId="64" priority="3" operator="greaterThan">
      <formula>250</formula>
    </cfRule>
  </conditionalFormatting>
  <conditionalFormatting sqref="M151:M153">
    <cfRule type="cellIs" dxfId="63" priority="2" operator="greaterThan">
      <formula>250</formula>
    </cfRule>
  </conditionalFormatting>
  <conditionalFormatting sqref="M154:M381">
    <cfRule type="cellIs" dxfId="62" priority="1" operator="greaterThan">
      <formula>250</formula>
    </cfRule>
  </conditionalFormatting>
  <dataValidations count="1">
    <dataValidation type="list" allowBlank="1" showInputMessage="1" showErrorMessage="1" sqref="J7:J381" xr:uid="{878EB068-FE5F-46D6-A943-7FFBAFB4766B}">
      <formula1>$S$9:$S$28</formula1>
    </dataValidation>
  </dataValidations>
  <hyperlinks>
    <hyperlink ref="L1" location="Overview!A1" display="Return to Overview " xr:uid="{00000000-0004-0000-0D00-000000000000}"/>
  </hyperlinks>
  <pageMargins left="0.7" right="0.7" top="0.75" bottom="0.75" header="0.3" footer="0.3"/>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427EF-684A-4647-AF14-99045888837B}">
  <dimension ref="A1:I61"/>
  <sheetViews>
    <sheetView workbookViewId="0">
      <selection activeCell="G1" sqref="G1"/>
    </sheetView>
  </sheetViews>
  <sheetFormatPr defaultRowHeight="15.5" x14ac:dyDescent="0.35"/>
  <cols>
    <col min="2" max="2" width="27.69140625" customWidth="1"/>
    <col min="3" max="3" width="11.84375" customWidth="1"/>
    <col min="4" max="4" width="14.4609375" customWidth="1"/>
    <col min="5" max="5" width="15.3828125" bestFit="1" customWidth="1"/>
    <col min="6" max="6" width="14.69140625" bestFit="1" customWidth="1"/>
    <col min="7" max="7" width="15.3828125" bestFit="1" customWidth="1"/>
    <col min="9" max="9" width="11.53515625" customWidth="1"/>
  </cols>
  <sheetData>
    <row r="1" spans="1:9" x14ac:dyDescent="0.35">
      <c r="G1" s="10" t="s">
        <v>197</v>
      </c>
    </row>
    <row r="2" spans="1:9" x14ac:dyDescent="0.35">
      <c r="A2" t="s">
        <v>379</v>
      </c>
    </row>
    <row r="4" spans="1:9" x14ac:dyDescent="0.35">
      <c r="B4" s="305" t="s">
        <v>380</v>
      </c>
      <c r="C4" s="305"/>
      <c r="D4" s="141"/>
      <c r="E4" s="141"/>
      <c r="F4" s="141"/>
      <c r="G4" s="141"/>
      <c r="H4" s="141"/>
      <c r="I4" s="141"/>
    </row>
    <row r="5" spans="1:9" x14ac:dyDescent="0.35">
      <c r="B5" s="142"/>
      <c r="C5" s="141"/>
      <c r="D5" s="141"/>
      <c r="E5" s="141"/>
      <c r="F5" s="141"/>
      <c r="G5" s="141"/>
      <c r="H5" s="141"/>
      <c r="I5" s="141"/>
    </row>
    <row r="6" spans="1:9" ht="31" x14ac:dyDescent="0.35">
      <c r="B6" s="142"/>
      <c r="C6" s="141"/>
      <c r="D6" s="304" t="s">
        <v>381</v>
      </c>
      <c r="E6" s="304"/>
      <c r="F6" s="304" t="s">
        <v>382</v>
      </c>
      <c r="G6" s="304"/>
      <c r="H6" s="143" t="s">
        <v>383</v>
      </c>
      <c r="I6" s="143" t="s">
        <v>384</v>
      </c>
    </row>
    <row r="7" spans="1:9" x14ac:dyDescent="0.35">
      <c r="B7" s="144" t="s">
        <v>385</v>
      </c>
      <c r="C7" s="145" t="s">
        <v>386</v>
      </c>
      <c r="D7" s="146" t="s">
        <v>387</v>
      </c>
      <c r="E7" s="146" t="s">
        <v>388</v>
      </c>
      <c r="F7" s="146" t="s">
        <v>387</v>
      </c>
      <c r="G7" s="146" t="s">
        <v>388</v>
      </c>
      <c r="H7" s="146" t="s">
        <v>389</v>
      </c>
      <c r="I7" s="146" t="s">
        <v>390</v>
      </c>
    </row>
    <row r="8" spans="1:9" x14ac:dyDescent="0.35">
      <c r="B8" s="147" t="s">
        <v>391</v>
      </c>
      <c r="C8" s="148" t="s">
        <v>392</v>
      </c>
      <c r="D8" s="149">
        <v>5</v>
      </c>
      <c r="E8" s="149">
        <v>10</v>
      </c>
      <c r="F8" s="149">
        <v>10</v>
      </c>
      <c r="G8" s="149">
        <v>10</v>
      </c>
      <c r="H8" s="149">
        <v>10</v>
      </c>
      <c r="I8" s="149">
        <v>10</v>
      </c>
    </row>
    <row r="9" spans="1:9" x14ac:dyDescent="0.35">
      <c r="B9" s="306" t="s">
        <v>393</v>
      </c>
      <c r="C9" s="148" t="s">
        <v>394</v>
      </c>
      <c r="D9" s="149">
        <v>5</v>
      </c>
      <c r="E9" s="149">
        <v>10</v>
      </c>
      <c r="F9" s="149">
        <v>10</v>
      </c>
      <c r="G9" s="149">
        <v>10</v>
      </c>
      <c r="H9" s="149">
        <v>10</v>
      </c>
      <c r="I9" s="149" t="s">
        <v>328</v>
      </c>
    </row>
    <row r="10" spans="1:9" x14ac:dyDescent="0.35">
      <c r="B10" s="306"/>
      <c r="C10" s="150" t="s">
        <v>395</v>
      </c>
      <c r="D10" s="149">
        <v>5</v>
      </c>
      <c r="E10" s="149">
        <v>10</v>
      </c>
      <c r="F10" s="149">
        <v>10</v>
      </c>
      <c r="G10" s="149">
        <v>10</v>
      </c>
      <c r="H10" s="149">
        <v>15</v>
      </c>
      <c r="I10" s="149" t="s">
        <v>396</v>
      </c>
    </row>
    <row r="12" spans="1:9" x14ac:dyDescent="0.35">
      <c r="B12" s="305" t="s">
        <v>397</v>
      </c>
      <c r="C12" s="305"/>
      <c r="D12" s="141"/>
      <c r="E12" s="141"/>
      <c r="F12" s="141"/>
      <c r="G12" s="141"/>
      <c r="H12" s="141"/>
      <c r="I12" s="141"/>
    </row>
    <row r="13" spans="1:9" x14ac:dyDescent="0.35">
      <c r="B13" s="142"/>
      <c r="C13" s="141"/>
      <c r="D13" s="141"/>
      <c r="E13" s="141"/>
      <c r="F13" s="141"/>
      <c r="G13" s="141"/>
      <c r="H13" s="141"/>
      <c r="I13" s="141"/>
    </row>
    <row r="14" spans="1:9" ht="31" x14ac:dyDescent="0.35">
      <c r="B14" s="142"/>
      <c r="C14" s="141"/>
      <c r="D14" s="304" t="s">
        <v>381</v>
      </c>
      <c r="E14" s="304"/>
      <c r="F14" s="304" t="s">
        <v>382</v>
      </c>
      <c r="G14" s="304"/>
      <c r="H14" s="143" t="s">
        <v>383</v>
      </c>
      <c r="I14" s="143" t="s">
        <v>384</v>
      </c>
    </row>
    <row r="15" spans="1:9" x14ac:dyDescent="0.35">
      <c r="B15" s="144" t="s">
        <v>385</v>
      </c>
      <c r="C15" s="145" t="s">
        <v>398</v>
      </c>
      <c r="D15" s="146" t="s">
        <v>387</v>
      </c>
      <c r="E15" s="146" t="s">
        <v>388</v>
      </c>
      <c r="F15" s="146" t="s">
        <v>387</v>
      </c>
      <c r="G15" s="146" t="s">
        <v>388</v>
      </c>
      <c r="H15" s="146" t="s">
        <v>389</v>
      </c>
      <c r="I15" s="146" t="s">
        <v>390</v>
      </c>
    </row>
    <row r="16" spans="1:9" x14ac:dyDescent="0.35">
      <c r="B16" s="307" t="s">
        <v>391</v>
      </c>
      <c r="C16" s="151">
        <v>0.2</v>
      </c>
      <c r="D16" s="149" t="s">
        <v>399</v>
      </c>
      <c r="E16" s="149" t="s">
        <v>400</v>
      </c>
      <c r="F16" s="149">
        <v>25</v>
      </c>
      <c r="G16" s="149">
        <v>25</v>
      </c>
      <c r="H16" s="149">
        <v>35</v>
      </c>
      <c r="I16" s="149">
        <v>35</v>
      </c>
    </row>
    <row r="17" spans="2:9" x14ac:dyDescent="0.35">
      <c r="B17" s="308"/>
      <c r="C17" s="152" t="s">
        <v>401</v>
      </c>
      <c r="D17" s="149" t="s">
        <v>402</v>
      </c>
      <c r="E17" s="149" t="s">
        <v>400</v>
      </c>
      <c r="F17" s="149">
        <v>20</v>
      </c>
      <c r="G17" s="149">
        <v>25</v>
      </c>
      <c r="H17" s="149">
        <v>30</v>
      </c>
      <c r="I17" s="149">
        <v>30</v>
      </c>
    </row>
    <row r="18" spans="2:9" x14ac:dyDescent="0.35">
      <c r="B18" s="306" t="s">
        <v>393</v>
      </c>
      <c r="C18" s="153">
        <v>0.2</v>
      </c>
      <c r="D18" s="149" t="s">
        <v>399</v>
      </c>
      <c r="E18" s="149" t="s">
        <v>403</v>
      </c>
      <c r="F18" s="149">
        <v>40</v>
      </c>
      <c r="G18" s="149">
        <v>40</v>
      </c>
      <c r="H18" s="149">
        <v>50</v>
      </c>
      <c r="I18" s="149" t="s">
        <v>328</v>
      </c>
    </row>
    <row r="19" spans="2:9" x14ac:dyDescent="0.35">
      <c r="B19" s="306"/>
      <c r="C19" s="154" t="s">
        <v>401</v>
      </c>
      <c r="D19" s="149" t="s">
        <v>402</v>
      </c>
      <c r="E19" s="149" t="s">
        <v>404</v>
      </c>
      <c r="F19" s="149">
        <v>30</v>
      </c>
      <c r="G19" s="149">
        <v>30</v>
      </c>
      <c r="H19" s="149">
        <v>40</v>
      </c>
      <c r="I19" s="149" t="s">
        <v>396</v>
      </c>
    </row>
    <row r="20" spans="2:9" x14ac:dyDescent="0.35">
      <c r="B20" s="309" t="s">
        <v>405</v>
      </c>
      <c r="C20" s="309"/>
      <c r="D20" s="309"/>
    </row>
    <row r="22" spans="2:9" x14ac:dyDescent="0.35">
      <c r="B22" s="305" t="s">
        <v>406</v>
      </c>
      <c r="C22" s="305"/>
      <c r="D22" s="141"/>
      <c r="E22" s="141"/>
      <c r="F22" s="141"/>
      <c r="G22" s="141"/>
      <c r="H22" s="141"/>
      <c r="I22" s="141"/>
    </row>
    <row r="23" spans="2:9" x14ac:dyDescent="0.35">
      <c r="B23" s="142"/>
      <c r="C23" s="141"/>
      <c r="D23" s="141"/>
      <c r="E23" s="141"/>
      <c r="F23" s="141"/>
      <c r="G23" s="141"/>
      <c r="H23" s="141"/>
      <c r="I23" s="141"/>
    </row>
    <row r="24" spans="2:9" ht="31" x14ac:dyDescent="0.35">
      <c r="B24" s="142"/>
      <c r="C24" s="141"/>
      <c r="D24" s="304" t="s">
        <v>381</v>
      </c>
      <c r="E24" s="304"/>
      <c r="F24" s="304" t="s">
        <v>382</v>
      </c>
      <c r="G24" s="304"/>
      <c r="H24" s="143" t="s">
        <v>383</v>
      </c>
      <c r="I24" s="143" t="s">
        <v>384</v>
      </c>
    </row>
    <row r="25" spans="2:9" x14ac:dyDescent="0.35">
      <c r="B25" s="144" t="s">
        <v>386</v>
      </c>
      <c r="C25" s="145" t="s">
        <v>398</v>
      </c>
      <c r="D25" s="146" t="s">
        <v>387</v>
      </c>
      <c r="E25" s="146" t="s">
        <v>388</v>
      </c>
      <c r="F25" s="146" t="s">
        <v>387</v>
      </c>
      <c r="G25" s="146" t="s">
        <v>388</v>
      </c>
      <c r="H25" s="146" t="s">
        <v>389</v>
      </c>
      <c r="I25" s="146" t="s">
        <v>390</v>
      </c>
    </row>
    <row r="26" spans="2:9" x14ac:dyDescent="0.35">
      <c r="B26" s="307" t="s">
        <v>407</v>
      </c>
      <c r="C26" s="151">
        <v>0.02</v>
      </c>
      <c r="D26" s="149" t="s">
        <v>408</v>
      </c>
      <c r="E26" s="149" t="s">
        <v>404</v>
      </c>
      <c r="F26" s="149">
        <v>30</v>
      </c>
      <c r="G26" s="149">
        <v>30</v>
      </c>
      <c r="H26" s="149">
        <v>45</v>
      </c>
      <c r="I26" s="149">
        <v>35</v>
      </c>
    </row>
    <row r="27" spans="2:9" x14ac:dyDescent="0.35">
      <c r="B27" s="310"/>
      <c r="C27" s="151">
        <v>0.06</v>
      </c>
      <c r="D27" s="149" t="s">
        <v>408</v>
      </c>
      <c r="E27" s="149" t="s">
        <v>400</v>
      </c>
      <c r="F27" s="149">
        <v>25</v>
      </c>
      <c r="G27" s="149">
        <v>25</v>
      </c>
      <c r="H27" s="149">
        <v>35</v>
      </c>
      <c r="I27" s="149">
        <v>25</v>
      </c>
    </row>
    <row r="28" spans="2:9" x14ac:dyDescent="0.35">
      <c r="B28" s="308"/>
      <c r="C28" s="153">
        <v>0.1</v>
      </c>
      <c r="D28" s="149" t="s">
        <v>408</v>
      </c>
      <c r="E28" s="149" t="s">
        <v>409</v>
      </c>
      <c r="F28" s="149">
        <v>20</v>
      </c>
      <c r="G28" s="149">
        <v>20</v>
      </c>
      <c r="H28" s="149">
        <v>25</v>
      </c>
      <c r="I28" s="149">
        <v>20</v>
      </c>
    </row>
    <row r="29" spans="2:9" x14ac:dyDescent="0.35">
      <c r="B29" s="311" t="s">
        <v>410</v>
      </c>
      <c r="C29" s="153">
        <v>0.02</v>
      </c>
      <c r="D29" s="149" t="s">
        <v>408</v>
      </c>
      <c r="E29" s="149" t="s">
        <v>411</v>
      </c>
      <c r="F29" s="149">
        <v>25</v>
      </c>
      <c r="G29" s="149">
        <v>35</v>
      </c>
      <c r="H29" s="149">
        <v>50</v>
      </c>
      <c r="I29" s="149" t="s">
        <v>328</v>
      </c>
    </row>
    <row r="30" spans="2:9" x14ac:dyDescent="0.35">
      <c r="B30" s="311"/>
      <c r="C30" s="155">
        <v>0.06</v>
      </c>
      <c r="D30" s="149" t="s">
        <v>408</v>
      </c>
      <c r="E30" s="149" t="s">
        <v>404</v>
      </c>
      <c r="F30" s="149">
        <v>20</v>
      </c>
      <c r="G30" s="149">
        <v>30</v>
      </c>
      <c r="H30" s="149">
        <v>40</v>
      </c>
      <c r="I30" s="149" t="s">
        <v>328</v>
      </c>
    </row>
    <row r="31" spans="2:9" x14ac:dyDescent="0.35">
      <c r="B31" s="311"/>
      <c r="C31" s="155">
        <v>0.1</v>
      </c>
      <c r="D31" s="149" t="s">
        <v>408</v>
      </c>
      <c r="E31" s="149" t="s">
        <v>400</v>
      </c>
      <c r="F31" s="149">
        <v>15</v>
      </c>
      <c r="G31" s="149">
        <v>25</v>
      </c>
      <c r="H31" s="149">
        <v>30</v>
      </c>
      <c r="I31" s="149" t="s">
        <v>328</v>
      </c>
    </row>
    <row r="32" spans="2:9" x14ac:dyDescent="0.35">
      <c r="B32" s="307" t="s">
        <v>412</v>
      </c>
      <c r="C32" s="151">
        <v>0.02</v>
      </c>
      <c r="D32" s="149" t="s">
        <v>408</v>
      </c>
      <c r="E32" s="149" t="s">
        <v>404</v>
      </c>
      <c r="F32" s="149">
        <v>30</v>
      </c>
      <c r="G32" s="149">
        <v>30</v>
      </c>
      <c r="H32" s="149">
        <v>50</v>
      </c>
      <c r="I32" s="149">
        <v>40</v>
      </c>
    </row>
    <row r="33" spans="2:9" x14ac:dyDescent="0.35">
      <c r="B33" s="310"/>
      <c r="C33" s="151">
        <v>0.06</v>
      </c>
      <c r="D33" s="149" t="s">
        <v>408</v>
      </c>
      <c r="E33" s="149" t="s">
        <v>400</v>
      </c>
      <c r="F33" s="149">
        <v>25</v>
      </c>
      <c r="G33" s="149">
        <v>25</v>
      </c>
      <c r="H33" s="149">
        <v>40</v>
      </c>
      <c r="I33" s="149">
        <v>30</v>
      </c>
    </row>
    <row r="34" spans="2:9" x14ac:dyDescent="0.35">
      <c r="B34" s="308"/>
      <c r="C34" s="153">
        <v>0.1</v>
      </c>
      <c r="D34" s="149" t="s">
        <v>408</v>
      </c>
      <c r="E34" s="149" t="s">
        <v>409</v>
      </c>
      <c r="F34" s="149">
        <v>20</v>
      </c>
      <c r="G34" s="149">
        <v>20</v>
      </c>
      <c r="H34" s="149">
        <v>30</v>
      </c>
      <c r="I34" s="149">
        <v>25</v>
      </c>
    </row>
    <row r="35" spans="2:9" x14ac:dyDescent="0.35">
      <c r="B35" s="311" t="s">
        <v>413</v>
      </c>
      <c r="C35" s="153">
        <v>0.02</v>
      </c>
      <c r="D35" s="149" t="s">
        <v>408</v>
      </c>
      <c r="E35" s="149" t="s">
        <v>404</v>
      </c>
      <c r="F35" s="149">
        <v>35</v>
      </c>
      <c r="G35" s="149">
        <v>35</v>
      </c>
      <c r="H35" s="149">
        <v>55</v>
      </c>
      <c r="I35" s="149">
        <v>45</v>
      </c>
    </row>
    <row r="36" spans="2:9" x14ac:dyDescent="0.35">
      <c r="B36" s="311"/>
      <c r="C36" s="155">
        <v>0.06</v>
      </c>
      <c r="D36" s="149" t="s">
        <v>408</v>
      </c>
      <c r="E36" s="149" t="s">
        <v>400</v>
      </c>
      <c r="F36" s="149">
        <v>30</v>
      </c>
      <c r="G36" s="149">
        <v>30</v>
      </c>
      <c r="H36" s="149">
        <v>45</v>
      </c>
      <c r="I36" s="149">
        <v>35</v>
      </c>
    </row>
    <row r="37" spans="2:9" x14ac:dyDescent="0.35">
      <c r="B37" s="311"/>
      <c r="C37" s="155">
        <v>0.1</v>
      </c>
      <c r="D37" s="149" t="s">
        <v>408</v>
      </c>
      <c r="E37" s="149" t="s">
        <v>409</v>
      </c>
      <c r="F37" s="149">
        <v>25</v>
      </c>
      <c r="G37" s="149">
        <v>25</v>
      </c>
      <c r="H37" s="149">
        <v>35</v>
      </c>
      <c r="I37" s="149">
        <v>30</v>
      </c>
    </row>
    <row r="38" spans="2:9" x14ac:dyDescent="0.35">
      <c r="B38" s="156" t="s">
        <v>311</v>
      </c>
      <c r="C38" s="151" t="s">
        <v>414</v>
      </c>
      <c r="D38" s="149" t="s">
        <v>402</v>
      </c>
      <c r="E38" s="149" t="s">
        <v>403</v>
      </c>
      <c r="F38" s="149">
        <v>35</v>
      </c>
      <c r="G38" s="149">
        <v>35</v>
      </c>
      <c r="H38" s="149">
        <v>50</v>
      </c>
      <c r="I38" s="149">
        <v>30</v>
      </c>
    </row>
    <row r="39" spans="2:9" ht="31" x14ac:dyDescent="0.35">
      <c r="B39" s="156" t="s">
        <v>415</v>
      </c>
      <c r="C39" s="151" t="s">
        <v>414</v>
      </c>
      <c r="D39" s="149">
        <v>5</v>
      </c>
      <c r="E39" s="149">
        <v>10</v>
      </c>
      <c r="F39" s="149">
        <v>10</v>
      </c>
      <c r="G39" s="149">
        <v>10</v>
      </c>
      <c r="H39" s="149">
        <v>10</v>
      </c>
      <c r="I39" s="149">
        <v>10</v>
      </c>
    </row>
    <row r="40" spans="2:9" ht="46.5" x14ac:dyDescent="0.35">
      <c r="B40" s="156" t="s">
        <v>416</v>
      </c>
      <c r="C40" s="153" t="s">
        <v>414</v>
      </c>
      <c r="D40" s="149">
        <v>5</v>
      </c>
      <c r="E40" s="149">
        <v>10</v>
      </c>
      <c r="F40" s="149">
        <v>10</v>
      </c>
      <c r="G40" s="149">
        <v>10</v>
      </c>
      <c r="H40" s="149">
        <v>15</v>
      </c>
      <c r="I40" s="149" t="s">
        <v>328</v>
      </c>
    </row>
    <row r="41" spans="2:9" x14ac:dyDescent="0.35">
      <c r="B41" s="309" t="s">
        <v>405</v>
      </c>
      <c r="C41" s="309"/>
      <c r="D41" s="309"/>
    </row>
    <row r="43" spans="2:9" x14ac:dyDescent="0.35">
      <c r="B43" s="305" t="s">
        <v>417</v>
      </c>
      <c r="C43" s="305"/>
      <c r="D43" s="141"/>
      <c r="E43" s="141"/>
      <c r="F43" s="141"/>
      <c r="G43" s="141"/>
      <c r="H43" s="141"/>
      <c r="I43" s="141"/>
    </row>
    <row r="44" spans="2:9" x14ac:dyDescent="0.35">
      <c r="B44" s="142"/>
      <c r="C44" s="141"/>
      <c r="D44" s="141"/>
      <c r="E44" s="141"/>
      <c r="F44" s="141"/>
      <c r="G44" s="141"/>
      <c r="H44" s="141"/>
      <c r="I44" s="141"/>
    </row>
    <row r="45" spans="2:9" ht="31" x14ac:dyDescent="0.35">
      <c r="B45" s="142"/>
      <c r="C45" s="141"/>
      <c r="D45" s="304" t="s">
        <v>381</v>
      </c>
      <c r="E45" s="304"/>
      <c r="F45" s="304" t="s">
        <v>382</v>
      </c>
      <c r="G45" s="304"/>
      <c r="H45" s="143" t="s">
        <v>383</v>
      </c>
      <c r="I45" s="143" t="s">
        <v>384</v>
      </c>
    </row>
    <row r="46" spans="2:9" x14ac:dyDescent="0.35">
      <c r="B46" s="144" t="s">
        <v>386</v>
      </c>
      <c r="C46" s="145" t="s">
        <v>398</v>
      </c>
      <c r="D46" s="146" t="s">
        <v>387</v>
      </c>
      <c r="E46" s="146" t="s">
        <v>388</v>
      </c>
      <c r="F46" s="146" t="s">
        <v>387</v>
      </c>
      <c r="G46" s="146" t="s">
        <v>388</v>
      </c>
      <c r="H46" s="146" t="s">
        <v>389</v>
      </c>
      <c r="I46" s="146" t="s">
        <v>390</v>
      </c>
    </row>
    <row r="47" spans="2:9" x14ac:dyDescent="0.35">
      <c r="B47" s="307" t="s">
        <v>418</v>
      </c>
      <c r="C47" s="151">
        <v>0.02</v>
      </c>
      <c r="D47" s="149" t="s">
        <v>402</v>
      </c>
      <c r="E47" s="149" t="s">
        <v>403</v>
      </c>
      <c r="F47" s="149">
        <v>40</v>
      </c>
      <c r="G47" s="149">
        <v>40</v>
      </c>
      <c r="H47" s="149">
        <v>55</v>
      </c>
      <c r="I47" s="149">
        <v>55</v>
      </c>
    </row>
    <row r="48" spans="2:9" x14ac:dyDescent="0.35">
      <c r="B48" s="310"/>
      <c r="C48" s="151">
        <v>0.04</v>
      </c>
      <c r="D48" s="149" t="s">
        <v>402</v>
      </c>
      <c r="E48" s="149" t="s">
        <v>404</v>
      </c>
      <c r="F48" s="149">
        <v>35</v>
      </c>
      <c r="G48" s="149">
        <v>35</v>
      </c>
      <c r="H48" s="149">
        <v>50</v>
      </c>
      <c r="I48" s="149">
        <v>50</v>
      </c>
    </row>
    <row r="49" spans="2:9" x14ac:dyDescent="0.35">
      <c r="B49" s="308"/>
      <c r="C49" s="153">
        <v>0.06</v>
      </c>
      <c r="D49" s="149" t="s">
        <v>402</v>
      </c>
      <c r="E49" s="149" t="s">
        <v>400</v>
      </c>
      <c r="F49" s="149">
        <v>30</v>
      </c>
      <c r="G49" s="149">
        <v>30</v>
      </c>
      <c r="H49" s="149">
        <v>45</v>
      </c>
      <c r="I49" s="149">
        <v>45</v>
      </c>
    </row>
    <row r="50" spans="2:9" x14ac:dyDescent="0.35">
      <c r="B50" s="311" t="s">
        <v>419</v>
      </c>
      <c r="C50" s="153">
        <v>0.02</v>
      </c>
      <c r="D50" s="149" t="s">
        <v>402</v>
      </c>
      <c r="E50" s="149" t="s">
        <v>420</v>
      </c>
      <c r="F50" s="149">
        <v>35</v>
      </c>
      <c r="G50" s="149">
        <v>50</v>
      </c>
      <c r="H50" s="149">
        <v>65</v>
      </c>
      <c r="I50" s="149" t="s">
        <v>328</v>
      </c>
    </row>
    <row r="51" spans="2:9" x14ac:dyDescent="0.35">
      <c r="B51" s="311"/>
      <c r="C51" s="155">
        <v>0.04</v>
      </c>
      <c r="D51" s="149" t="s">
        <v>402</v>
      </c>
      <c r="E51" s="149" t="s">
        <v>420</v>
      </c>
      <c r="F51" s="149">
        <v>30</v>
      </c>
      <c r="G51" s="149">
        <v>45</v>
      </c>
      <c r="H51" s="149">
        <v>60</v>
      </c>
      <c r="I51" s="149" t="s">
        <v>328</v>
      </c>
    </row>
    <row r="52" spans="2:9" x14ac:dyDescent="0.35">
      <c r="B52" s="311"/>
      <c r="C52" s="155">
        <v>0.06</v>
      </c>
      <c r="D52" s="149" t="s">
        <v>402</v>
      </c>
      <c r="E52" s="149" t="s">
        <v>420</v>
      </c>
      <c r="F52" s="149">
        <v>25</v>
      </c>
      <c r="G52" s="149">
        <v>40</v>
      </c>
      <c r="H52" s="149">
        <v>55</v>
      </c>
      <c r="I52" s="149" t="s">
        <v>328</v>
      </c>
    </row>
    <row r="53" spans="2:9" x14ac:dyDescent="0.35">
      <c r="B53" s="307" t="s">
        <v>421</v>
      </c>
      <c r="C53" s="151">
        <v>0.02</v>
      </c>
      <c r="D53" s="149" t="s">
        <v>402</v>
      </c>
      <c r="E53" s="149" t="s">
        <v>403</v>
      </c>
      <c r="F53" s="149">
        <v>40</v>
      </c>
      <c r="G53" s="149">
        <v>40</v>
      </c>
      <c r="H53" s="149">
        <v>60</v>
      </c>
      <c r="I53" s="149">
        <v>60</v>
      </c>
    </row>
    <row r="54" spans="2:9" x14ac:dyDescent="0.35">
      <c r="B54" s="310"/>
      <c r="C54" s="151">
        <v>0.04</v>
      </c>
      <c r="D54" s="149" t="s">
        <v>402</v>
      </c>
      <c r="E54" s="149" t="s">
        <v>403</v>
      </c>
      <c r="F54" s="149">
        <v>35</v>
      </c>
      <c r="G54" s="149">
        <v>35</v>
      </c>
      <c r="H54" s="149">
        <v>55</v>
      </c>
      <c r="I54" s="149">
        <v>55</v>
      </c>
    </row>
    <row r="55" spans="2:9" x14ac:dyDescent="0.35">
      <c r="B55" s="308"/>
      <c r="C55" s="153">
        <v>0.06</v>
      </c>
      <c r="D55" s="149" t="s">
        <v>402</v>
      </c>
      <c r="E55" s="149" t="s">
        <v>404</v>
      </c>
      <c r="F55" s="149">
        <v>35</v>
      </c>
      <c r="G55" s="149">
        <v>35</v>
      </c>
      <c r="H55" s="149">
        <v>50</v>
      </c>
      <c r="I55" s="149">
        <v>50</v>
      </c>
    </row>
    <row r="56" spans="2:9" x14ac:dyDescent="0.35">
      <c r="B56" s="311" t="s">
        <v>422</v>
      </c>
      <c r="C56" s="153">
        <v>0.02</v>
      </c>
      <c r="D56" s="149" t="s">
        <v>402</v>
      </c>
      <c r="E56" s="149" t="s">
        <v>420</v>
      </c>
      <c r="F56" s="149">
        <v>45</v>
      </c>
      <c r="G56" s="149">
        <v>45</v>
      </c>
      <c r="H56" s="149">
        <v>65</v>
      </c>
      <c r="I56" s="149">
        <v>65</v>
      </c>
    </row>
    <row r="57" spans="2:9" x14ac:dyDescent="0.35">
      <c r="B57" s="311"/>
      <c r="C57" s="155">
        <v>0.04</v>
      </c>
      <c r="D57" s="149" t="s">
        <v>402</v>
      </c>
      <c r="E57" s="149" t="s">
        <v>403</v>
      </c>
      <c r="F57" s="149">
        <v>40</v>
      </c>
      <c r="G57" s="149">
        <v>40</v>
      </c>
      <c r="H57" s="149">
        <v>60</v>
      </c>
      <c r="I57" s="149">
        <v>60</v>
      </c>
    </row>
    <row r="58" spans="2:9" x14ac:dyDescent="0.35">
      <c r="B58" s="311"/>
      <c r="C58" s="155">
        <v>0.06</v>
      </c>
      <c r="D58" s="149" t="s">
        <v>402</v>
      </c>
      <c r="E58" s="149" t="s">
        <v>423</v>
      </c>
      <c r="F58" s="149">
        <v>40</v>
      </c>
      <c r="G58" s="149">
        <v>40</v>
      </c>
      <c r="H58" s="149">
        <v>55</v>
      </c>
      <c r="I58" s="149">
        <v>55</v>
      </c>
    </row>
    <row r="59" spans="2:9" ht="31" x14ac:dyDescent="0.35">
      <c r="B59" s="156" t="s">
        <v>424</v>
      </c>
      <c r="C59" s="151" t="s">
        <v>414</v>
      </c>
      <c r="D59" s="149">
        <v>5</v>
      </c>
      <c r="E59" s="149">
        <v>10</v>
      </c>
      <c r="F59" s="149">
        <v>10</v>
      </c>
      <c r="G59" s="149">
        <v>10</v>
      </c>
      <c r="H59" s="149">
        <v>10</v>
      </c>
      <c r="I59" s="149">
        <v>10</v>
      </c>
    </row>
    <row r="60" spans="2:9" ht="46.5" x14ac:dyDescent="0.35">
      <c r="B60" s="156" t="s">
        <v>425</v>
      </c>
      <c r="C60" s="153" t="s">
        <v>414</v>
      </c>
      <c r="D60" s="149">
        <v>5</v>
      </c>
      <c r="E60" s="149">
        <v>10</v>
      </c>
      <c r="F60" s="149">
        <v>10</v>
      </c>
      <c r="G60" s="149">
        <v>10</v>
      </c>
      <c r="H60" s="149">
        <v>15</v>
      </c>
      <c r="I60" s="149" t="s">
        <v>328</v>
      </c>
    </row>
    <row r="61" spans="2:9" x14ac:dyDescent="0.35">
      <c r="B61" s="309" t="s">
        <v>405</v>
      </c>
      <c r="C61" s="309"/>
      <c r="D61" s="309"/>
    </row>
  </sheetData>
  <sheetProtection algorithmName="SHA-512" hashValue="T4AkLBgKvzQOR+kbbJk0vJ+7irpAOY8BpOfL0RptKVU6XzsCWU+r5Iwac5tipp3jo/LyeY/Z+v0VK6aPSIUxEg==" saltValue="K1YjpxbpgriyniJp35ZtZg==" spinCount="100000" sheet="1" objects="1" scenarios="1"/>
  <mergeCells count="26">
    <mergeCell ref="B61:D61"/>
    <mergeCell ref="D45:E45"/>
    <mergeCell ref="F45:G45"/>
    <mergeCell ref="B47:B49"/>
    <mergeCell ref="B50:B52"/>
    <mergeCell ref="B53:B55"/>
    <mergeCell ref="B56:B58"/>
    <mergeCell ref="B43:C43"/>
    <mergeCell ref="B16:B17"/>
    <mergeCell ref="B18:B19"/>
    <mergeCell ref="B20:D20"/>
    <mergeCell ref="B22:C22"/>
    <mergeCell ref="D24:E24"/>
    <mergeCell ref="B26:B28"/>
    <mergeCell ref="B29:B31"/>
    <mergeCell ref="B32:B34"/>
    <mergeCell ref="B35:B37"/>
    <mergeCell ref="B41:D41"/>
    <mergeCell ref="F24:G24"/>
    <mergeCell ref="B4:C4"/>
    <mergeCell ref="D6:E6"/>
    <mergeCell ref="F6:G6"/>
    <mergeCell ref="B9:B10"/>
    <mergeCell ref="B12:C12"/>
    <mergeCell ref="D14:E14"/>
    <mergeCell ref="F14:G14"/>
  </mergeCells>
  <hyperlinks>
    <hyperlink ref="G1" location="Overview!A1" display="Return to Overview " xr:uid="{8E464B5C-8B90-4BAC-B3CC-6563C805CC46}"/>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E100"/>
  <sheetViews>
    <sheetView zoomScale="40" zoomScaleNormal="40" workbookViewId="0">
      <pane xSplit="2" ySplit="4" topLeftCell="J5" activePane="bottomRight" state="frozen"/>
      <selection pane="topRight" activeCell="C1" sqref="C1"/>
      <selection pane="bottomLeft" activeCell="A5" sqref="A5"/>
      <selection pane="bottomRight" activeCell="AF23" sqref="AF23"/>
    </sheetView>
  </sheetViews>
  <sheetFormatPr defaultRowHeight="15.5" x14ac:dyDescent="0.35"/>
  <cols>
    <col min="1" max="1" width="2.84375" style="19" customWidth="1"/>
    <col min="2" max="2" width="18.4609375" style="19" customWidth="1"/>
    <col min="3" max="3" width="9.23046875" style="19"/>
    <col min="4" max="4" width="30.3828125" style="19" customWidth="1"/>
    <col min="5" max="5" width="13.3828125" style="19" customWidth="1"/>
    <col min="6" max="6" width="11.61328125" style="19" customWidth="1"/>
    <col min="7" max="7" width="47.921875" style="19" customWidth="1"/>
    <col min="8" max="8" width="14.23046875" style="19" customWidth="1"/>
    <col min="9" max="9" width="14.4609375" style="19" customWidth="1"/>
    <col min="10" max="10" width="12.3828125" style="19" customWidth="1"/>
    <col min="11" max="11" width="13.53515625" style="19" customWidth="1"/>
    <col min="12" max="12" width="13.921875" style="19" bestFit="1" customWidth="1"/>
    <col min="13" max="13" width="11.765625" style="19" customWidth="1"/>
    <col min="14" max="14" width="21.61328125" style="19" customWidth="1"/>
    <col min="15" max="15" width="18" style="19" bestFit="1" customWidth="1"/>
    <col min="16" max="16" width="37.53515625" style="19" customWidth="1"/>
    <col min="17" max="17" width="33.07421875" style="19" customWidth="1"/>
    <col min="18" max="18" width="11.4609375" style="28" customWidth="1"/>
    <col min="19" max="19" width="12.61328125" style="28" hidden="1" customWidth="1"/>
    <col min="20" max="20" width="11.4609375" style="28" hidden="1" customWidth="1"/>
    <col min="21" max="21" width="3.3828125" style="28" hidden="1" customWidth="1"/>
    <col min="22" max="22" width="30.69140625" style="28" hidden="1" customWidth="1"/>
    <col min="23" max="23" width="9.15234375" style="28" hidden="1" customWidth="1"/>
    <col min="24" max="24" width="7" style="28" hidden="1" customWidth="1"/>
    <col min="25" max="25" width="8.15234375" style="28" hidden="1" customWidth="1"/>
    <col min="26" max="28" width="16" style="28" hidden="1" customWidth="1"/>
    <col min="29" max="29" width="8.765625" style="28" customWidth="1"/>
    <col min="30" max="30" width="9.15234375" style="28" customWidth="1"/>
    <col min="31" max="31" width="9.23046875" style="28"/>
    <col min="32" max="16384" width="9.23046875" style="19"/>
  </cols>
  <sheetData>
    <row r="1" spans="1:28" x14ac:dyDescent="0.35">
      <c r="A1" s="28"/>
      <c r="B1" s="41" t="s">
        <v>201</v>
      </c>
      <c r="C1" s="28"/>
      <c r="D1" s="28"/>
      <c r="E1" s="28"/>
      <c r="F1" s="28"/>
      <c r="G1" s="28"/>
      <c r="H1" s="28"/>
      <c r="I1" s="28"/>
      <c r="J1" s="28"/>
      <c r="K1" s="28"/>
      <c r="L1" s="10" t="s">
        <v>197</v>
      </c>
      <c r="M1" s="28"/>
      <c r="N1" s="28"/>
      <c r="O1" s="28"/>
      <c r="P1" s="28"/>
    </row>
    <row r="2" spans="1:28" x14ac:dyDescent="0.35">
      <c r="A2" s="28"/>
      <c r="B2" s="28"/>
      <c r="C2" s="28"/>
      <c r="D2" s="28"/>
      <c r="E2" s="28"/>
      <c r="F2" s="28"/>
      <c r="G2" s="28"/>
      <c r="H2" s="28"/>
      <c r="I2" s="28"/>
      <c r="J2" s="28"/>
      <c r="K2" s="28"/>
      <c r="L2" s="28"/>
      <c r="M2" s="28"/>
      <c r="N2" s="28"/>
      <c r="O2" s="28"/>
      <c r="P2" s="28"/>
    </row>
    <row r="3" spans="1:28" ht="15.5" customHeight="1" x14ac:dyDescent="0.35">
      <c r="A3" s="28"/>
      <c r="B3" s="317" t="s">
        <v>108</v>
      </c>
      <c r="C3" s="317" t="s">
        <v>128</v>
      </c>
      <c r="D3" s="317" t="s">
        <v>166</v>
      </c>
      <c r="E3" s="318" t="s">
        <v>167</v>
      </c>
      <c r="F3" s="317" t="s">
        <v>230</v>
      </c>
      <c r="G3" s="316" t="s">
        <v>131</v>
      </c>
      <c r="H3" s="316"/>
      <c r="I3" s="316"/>
      <c r="J3" s="316"/>
      <c r="K3" s="316"/>
      <c r="L3" s="317" t="s">
        <v>257</v>
      </c>
      <c r="M3" s="317" t="s">
        <v>232</v>
      </c>
      <c r="N3" s="320" t="s">
        <v>231</v>
      </c>
      <c r="O3" s="320" t="s">
        <v>234</v>
      </c>
      <c r="P3" s="316" t="s">
        <v>258</v>
      </c>
      <c r="Q3" s="312" t="s">
        <v>337</v>
      </c>
      <c r="R3" s="313"/>
      <c r="S3" s="133"/>
      <c r="T3" s="133"/>
    </row>
    <row r="4" spans="1:28" ht="65" customHeight="1" x14ac:dyDescent="0.35">
      <c r="A4" s="28"/>
      <c r="B4" s="317"/>
      <c r="C4" s="317"/>
      <c r="D4" s="317"/>
      <c r="E4" s="319"/>
      <c r="F4" s="317"/>
      <c r="G4" s="81" t="s">
        <v>233</v>
      </c>
      <c r="H4" s="81" t="s">
        <v>338</v>
      </c>
      <c r="I4" s="81" t="s">
        <v>130</v>
      </c>
      <c r="J4" s="81" t="s">
        <v>129</v>
      </c>
      <c r="K4" s="81" t="s">
        <v>165</v>
      </c>
      <c r="L4" s="317"/>
      <c r="M4" s="317"/>
      <c r="N4" s="320"/>
      <c r="O4" s="320"/>
      <c r="P4" s="316"/>
      <c r="Q4" s="314"/>
      <c r="R4" s="315"/>
      <c r="S4" s="133" t="s">
        <v>369</v>
      </c>
      <c r="T4" s="133" t="s">
        <v>370</v>
      </c>
      <c r="V4" s="28" t="s">
        <v>132</v>
      </c>
      <c r="W4" s="82" t="s">
        <v>254</v>
      </c>
      <c r="Z4" s="28" t="s">
        <v>162</v>
      </c>
      <c r="AA4" s="28" t="s">
        <v>164</v>
      </c>
      <c r="AB4" s="28" t="s">
        <v>163</v>
      </c>
    </row>
    <row r="5" spans="1:28" x14ac:dyDescent="0.35">
      <c r="A5" s="28"/>
      <c r="B5" s="125" t="str">
        <f>'1.1 N capacity of holding'!B5</f>
        <v xml:space="preserve">Field 1 </v>
      </c>
      <c r="C5" s="125">
        <f>'1.1 N capacity of holding'!C5</f>
        <v>4</v>
      </c>
      <c r="D5" s="125" t="str">
        <f>'3.1 Optimum crop N requirement'!E4</f>
        <v>Grass</v>
      </c>
      <c r="E5" s="125">
        <f>VLOOKUP(D5,$V$5:$W$38,2,FALSE)</f>
        <v>300</v>
      </c>
      <c r="F5" s="126">
        <f t="shared" ref="F5:F7" si="0">SUM(C5*E5)</f>
        <v>1200</v>
      </c>
      <c r="G5" s="127" t="s">
        <v>243</v>
      </c>
      <c r="H5" s="127">
        <v>10</v>
      </c>
      <c r="I5" s="125">
        <f t="shared" ref="I5:I36" si="1">VLOOKUP(G5,$Z$5:$AB$23,2,FALSE)</f>
        <v>2.6</v>
      </c>
      <c r="J5" s="128">
        <f t="shared" ref="J5:J36" si="2">VLOOKUP(G5,$Z$5:$AB$23,3,FALSE)</f>
        <v>0.4</v>
      </c>
      <c r="K5" s="125">
        <f>SUM(H5*I5*J5)</f>
        <v>10.4</v>
      </c>
      <c r="L5" s="127"/>
      <c r="M5" s="125">
        <f>SUM(K5+L5)</f>
        <v>10.4</v>
      </c>
      <c r="N5" s="125">
        <f>F5-M5</f>
        <v>1189.5999999999999</v>
      </c>
      <c r="O5" s="129" t="str">
        <f>IF(N5&lt;0,"Nmax limit exceeded", "Nmax OK")</f>
        <v>Nmax OK</v>
      </c>
      <c r="P5" s="127"/>
      <c r="Q5" s="13" t="s">
        <v>133</v>
      </c>
      <c r="R5" s="13" t="e">
        <f ca="1">T5/S5</f>
        <v>#DIV/0!</v>
      </c>
      <c r="S5" s="102">
        <f>SUMIF($D$5:$D$100,Q5, $C$5:$C$100)</f>
        <v>0</v>
      </c>
      <c r="T5" s="102">
        <f ca="1">SUMIF($D$5:$D$100,Q5, $M$6:$M$100)</f>
        <v>0</v>
      </c>
      <c r="V5" s="28" t="s">
        <v>133</v>
      </c>
      <c r="W5" s="28">
        <v>150</v>
      </c>
      <c r="Z5" s="28" t="s">
        <v>304</v>
      </c>
      <c r="AA5" s="28">
        <v>6</v>
      </c>
      <c r="AB5" s="28">
        <v>0.1</v>
      </c>
    </row>
    <row r="6" spans="1:28" x14ac:dyDescent="0.35">
      <c r="A6" s="28"/>
      <c r="B6" s="13">
        <f>'1.1 N capacity of holding'!B6</f>
        <v>0</v>
      </c>
      <c r="C6" s="13">
        <f>'1.1 N capacity of holding'!C6</f>
        <v>0</v>
      </c>
      <c r="D6" s="13" t="str">
        <f>'3.1 Optimum crop N requirement'!E5</f>
        <v>Blank</v>
      </c>
      <c r="E6" s="134">
        <f t="shared" ref="E6:E69" si="3">VLOOKUP(D6,$V$5:$W$38,2,FALSE)</f>
        <v>0</v>
      </c>
      <c r="F6" s="14">
        <f t="shared" si="0"/>
        <v>0</v>
      </c>
      <c r="G6" s="7" t="s">
        <v>107</v>
      </c>
      <c r="H6" s="7"/>
      <c r="I6" s="13">
        <f>VLOOKUP(G6,$Z$5:$AB$23,2,FALSE)</f>
        <v>0</v>
      </c>
      <c r="J6" s="15">
        <f t="shared" si="2"/>
        <v>0</v>
      </c>
      <c r="K6" s="13">
        <f t="shared" ref="K6:K69" si="4">SUM(H6*I6*J6)</f>
        <v>0</v>
      </c>
      <c r="L6" s="7"/>
      <c r="M6" s="13">
        <f t="shared" ref="M6:M69" si="5">SUM(K6+L6)</f>
        <v>0</v>
      </c>
      <c r="N6" s="13">
        <f t="shared" ref="N6:N69" si="6">F6-M6</f>
        <v>0</v>
      </c>
      <c r="O6" s="16" t="str">
        <f t="shared" ref="O6:O69" si="7">IF(N6&lt;0,"Nmax limit exceeded", "Nmax OK")</f>
        <v>Nmax OK</v>
      </c>
      <c r="P6" s="7"/>
      <c r="Q6" s="13" t="s">
        <v>134</v>
      </c>
      <c r="R6" s="13" t="e">
        <f t="shared" ref="R6:R36" ca="1" si="8">T6/S6</f>
        <v>#DIV/0!</v>
      </c>
      <c r="S6" s="102">
        <f t="shared" ref="S6:S34" si="9">SUMIF($D$5:$D$100,Q6, $C$5:$C$100)</f>
        <v>0</v>
      </c>
      <c r="T6" s="102">
        <f ca="1">SUMIF($D$5:$D$100,Q6, $M$6:$M$100)</f>
        <v>0</v>
      </c>
      <c r="V6" s="28" t="s">
        <v>134</v>
      </c>
      <c r="W6" s="28">
        <v>220</v>
      </c>
      <c r="Z6" s="28" t="s">
        <v>305</v>
      </c>
      <c r="AA6" s="28">
        <v>7</v>
      </c>
      <c r="AB6" s="28">
        <v>0.1</v>
      </c>
    </row>
    <row r="7" spans="1:28" x14ac:dyDescent="0.35">
      <c r="A7" s="28"/>
      <c r="B7" s="13">
        <f>'1.1 N capacity of holding'!B7</f>
        <v>0</v>
      </c>
      <c r="C7" s="13">
        <f>'1.1 N capacity of holding'!C7</f>
        <v>0</v>
      </c>
      <c r="D7" s="13" t="str">
        <f>'3.1 Optimum crop N requirement'!E6</f>
        <v>Blank</v>
      </c>
      <c r="E7" s="134">
        <f t="shared" si="3"/>
        <v>0</v>
      </c>
      <c r="F7" s="14">
        <f t="shared" si="0"/>
        <v>0</v>
      </c>
      <c r="G7" s="7" t="s">
        <v>107</v>
      </c>
      <c r="H7" s="7"/>
      <c r="I7" s="13">
        <f t="shared" si="1"/>
        <v>0</v>
      </c>
      <c r="J7" s="15">
        <f t="shared" si="2"/>
        <v>0</v>
      </c>
      <c r="K7" s="13">
        <f t="shared" si="4"/>
        <v>0</v>
      </c>
      <c r="L7" s="7"/>
      <c r="M7" s="13">
        <f t="shared" si="5"/>
        <v>0</v>
      </c>
      <c r="N7" s="13">
        <f t="shared" si="6"/>
        <v>0</v>
      </c>
      <c r="O7" s="16" t="str">
        <f t="shared" si="7"/>
        <v>Nmax OK</v>
      </c>
      <c r="P7" s="7"/>
      <c r="Q7" s="13" t="s">
        <v>135</v>
      </c>
      <c r="R7" s="13" t="e">
        <f t="shared" ca="1" si="8"/>
        <v>#DIV/0!</v>
      </c>
      <c r="S7" s="102">
        <f t="shared" si="9"/>
        <v>0</v>
      </c>
      <c r="T7" s="102">
        <f ca="1">SUMIF($D$5:$D$100,Q7, $M$6:$M$100)</f>
        <v>0</v>
      </c>
      <c r="V7" s="28" t="s">
        <v>135</v>
      </c>
      <c r="W7" s="28">
        <v>350</v>
      </c>
      <c r="Z7" s="28" t="s">
        <v>306</v>
      </c>
      <c r="AA7" s="28">
        <v>7</v>
      </c>
      <c r="AB7" s="28">
        <v>0.1</v>
      </c>
    </row>
    <row r="8" spans="1:28" ht="15.5" customHeight="1" x14ac:dyDescent="0.35">
      <c r="A8" s="28"/>
      <c r="B8" s="13">
        <f>'1.1 N capacity of holding'!B8</f>
        <v>0</v>
      </c>
      <c r="C8" s="13">
        <f>'1.1 N capacity of holding'!C8</f>
        <v>0</v>
      </c>
      <c r="D8" s="13" t="str">
        <f>'3.1 Optimum crop N requirement'!E7</f>
        <v>Blank</v>
      </c>
      <c r="E8" s="134">
        <f t="shared" si="3"/>
        <v>0</v>
      </c>
      <c r="F8" s="14">
        <f t="shared" ref="F8:F69" si="10">SUM(C8*E8)</f>
        <v>0</v>
      </c>
      <c r="G8" s="7" t="s">
        <v>107</v>
      </c>
      <c r="H8" s="7"/>
      <c r="I8" s="13">
        <f t="shared" si="1"/>
        <v>0</v>
      </c>
      <c r="J8" s="15">
        <f t="shared" si="2"/>
        <v>0</v>
      </c>
      <c r="K8" s="13">
        <f t="shared" si="4"/>
        <v>0</v>
      </c>
      <c r="L8" s="7"/>
      <c r="M8" s="13">
        <f t="shared" si="5"/>
        <v>0</v>
      </c>
      <c r="N8" s="13">
        <f t="shared" si="6"/>
        <v>0</v>
      </c>
      <c r="O8" s="16" t="str">
        <f t="shared" si="7"/>
        <v>Nmax OK</v>
      </c>
      <c r="P8" s="7"/>
      <c r="Q8" s="13" t="s">
        <v>136</v>
      </c>
      <c r="R8" s="13" t="e">
        <f t="shared" ca="1" si="8"/>
        <v>#DIV/0!</v>
      </c>
      <c r="S8" s="102">
        <f t="shared" si="9"/>
        <v>0</v>
      </c>
      <c r="T8" s="102">
        <f ca="1">SUMIF($D$5:$D$100,Q8, $M$6:$M$100)</f>
        <v>0</v>
      </c>
      <c r="V8" s="28" t="s">
        <v>136</v>
      </c>
      <c r="W8" s="28">
        <v>350</v>
      </c>
      <c r="Z8" s="28" t="s">
        <v>307</v>
      </c>
      <c r="AA8" s="28">
        <v>6.5</v>
      </c>
      <c r="AB8" s="28">
        <v>0.3</v>
      </c>
    </row>
    <row r="9" spans="1:28" x14ac:dyDescent="0.35">
      <c r="A9" s="28"/>
      <c r="B9" s="13">
        <f>'1.1 N capacity of holding'!B9</f>
        <v>0</v>
      </c>
      <c r="C9" s="13">
        <f>'1.1 N capacity of holding'!C9</f>
        <v>0</v>
      </c>
      <c r="D9" s="13" t="str">
        <f>'3.1 Optimum crop N requirement'!E8</f>
        <v>Blank</v>
      </c>
      <c r="E9" s="134">
        <f t="shared" si="3"/>
        <v>0</v>
      </c>
      <c r="F9" s="14">
        <f t="shared" si="10"/>
        <v>0</v>
      </c>
      <c r="G9" s="7" t="s">
        <v>107</v>
      </c>
      <c r="H9" s="7"/>
      <c r="I9" s="13">
        <f t="shared" si="1"/>
        <v>0</v>
      </c>
      <c r="J9" s="15">
        <f t="shared" si="2"/>
        <v>0</v>
      </c>
      <c r="K9" s="13">
        <f t="shared" si="4"/>
        <v>0</v>
      </c>
      <c r="L9" s="7"/>
      <c r="M9" s="13">
        <f t="shared" si="5"/>
        <v>0</v>
      </c>
      <c r="N9" s="13">
        <f t="shared" si="6"/>
        <v>0</v>
      </c>
      <c r="O9" s="16" t="str">
        <f t="shared" si="7"/>
        <v>Nmax OK</v>
      </c>
      <c r="P9" s="7"/>
      <c r="Q9" s="13" t="s">
        <v>137</v>
      </c>
      <c r="R9" s="13" t="e">
        <f t="shared" si="8"/>
        <v>#DIV/0!</v>
      </c>
      <c r="S9" s="102">
        <f t="shared" si="9"/>
        <v>0</v>
      </c>
      <c r="T9" s="102">
        <f t="shared" ref="T9:T17" si="11">SUMIF($D$5:$D$100,Q9, $M$5:$M$100)</f>
        <v>0</v>
      </c>
      <c r="V9" s="28" t="s">
        <v>137</v>
      </c>
      <c r="W9" s="28">
        <v>350</v>
      </c>
      <c r="Z9" s="28" t="s">
        <v>308</v>
      </c>
      <c r="AA9" s="28">
        <v>7</v>
      </c>
      <c r="AB9" s="28">
        <v>0.1</v>
      </c>
    </row>
    <row r="10" spans="1:28" x14ac:dyDescent="0.35">
      <c r="A10" s="28"/>
      <c r="B10" s="13">
        <f>'1.1 N capacity of holding'!B10</f>
        <v>0</v>
      </c>
      <c r="C10" s="13">
        <f>'1.1 N capacity of holding'!C10</f>
        <v>0</v>
      </c>
      <c r="D10" s="13" t="str">
        <f>'3.1 Optimum crop N requirement'!E9</f>
        <v>Blank</v>
      </c>
      <c r="E10" s="134">
        <f t="shared" si="3"/>
        <v>0</v>
      </c>
      <c r="F10" s="14">
        <f t="shared" si="10"/>
        <v>0</v>
      </c>
      <c r="G10" s="7" t="s">
        <v>107</v>
      </c>
      <c r="H10" s="7"/>
      <c r="I10" s="13">
        <f t="shared" si="1"/>
        <v>0</v>
      </c>
      <c r="J10" s="15">
        <f t="shared" si="2"/>
        <v>0</v>
      </c>
      <c r="K10" s="13">
        <f t="shared" si="4"/>
        <v>0</v>
      </c>
      <c r="L10" s="7"/>
      <c r="M10" s="13">
        <f t="shared" si="5"/>
        <v>0</v>
      </c>
      <c r="N10" s="13">
        <f t="shared" si="6"/>
        <v>0</v>
      </c>
      <c r="O10" s="16" t="str">
        <f t="shared" si="7"/>
        <v>Nmax OK</v>
      </c>
      <c r="P10" s="7"/>
      <c r="Q10" s="13" t="s">
        <v>138</v>
      </c>
      <c r="R10" s="13" t="e">
        <f t="shared" si="8"/>
        <v>#DIV/0!</v>
      </c>
      <c r="S10" s="102">
        <f t="shared" si="9"/>
        <v>0</v>
      </c>
      <c r="T10" s="102">
        <f t="shared" si="11"/>
        <v>0</v>
      </c>
      <c r="V10" s="28" t="s">
        <v>138</v>
      </c>
      <c r="W10" s="28">
        <v>350</v>
      </c>
      <c r="Z10" s="28" t="s">
        <v>309</v>
      </c>
      <c r="AA10" s="28">
        <v>19</v>
      </c>
      <c r="AB10" s="28">
        <v>0.3</v>
      </c>
    </row>
    <row r="11" spans="1:28" x14ac:dyDescent="0.35">
      <c r="A11" s="28"/>
      <c r="B11" s="13">
        <f>'1.1 N capacity of holding'!B11</f>
        <v>0</v>
      </c>
      <c r="C11" s="13">
        <f>'1.1 N capacity of holding'!C11</f>
        <v>0</v>
      </c>
      <c r="D11" s="13" t="str">
        <f>'3.1 Optimum crop N requirement'!E10</f>
        <v>Blank</v>
      </c>
      <c r="E11" s="134">
        <f t="shared" si="3"/>
        <v>0</v>
      </c>
      <c r="F11" s="14">
        <f t="shared" si="10"/>
        <v>0</v>
      </c>
      <c r="G11" s="7" t="s">
        <v>107</v>
      </c>
      <c r="H11" s="7"/>
      <c r="I11" s="13">
        <f t="shared" si="1"/>
        <v>0</v>
      </c>
      <c r="J11" s="15">
        <f t="shared" si="2"/>
        <v>0</v>
      </c>
      <c r="K11" s="13">
        <f t="shared" si="4"/>
        <v>0</v>
      </c>
      <c r="L11" s="7"/>
      <c r="M11" s="13">
        <f t="shared" si="5"/>
        <v>0</v>
      </c>
      <c r="N11" s="13">
        <f t="shared" si="6"/>
        <v>0</v>
      </c>
      <c r="O11" s="16" t="str">
        <f t="shared" si="7"/>
        <v>Nmax OK</v>
      </c>
      <c r="P11" s="7"/>
      <c r="Q11" s="13" t="s">
        <v>139</v>
      </c>
      <c r="R11" s="13" t="e">
        <f t="shared" si="8"/>
        <v>#DIV/0!</v>
      </c>
      <c r="S11" s="102">
        <f t="shared" si="9"/>
        <v>0</v>
      </c>
      <c r="T11" s="102">
        <f t="shared" si="11"/>
        <v>0</v>
      </c>
      <c r="V11" s="28" t="s">
        <v>139</v>
      </c>
      <c r="W11" s="28">
        <v>350</v>
      </c>
      <c r="Z11" s="28" t="s">
        <v>310</v>
      </c>
      <c r="AA11" s="28">
        <v>10</v>
      </c>
      <c r="AB11" s="28">
        <v>0.3</v>
      </c>
    </row>
    <row r="12" spans="1:28" x14ac:dyDescent="0.35">
      <c r="A12" s="28"/>
      <c r="B12" s="13">
        <f>'1.1 N capacity of holding'!B12</f>
        <v>0</v>
      </c>
      <c r="C12" s="13">
        <f>'1.1 N capacity of holding'!C12</f>
        <v>0</v>
      </c>
      <c r="D12" s="13" t="str">
        <f>'3.1 Optimum crop N requirement'!E11</f>
        <v>Blank</v>
      </c>
      <c r="E12" s="134">
        <f t="shared" si="3"/>
        <v>0</v>
      </c>
      <c r="F12" s="14">
        <f t="shared" si="10"/>
        <v>0</v>
      </c>
      <c r="G12" s="7" t="s">
        <v>107</v>
      </c>
      <c r="H12" s="7"/>
      <c r="I12" s="13">
        <f t="shared" si="1"/>
        <v>0</v>
      </c>
      <c r="J12" s="15">
        <f t="shared" si="2"/>
        <v>0</v>
      </c>
      <c r="K12" s="13">
        <f t="shared" si="4"/>
        <v>0</v>
      </c>
      <c r="L12" s="7"/>
      <c r="M12" s="13">
        <f t="shared" si="5"/>
        <v>0</v>
      </c>
      <c r="N12" s="13">
        <f t="shared" si="6"/>
        <v>0</v>
      </c>
      <c r="O12" s="16" t="str">
        <f t="shared" si="7"/>
        <v>Nmax OK</v>
      </c>
      <c r="P12" s="7"/>
      <c r="Q12" s="13" t="s">
        <v>140</v>
      </c>
      <c r="R12" s="13" t="e">
        <f t="shared" si="8"/>
        <v>#DIV/0!</v>
      </c>
      <c r="S12" s="102">
        <f t="shared" si="9"/>
        <v>0</v>
      </c>
      <c r="T12" s="102">
        <f t="shared" si="11"/>
        <v>0</v>
      </c>
      <c r="V12" s="28" t="s">
        <v>140</v>
      </c>
      <c r="W12" s="28">
        <v>150</v>
      </c>
      <c r="Z12" s="28" t="s">
        <v>243</v>
      </c>
      <c r="AA12" s="28">
        <v>2.6</v>
      </c>
      <c r="AB12" s="28">
        <v>0.4</v>
      </c>
    </row>
    <row r="13" spans="1:28" x14ac:dyDescent="0.35">
      <c r="A13" s="28"/>
      <c r="B13" s="13">
        <f>'1.1 N capacity of holding'!B13</f>
        <v>0</v>
      </c>
      <c r="C13" s="13">
        <f>'1.1 N capacity of holding'!C13</f>
        <v>0</v>
      </c>
      <c r="D13" s="13" t="str">
        <f>'3.1 Optimum crop N requirement'!E12</f>
        <v>Blank</v>
      </c>
      <c r="E13" s="134">
        <f t="shared" si="3"/>
        <v>0</v>
      </c>
      <c r="F13" s="14">
        <f t="shared" si="10"/>
        <v>0</v>
      </c>
      <c r="G13" s="7" t="s">
        <v>107</v>
      </c>
      <c r="H13" s="7"/>
      <c r="I13" s="13">
        <f t="shared" si="1"/>
        <v>0</v>
      </c>
      <c r="J13" s="15">
        <f t="shared" si="2"/>
        <v>0</v>
      </c>
      <c r="K13" s="13">
        <f t="shared" si="4"/>
        <v>0</v>
      </c>
      <c r="L13" s="7"/>
      <c r="M13" s="13">
        <f t="shared" si="5"/>
        <v>0</v>
      </c>
      <c r="N13" s="13">
        <f t="shared" si="6"/>
        <v>0</v>
      </c>
      <c r="O13" s="16" t="str">
        <f t="shared" si="7"/>
        <v>Nmax OK</v>
      </c>
      <c r="P13" s="7"/>
      <c r="Q13" s="13" t="s">
        <v>141</v>
      </c>
      <c r="R13" s="13" t="e">
        <f t="shared" si="8"/>
        <v>#DIV/0!</v>
      </c>
      <c r="S13" s="102">
        <f t="shared" si="9"/>
        <v>0</v>
      </c>
      <c r="T13" s="102">
        <f t="shared" si="11"/>
        <v>0</v>
      </c>
      <c r="V13" s="28" t="s">
        <v>141</v>
      </c>
      <c r="W13" s="28">
        <v>250</v>
      </c>
      <c r="Z13" s="28" t="s">
        <v>105</v>
      </c>
      <c r="AA13" s="28">
        <v>3.6</v>
      </c>
      <c r="AB13" s="28">
        <v>0.5</v>
      </c>
    </row>
    <row r="14" spans="1:28" x14ac:dyDescent="0.35">
      <c r="A14" s="28"/>
      <c r="B14" s="13">
        <f>'1.1 N capacity of holding'!B14</f>
        <v>0</v>
      </c>
      <c r="C14" s="13">
        <f>'1.1 N capacity of holding'!C14</f>
        <v>0</v>
      </c>
      <c r="D14" s="13" t="str">
        <f>'3.1 Optimum crop N requirement'!E13</f>
        <v>Blank</v>
      </c>
      <c r="E14" s="134">
        <f t="shared" si="3"/>
        <v>0</v>
      </c>
      <c r="F14" s="14">
        <f t="shared" si="10"/>
        <v>0</v>
      </c>
      <c r="G14" s="7" t="s">
        <v>107</v>
      </c>
      <c r="H14" s="7"/>
      <c r="I14" s="13">
        <f t="shared" si="1"/>
        <v>0</v>
      </c>
      <c r="J14" s="15">
        <f t="shared" si="2"/>
        <v>0</v>
      </c>
      <c r="K14" s="13">
        <f t="shared" si="4"/>
        <v>0</v>
      </c>
      <c r="L14" s="7"/>
      <c r="M14" s="13">
        <f t="shared" si="5"/>
        <v>0</v>
      </c>
      <c r="N14" s="13">
        <f t="shared" si="6"/>
        <v>0</v>
      </c>
      <c r="O14" s="16" t="str">
        <f t="shared" si="7"/>
        <v>Nmax OK</v>
      </c>
      <c r="P14" s="7"/>
      <c r="Q14" s="13" t="s">
        <v>255</v>
      </c>
      <c r="R14" s="13" t="e">
        <f t="shared" si="8"/>
        <v>#DIV/0!</v>
      </c>
      <c r="S14" s="102">
        <f t="shared" si="9"/>
        <v>0</v>
      </c>
      <c r="T14" s="102">
        <f t="shared" si="11"/>
        <v>0</v>
      </c>
      <c r="V14" s="28" t="s">
        <v>255</v>
      </c>
      <c r="W14" s="28">
        <v>250</v>
      </c>
      <c r="Z14" s="28" t="s">
        <v>244</v>
      </c>
      <c r="AA14" s="28">
        <v>1.5</v>
      </c>
      <c r="AB14" s="28">
        <v>0.4</v>
      </c>
    </row>
    <row r="15" spans="1:28" x14ac:dyDescent="0.35">
      <c r="A15" s="28"/>
      <c r="B15" s="13">
        <f>'1.1 N capacity of holding'!B15</f>
        <v>0</v>
      </c>
      <c r="C15" s="13">
        <f>'1.1 N capacity of holding'!C15</f>
        <v>0</v>
      </c>
      <c r="D15" s="13" t="str">
        <f>'3.1 Optimum crop N requirement'!E14</f>
        <v>Blank</v>
      </c>
      <c r="E15" s="134">
        <f t="shared" si="3"/>
        <v>0</v>
      </c>
      <c r="F15" s="14">
        <f t="shared" si="10"/>
        <v>0</v>
      </c>
      <c r="G15" s="7" t="s">
        <v>107</v>
      </c>
      <c r="H15" s="7"/>
      <c r="I15" s="13">
        <f t="shared" si="1"/>
        <v>0</v>
      </c>
      <c r="J15" s="15">
        <f t="shared" si="2"/>
        <v>0</v>
      </c>
      <c r="K15" s="13">
        <f t="shared" si="4"/>
        <v>0</v>
      </c>
      <c r="L15" s="7"/>
      <c r="M15" s="13">
        <f t="shared" si="5"/>
        <v>0</v>
      </c>
      <c r="N15" s="13">
        <f t="shared" si="6"/>
        <v>0</v>
      </c>
      <c r="O15" s="16" t="str">
        <f t="shared" si="7"/>
        <v>Nmax OK</v>
      </c>
      <c r="P15" s="7"/>
      <c r="Q15" s="13" t="s">
        <v>142</v>
      </c>
      <c r="R15" s="13" t="e">
        <f t="shared" si="8"/>
        <v>#DIV/0!</v>
      </c>
      <c r="S15" s="102">
        <f t="shared" si="9"/>
        <v>0</v>
      </c>
      <c r="T15" s="102">
        <f t="shared" si="11"/>
        <v>0</v>
      </c>
      <c r="V15" s="28" t="s">
        <v>142</v>
      </c>
      <c r="W15" s="28">
        <v>250</v>
      </c>
      <c r="Z15" s="28" t="s">
        <v>245</v>
      </c>
      <c r="AA15" s="28">
        <v>2</v>
      </c>
      <c r="AB15" s="28">
        <v>0.4</v>
      </c>
    </row>
    <row r="16" spans="1:28" x14ac:dyDescent="0.35">
      <c r="A16" s="28"/>
      <c r="B16" s="13">
        <f>'1.1 N capacity of holding'!B16</f>
        <v>0</v>
      </c>
      <c r="C16" s="13">
        <f>'1.1 N capacity of holding'!C16</f>
        <v>0</v>
      </c>
      <c r="D16" s="13" t="str">
        <f>'3.1 Optimum crop N requirement'!E15</f>
        <v>Blank</v>
      </c>
      <c r="E16" s="134">
        <f t="shared" si="3"/>
        <v>0</v>
      </c>
      <c r="F16" s="14">
        <f t="shared" si="10"/>
        <v>0</v>
      </c>
      <c r="G16" s="7" t="s">
        <v>107</v>
      </c>
      <c r="H16" s="7"/>
      <c r="I16" s="13">
        <f t="shared" si="1"/>
        <v>0</v>
      </c>
      <c r="J16" s="15">
        <f t="shared" si="2"/>
        <v>0</v>
      </c>
      <c r="K16" s="13">
        <f t="shared" si="4"/>
        <v>0</v>
      </c>
      <c r="L16" s="7"/>
      <c r="M16" s="13">
        <f t="shared" si="5"/>
        <v>0</v>
      </c>
      <c r="N16" s="13">
        <f t="shared" si="6"/>
        <v>0</v>
      </c>
      <c r="O16" s="16" t="str">
        <f t="shared" si="7"/>
        <v>Nmax OK</v>
      </c>
      <c r="P16" s="7"/>
      <c r="Q16" s="13" t="s">
        <v>143</v>
      </c>
      <c r="R16" s="13" t="e">
        <f t="shared" si="8"/>
        <v>#DIV/0!</v>
      </c>
      <c r="S16" s="102">
        <f t="shared" si="9"/>
        <v>0</v>
      </c>
      <c r="T16" s="102">
        <f t="shared" si="11"/>
        <v>0</v>
      </c>
      <c r="V16" s="28" t="s">
        <v>143</v>
      </c>
      <c r="W16" s="28">
        <v>0</v>
      </c>
      <c r="Z16" s="28" t="s">
        <v>246</v>
      </c>
      <c r="AA16" s="28">
        <v>3</v>
      </c>
      <c r="AB16" s="28">
        <v>0.4</v>
      </c>
    </row>
    <row r="17" spans="1:28" x14ac:dyDescent="0.35">
      <c r="A17" s="28"/>
      <c r="B17" s="13">
        <f>'1.1 N capacity of holding'!B17</f>
        <v>0</v>
      </c>
      <c r="C17" s="13">
        <f>'1.1 N capacity of holding'!C17</f>
        <v>0</v>
      </c>
      <c r="D17" s="13" t="str">
        <f>'3.1 Optimum crop N requirement'!E16</f>
        <v>Blank</v>
      </c>
      <c r="E17" s="134">
        <f t="shared" si="3"/>
        <v>0</v>
      </c>
      <c r="F17" s="14">
        <f t="shared" si="10"/>
        <v>0</v>
      </c>
      <c r="G17" s="7" t="s">
        <v>107</v>
      </c>
      <c r="H17" s="7"/>
      <c r="I17" s="13">
        <f t="shared" si="1"/>
        <v>0</v>
      </c>
      <c r="J17" s="15">
        <f t="shared" si="2"/>
        <v>0</v>
      </c>
      <c r="K17" s="13">
        <f t="shared" si="4"/>
        <v>0</v>
      </c>
      <c r="L17" s="7"/>
      <c r="M17" s="13">
        <f t="shared" si="5"/>
        <v>0</v>
      </c>
      <c r="N17" s="13">
        <f t="shared" si="6"/>
        <v>0</v>
      </c>
      <c r="O17" s="16" t="str">
        <f t="shared" si="7"/>
        <v>Nmax OK</v>
      </c>
      <c r="P17" s="7"/>
      <c r="Q17" s="13" t="s">
        <v>144</v>
      </c>
      <c r="R17" s="13" t="e">
        <f t="shared" si="8"/>
        <v>#DIV/0!</v>
      </c>
      <c r="S17" s="102">
        <f t="shared" si="9"/>
        <v>0</v>
      </c>
      <c r="T17" s="102">
        <f t="shared" si="11"/>
        <v>0</v>
      </c>
      <c r="V17" s="28" t="s">
        <v>144</v>
      </c>
      <c r="W17" s="28">
        <v>150</v>
      </c>
      <c r="Z17" s="28" t="s">
        <v>247</v>
      </c>
      <c r="AA17" s="28">
        <v>4</v>
      </c>
      <c r="AB17" s="28">
        <v>0.4</v>
      </c>
    </row>
    <row r="18" spans="1:28" x14ac:dyDescent="0.35">
      <c r="A18" s="28"/>
      <c r="B18" s="13">
        <f>'1.1 N capacity of holding'!B18</f>
        <v>0</v>
      </c>
      <c r="C18" s="13">
        <f>'1.1 N capacity of holding'!C18</f>
        <v>0</v>
      </c>
      <c r="D18" s="13" t="str">
        <f>'3.1 Optimum crop N requirement'!E17</f>
        <v>Blank</v>
      </c>
      <c r="E18" s="134">
        <f t="shared" si="3"/>
        <v>0</v>
      </c>
      <c r="F18" s="14">
        <f t="shared" si="10"/>
        <v>0</v>
      </c>
      <c r="G18" s="7" t="s">
        <v>107</v>
      </c>
      <c r="H18" s="7"/>
      <c r="I18" s="13">
        <f t="shared" si="1"/>
        <v>0</v>
      </c>
      <c r="J18" s="15">
        <f t="shared" si="2"/>
        <v>0</v>
      </c>
      <c r="K18" s="13">
        <f t="shared" si="4"/>
        <v>0</v>
      </c>
      <c r="L18" s="7"/>
      <c r="M18" s="13">
        <f t="shared" si="5"/>
        <v>0</v>
      </c>
      <c r="N18" s="13">
        <f t="shared" si="6"/>
        <v>0</v>
      </c>
      <c r="O18" s="16" t="str">
        <f t="shared" si="7"/>
        <v>Nmax OK</v>
      </c>
      <c r="P18" s="7"/>
      <c r="Q18" s="13" t="s">
        <v>145</v>
      </c>
      <c r="R18" s="13" t="e">
        <f t="shared" si="8"/>
        <v>#DIV/0!</v>
      </c>
      <c r="S18" s="102">
        <f>SUMIF($D$6:$D$100,Q18, $C$6:$C$100)</f>
        <v>0</v>
      </c>
      <c r="T18" s="102">
        <f>SUMIF($D$6:$D$100,Q18, $M$6:$M$100)</f>
        <v>0</v>
      </c>
      <c r="V18" s="28" t="s">
        <v>145</v>
      </c>
      <c r="W18" s="28">
        <v>300</v>
      </c>
      <c r="Z18" s="28" t="s">
        <v>248</v>
      </c>
      <c r="AA18" s="28">
        <v>3.6</v>
      </c>
      <c r="AB18" s="28">
        <v>0.5</v>
      </c>
    </row>
    <row r="19" spans="1:28" x14ac:dyDescent="0.35">
      <c r="A19" s="28"/>
      <c r="B19" s="13">
        <f>'1.1 N capacity of holding'!B19</f>
        <v>0</v>
      </c>
      <c r="C19" s="13">
        <f>'1.1 N capacity of holding'!C19</f>
        <v>0</v>
      </c>
      <c r="D19" s="13" t="str">
        <f>'3.1 Optimum crop N requirement'!E18</f>
        <v>Blank</v>
      </c>
      <c r="E19" s="134">
        <f t="shared" si="3"/>
        <v>0</v>
      </c>
      <c r="F19" s="14">
        <f t="shared" si="10"/>
        <v>0</v>
      </c>
      <c r="G19" s="7" t="s">
        <v>107</v>
      </c>
      <c r="H19" s="7"/>
      <c r="I19" s="13">
        <f t="shared" si="1"/>
        <v>0</v>
      </c>
      <c r="J19" s="15">
        <f t="shared" si="2"/>
        <v>0</v>
      </c>
      <c r="K19" s="13">
        <f t="shared" si="4"/>
        <v>0</v>
      </c>
      <c r="L19" s="7"/>
      <c r="M19" s="13">
        <f t="shared" si="5"/>
        <v>0</v>
      </c>
      <c r="N19" s="13">
        <f t="shared" si="6"/>
        <v>0</v>
      </c>
      <c r="O19" s="16" t="str">
        <f t="shared" si="7"/>
        <v>Nmax OK</v>
      </c>
      <c r="P19" s="7"/>
      <c r="Q19" s="13" t="s">
        <v>146</v>
      </c>
      <c r="R19" s="13" t="e">
        <f t="shared" si="8"/>
        <v>#DIV/0!</v>
      </c>
      <c r="S19" s="102">
        <f t="shared" si="9"/>
        <v>0</v>
      </c>
      <c r="T19" s="102">
        <f t="shared" ref="T19:T34" si="12">SUMIF($D$5:$D$100,Q19, $M$5:$M$100)</f>
        <v>0</v>
      </c>
      <c r="V19" s="19" t="s">
        <v>344</v>
      </c>
      <c r="W19" s="28">
        <v>300</v>
      </c>
      <c r="Z19" s="28" t="s">
        <v>249</v>
      </c>
      <c r="AA19" s="28">
        <v>5</v>
      </c>
      <c r="AB19" s="28">
        <v>0.5</v>
      </c>
    </row>
    <row r="20" spans="1:28" x14ac:dyDescent="0.35">
      <c r="A20" s="28"/>
      <c r="B20" s="13">
        <f>'1.1 N capacity of holding'!B20</f>
        <v>0</v>
      </c>
      <c r="C20" s="13">
        <f>'1.1 N capacity of holding'!C20</f>
        <v>0</v>
      </c>
      <c r="D20" s="13" t="str">
        <f>'3.1 Optimum crop N requirement'!E19</f>
        <v>Blank</v>
      </c>
      <c r="E20" s="134">
        <f t="shared" si="3"/>
        <v>0</v>
      </c>
      <c r="F20" s="14">
        <f t="shared" si="10"/>
        <v>0</v>
      </c>
      <c r="G20" s="7" t="s">
        <v>107</v>
      </c>
      <c r="H20" s="7"/>
      <c r="I20" s="13">
        <f t="shared" si="1"/>
        <v>0</v>
      </c>
      <c r="J20" s="15">
        <f t="shared" si="2"/>
        <v>0</v>
      </c>
      <c r="K20" s="13">
        <f t="shared" si="4"/>
        <v>0</v>
      </c>
      <c r="L20" s="7"/>
      <c r="M20" s="13">
        <f t="shared" si="5"/>
        <v>0</v>
      </c>
      <c r="N20" s="13">
        <f t="shared" si="6"/>
        <v>0</v>
      </c>
      <c r="O20" s="16" t="str">
        <f t="shared" si="7"/>
        <v>Nmax OK</v>
      </c>
      <c r="P20" s="7"/>
      <c r="Q20" s="13" t="s">
        <v>147</v>
      </c>
      <c r="R20" s="13" t="e">
        <f t="shared" si="8"/>
        <v>#DIV/0!</v>
      </c>
      <c r="S20" s="102">
        <f t="shared" si="9"/>
        <v>0</v>
      </c>
      <c r="T20" s="102">
        <f t="shared" si="12"/>
        <v>0</v>
      </c>
      <c r="V20" s="19" t="s">
        <v>345</v>
      </c>
      <c r="W20" s="28">
        <v>340</v>
      </c>
      <c r="Z20" s="28" t="s">
        <v>311</v>
      </c>
      <c r="AA20" s="28">
        <v>0.5</v>
      </c>
      <c r="AB20" s="28">
        <v>0.1</v>
      </c>
    </row>
    <row r="21" spans="1:28" x14ac:dyDescent="0.35">
      <c r="A21" s="28"/>
      <c r="B21" s="13">
        <f>'1.1 N capacity of holding'!B21</f>
        <v>0</v>
      </c>
      <c r="C21" s="13">
        <f>'1.1 N capacity of holding'!C21</f>
        <v>0</v>
      </c>
      <c r="D21" s="13" t="str">
        <f>'3.1 Optimum crop N requirement'!E20</f>
        <v>Blank</v>
      </c>
      <c r="E21" s="134">
        <f t="shared" si="3"/>
        <v>0</v>
      </c>
      <c r="F21" s="14">
        <f t="shared" si="10"/>
        <v>0</v>
      </c>
      <c r="G21" s="7" t="s">
        <v>107</v>
      </c>
      <c r="H21" s="7"/>
      <c r="I21" s="13">
        <f t="shared" si="1"/>
        <v>0</v>
      </c>
      <c r="J21" s="15">
        <f t="shared" si="2"/>
        <v>0</v>
      </c>
      <c r="K21" s="13">
        <f t="shared" si="4"/>
        <v>0</v>
      </c>
      <c r="L21" s="7"/>
      <c r="M21" s="13">
        <f t="shared" si="5"/>
        <v>0</v>
      </c>
      <c r="N21" s="13">
        <f t="shared" si="6"/>
        <v>0</v>
      </c>
      <c r="O21" s="16" t="str">
        <f t="shared" si="7"/>
        <v>Nmax OK</v>
      </c>
      <c r="P21" s="7"/>
      <c r="Q21" s="13" t="s">
        <v>148</v>
      </c>
      <c r="R21" s="13" t="e">
        <f t="shared" si="8"/>
        <v>#DIV/0!</v>
      </c>
      <c r="S21" s="102">
        <f t="shared" si="9"/>
        <v>0</v>
      </c>
      <c r="T21" s="102">
        <f t="shared" si="12"/>
        <v>0</v>
      </c>
      <c r="V21" s="28" t="s">
        <v>146</v>
      </c>
      <c r="W21" s="28">
        <v>350</v>
      </c>
      <c r="Z21" s="28" t="s">
        <v>313</v>
      </c>
      <c r="AA21" s="28">
        <v>6</v>
      </c>
    </row>
    <row r="22" spans="1:28" x14ac:dyDescent="0.35">
      <c r="A22" s="28"/>
      <c r="B22" s="13">
        <f>'1.1 N capacity of holding'!B22</f>
        <v>0</v>
      </c>
      <c r="C22" s="13">
        <f>'1.1 N capacity of holding'!C22</f>
        <v>0</v>
      </c>
      <c r="D22" s="13" t="str">
        <f>'3.1 Optimum crop N requirement'!E21</f>
        <v>Blank</v>
      </c>
      <c r="E22" s="134">
        <f t="shared" si="3"/>
        <v>0</v>
      </c>
      <c r="F22" s="14">
        <f t="shared" si="10"/>
        <v>0</v>
      </c>
      <c r="G22" s="7" t="s">
        <v>107</v>
      </c>
      <c r="H22" s="7"/>
      <c r="I22" s="13">
        <f t="shared" si="1"/>
        <v>0</v>
      </c>
      <c r="J22" s="15">
        <f t="shared" si="2"/>
        <v>0</v>
      </c>
      <c r="K22" s="13">
        <f t="shared" si="4"/>
        <v>0</v>
      </c>
      <c r="L22" s="7"/>
      <c r="M22" s="13">
        <f t="shared" si="5"/>
        <v>0</v>
      </c>
      <c r="N22" s="13">
        <f t="shared" si="6"/>
        <v>0</v>
      </c>
      <c r="O22" s="16" t="str">
        <f t="shared" si="7"/>
        <v>Nmax OK</v>
      </c>
      <c r="P22" s="7"/>
      <c r="Q22" s="13" t="s">
        <v>149</v>
      </c>
      <c r="R22" s="13" t="e">
        <f t="shared" si="8"/>
        <v>#DIV/0!</v>
      </c>
      <c r="S22" s="102">
        <f t="shared" si="9"/>
        <v>0</v>
      </c>
      <c r="T22" s="102">
        <f t="shared" si="12"/>
        <v>0</v>
      </c>
      <c r="V22" s="28" t="s">
        <v>147</v>
      </c>
      <c r="W22" s="28">
        <v>250</v>
      </c>
      <c r="Z22" s="28" t="s">
        <v>315</v>
      </c>
      <c r="AA22" s="28">
        <v>3.6</v>
      </c>
    </row>
    <row r="23" spans="1:28" x14ac:dyDescent="0.35">
      <c r="A23" s="28"/>
      <c r="B23" s="13">
        <f>'1.1 N capacity of holding'!B23</f>
        <v>0</v>
      </c>
      <c r="C23" s="13">
        <f>'1.1 N capacity of holding'!C23</f>
        <v>0</v>
      </c>
      <c r="D23" s="13" t="str">
        <f>'3.1 Optimum crop N requirement'!E22</f>
        <v>Blank</v>
      </c>
      <c r="E23" s="134">
        <f t="shared" si="3"/>
        <v>0</v>
      </c>
      <c r="F23" s="14">
        <f t="shared" si="10"/>
        <v>0</v>
      </c>
      <c r="G23" s="7" t="s">
        <v>107</v>
      </c>
      <c r="H23" s="7"/>
      <c r="I23" s="13">
        <f t="shared" si="1"/>
        <v>0</v>
      </c>
      <c r="J23" s="15">
        <f t="shared" si="2"/>
        <v>0</v>
      </c>
      <c r="K23" s="13">
        <f t="shared" si="4"/>
        <v>0</v>
      </c>
      <c r="L23" s="7"/>
      <c r="M23" s="13">
        <f t="shared" si="5"/>
        <v>0</v>
      </c>
      <c r="N23" s="13">
        <f t="shared" si="6"/>
        <v>0</v>
      </c>
      <c r="O23" s="16" t="str">
        <f t="shared" si="7"/>
        <v>Nmax OK</v>
      </c>
      <c r="P23" s="7"/>
      <c r="Q23" s="13" t="s">
        <v>150</v>
      </c>
      <c r="R23" s="13" t="e">
        <f t="shared" si="8"/>
        <v>#DIV/0!</v>
      </c>
      <c r="S23" s="102">
        <f t="shared" si="9"/>
        <v>0</v>
      </c>
      <c r="T23" s="102">
        <f t="shared" si="12"/>
        <v>0</v>
      </c>
      <c r="V23" s="28" t="s">
        <v>148</v>
      </c>
      <c r="W23" s="28">
        <v>250</v>
      </c>
      <c r="Z23" s="28" t="s">
        <v>107</v>
      </c>
      <c r="AA23" s="28">
        <v>0</v>
      </c>
      <c r="AB23" s="28">
        <v>0</v>
      </c>
    </row>
    <row r="24" spans="1:28" x14ac:dyDescent="0.35">
      <c r="A24" s="28"/>
      <c r="B24" s="13">
        <f>'1.1 N capacity of holding'!B24</f>
        <v>0</v>
      </c>
      <c r="C24" s="13">
        <f>'1.1 N capacity of holding'!C24</f>
        <v>0</v>
      </c>
      <c r="D24" s="13" t="str">
        <f>'3.1 Optimum crop N requirement'!E23</f>
        <v>Blank</v>
      </c>
      <c r="E24" s="134">
        <f t="shared" si="3"/>
        <v>0</v>
      </c>
      <c r="F24" s="14">
        <f t="shared" si="10"/>
        <v>0</v>
      </c>
      <c r="G24" s="7" t="s">
        <v>107</v>
      </c>
      <c r="H24" s="7"/>
      <c r="I24" s="13">
        <f t="shared" si="1"/>
        <v>0</v>
      </c>
      <c r="J24" s="15">
        <f t="shared" si="2"/>
        <v>0</v>
      </c>
      <c r="K24" s="13">
        <f t="shared" si="4"/>
        <v>0</v>
      </c>
      <c r="L24" s="7"/>
      <c r="M24" s="13">
        <f t="shared" si="5"/>
        <v>0</v>
      </c>
      <c r="N24" s="13">
        <f t="shared" si="6"/>
        <v>0</v>
      </c>
      <c r="O24" s="16" t="str">
        <f t="shared" si="7"/>
        <v>Nmax OK</v>
      </c>
      <c r="P24" s="7"/>
      <c r="Q24" s="13" t="s">
        <v>151</v>
      </c>
      <c r="R24" s="13" t="e">
        <f t="shared" si="8"/>
        <v>#DIV/0!</v>
      </c>
      <c r="S24" s="102">
        <f t="shared" si="9"/>
        <v>0</v>
      </c>
      <c r="T24" s="102">
        <f t="shared" si="12"/>
        <v>0</v>
      </c>
      <c r="V24" s="28" t="s">
        <v>149</v>
      </c>
      <c r="W24" s="28">
        <v>250</v>
      </c>
    </row>
    <row r="25" spans="1:28" x14ac:dyDescent="0.35">
      <c r="A25" s="28"/>
      <c r="B25" s="13">
        <f>'1.1 N capacity of holding'!B25</f>
        <v>0</v>
      </c>
      <c r="C25" s="13">
        <f>'1.1 N capacity of holding'!C25</f>
        <v>0</v>
      </c>
      <c r="D25" s="13" t="str">
        <f>'3.1 Optimum crop N requirement'!E24</f>
        <v>Blank</v>
      </c>
      <c r="E25" s="134">
        <f t="shared" si="3"/>
        <v>0</v>
      </c>
      <c r="F25" s="14">
        <f t="shared" si="10"/>
        <v>0</v>
      </c>
      <c r="G25" s="7" t="s">
        <v>107</v>
      </c>
      <c r="H25" s="7"/>
      <c r="I25" s="13">
        <f t="shared" si="1"/>
        <v>0</v>
      </c>
      <c r="J25" s="15">
        <f t="shared" si="2"/>
        <v>0</v>
      </c>
      <c r="K25" s="13">
        <f t="shared" si="4"/>
        <v>0</v>
      </c>
      <c r="L25" s="7"/>
      <c r="M25" s="13">
        <f t="shared" si="5"/>
        <v>0</v>
      </c>
      <c r="N25" s="13">
        <f t="shared" si="6"/>
        <v>0</v>
      </c>
      <c r="O25" s="16" t="str">
        <f t="shared" si="7"/>
        <v>Nmax OK</v>
      </c>
      <c r="P25" s="7"/>
      <c r="Q25" s="13" t="s">
        <v>152</v>
      </c>
      <c r="R25" s="13" t="e">
        <f t="shared" si="8"/>
        <v>#DIV/0!</v>
      </c>
      <c r="S25" s="102">
        <f t="shared" si="9"/>
        <v>0</v>
      </c>
      <c r="T25" s="102">
        <f t="shared" si="12"/>
        <v>0</v>
      </c>
      <c r="V25" s="28" t="s">
        <v>150</v>
      </c>
      <c r="W25" s="28">
        <v>0</v>
      </c>
    </row>
    <row r="26" spans="1:28" x14ac:dyDescent="0.35">
      <c r="A26" s="28"/>
      <c r="B26" s="13">
        <f>'1.1 N capacity of holding'!B26</f>
        <v>0</v>
      </c>
      <c r="C26" s="13">
        <f>'1.1 N capacity of holding'!C26</f>
        <v>0</v>
      </c>
      <c r="D26" s="13" t="str">
        <f>'3.1 Optimum crop N requirement'!E25</f>
        <v>Blank</v>
      </c>
      <c r="E26" s="134">
        <f t="shared" si="3"/>
        <v>0</v>
      </c>
      <c r="F26" s="14">
        <f t="shared" si="10"/>
        <v>0</v>
      </c>
      <c r="G26" s="7" t="s">
        <v>107</v>
      </c>
      <c r="H26" s="7"/>
      <c r="I26" s="13">
        <f t="shared" si="1"/>
        <v>0</v>
      </c>
      <c r="J26" s="15">
        <f t="shared" si="2"/>
        <v>0</v>
      </c>
      <c r="K26" s="13">
        <f t="shared" si="4"/>
        <v>0</v>
      </c>
      <c r="L26" s="7"/>
      <c r="M26" s="13">
        <f t="shared" si="5"/>
        <v>0</v>
      </c>
      <c r="N26" s="13">
        <f t="shared" si="6"/>
        <v>0</v>
      </c>
      <c r="O26" s="16" t="str">
        <f t="shared" si="7"/>
        <v>Nmax OK</v>
      </c>
      <c r="P26" s="7"/>
      <c r="Q26" s="13" t="s">
        <v>153</v>
      </c>
      <c r="R26" s="13" t="e">
        <f t="shared" si="8"/>
        <v>#DIV/0!</v>
      </c>
      <c r="S26" s="102">
        <f t="shared" si="9"/>
        <v>0</v>
      </c>
      <c r="T26" s="102">
        <f t="shared" si="12"/>
        <v>0</v>
      </c>
      <c r="V26" s="28" t="s">
        <v>151</v>
      </c>
      <c r="W26" s="28">
        <v>270</v>
      </c>
    </row>
    <row r="27" spans="1:28" x14ac:dyDescent="0.35">
      <c r="A27" s="28"/>
      <c r="B27" s="13">
        <f>'1.1 N capacity of holding'!B27</f>
        <v>0</v>
      </c>
      <c r="C27" s="13">
        <f>'1.1 N capacity of holding'!C27</f>
        <v>0</v>
      </c>
      <c r="D27" s="13" t="str">
        <f>'3.1 Optimum crop N requirement'!E26</f>
        <v>Blank</v>
      </c>
      <c r="E27" s="134">
        <f t="shared" si="3"/>
        <v>0</v>
      </c>
      <c r="F27" s="14">
        <f t="shared" si="10"/>
        <v>0</v>
      </c>
      <c r="G27" s="7" t="s">
        <v>107</v>
      </c>
      <c r="H27" s="7"/>
      <c r="I27" s="13">
        <f t="shared" si="1"/>
        <v>0</v>
      </c>
      <c r="J27" s="15">
        <f t="shared" si="2"/>
        <v>0</v>
      </c>
      <c r="K27" s="13">
        <f t="shared" si="4"/>
        <v>0</v>
      </c>
      <c r="L27" s="7"/>
      <c r="M27" s="13">
        <f t="shared" si="5"/>
        <v>0</v>
      </c>
      <c r="N27" s="13">
        <f t="shared" si="6"/>
        <v>0</v>
      </c>
      <c r="O27" s="16" t="str">
        <f t="shared" si="7"/>
        <v>Nmax OK</v>
      </c>
      <c r="P27" s="7"/>
      <c r="Q27" s="13" t="s">
        <v>154</v>
      </c>
      <c r="R27" s="13" t="e">
        <f t="shared" si="8"/>
        <v>#DIV/0!</v>
      </c>
      <c r="S27" s="102">
        <f t="shared" si="9"/>
        <v>0</v>
      </c>
      <c r="T27" s="102">
        <f t="shared" si="12"/>
        <v>0</v>
      </c>
      <c r="V27" s="28" t="s">
        <v>152</v>
      </c>
      <c r="W27" s="28">
        <v>150</v>
      </c>
    </row>
    <row r="28" spans="1:28" x14ac:dyDescent="0.35">
      <c r="A28" s="28"/>
      <c r="B28" s="13">
        <f>'1.1 N capacity of holding'!B28</f>
        <v>0</v>
      </c>
      <c r="C28" s="13">
        <f>'1.1 N capacity of holding'!C28</f>
        <v>0</v>
      </c>
      <c r="D28" s="13" t="str">
        <f>'3.1 Optimum crop N requirement'!E27</f>
        <v>Blank</v>
      </c>
      <c r="E28" s="134">
        <f t="shared" si="3"/>
        <v>0</v>
      </c>
      <c r="F28" s="14">
        <f t="shared" si="10"/>
        <v>0</v>
      </c>
      <c r="G28" s="7" t="s">
        <v>107</v>
      </c>
      <c r="H28" s="7"/>
      <c r="I28" s="13">
        <f t="shared" si="1"/>
        <v>0</v>
      </c>
      <c r="J28" s="15">
        <f t="shared" si="2"/>
        <v>0</v>
      </c>
      <c r="K28" s="13">
        <f t="shared" si="4"/>
        <v>0</v>
      </c>
      <c r="L28" s="7"/>
      <c r="M28" s="13">
        <f t="shared" si="5"/>
        <v>0</v>
      </c>
      <c r="N28" s="13">
        <f t="shared" si="6"/>
        <v>0</v>
      </c>
      <c r="O28" s="16" t="str">
        <f t="shared" si="7"/>
        <v>Nmax OK</v>
      </c>
      <c r="P28" s="7"/>
      <c r="Q28" s="13" t="s">
        <v>155</v>
      </c>
      <c r="R28" s="13" t="e">
        <f t="shared" si="8"/>
        <v>#DIV/0!</v>
      </c>
      <c r="S28" s="102">
        <f t="shared" si="9"/>
        <v>0</v>
      </c>
      <c r="T28" s="102">
        <f t="shared" si="12"/>
        <v>0</v>
      </c>
      <c r="V28" s="28" t="s">
        <v>153</v>
      </c>
      <c r="W28" s="28">
        <v>250</v>
      </c>
    </row>
    <row r="29" spans="1:28" x14ac:dyDescent="0.35">
      <c r="A29" s="28"/>
      <c r="B29" s="13">
        <f>'1.1 N capacity of holding'!B29</f>
        <v>0</v>
      </c>
      <c r="C29" s="13">
        <f>'1.1 N capacity of holding'!C29</f>
        <v>0</v>
      </c>
      <c r="D29" s="13" t="str">
        <f>'3.1 Optimum crop N requirement'!E28</f>
        <v>Blank</v>
      </c>
      <c r="E29" s="134">
        <f t="shared" si="3"/>
        <v>0</v>
      </c>
      <c r="F29" s="14">
        <f t="shared" si="10"/>
        <v>0</v>
      </c>
      <c r="G29" s="7" t="s">
        <v>107</v>
      </c>
      <c r="H29" s="7"/>
      <c r="I29" s="13">
        <f t="shared" si="1"/>
        <v>0</v>
      </c>
      <c r="J29" s="15">
        <f t="shared" si="2"/>
        <v>0</v>
      </c>
      <c r="K29" s="13">
        <f t="shared" si="4"/>
        <v>0</v>
      </c>
      <c r="L29" s="7"/>
      <c r="M29" s="13">
        <f t="shared" si="5"/>
        <v>0</v>
      </c>
      <c r="N29" s="13">
        <f t="shared" si="6"/>
        <v>0</v>
      </c>
      <c r="O29" s="16" t="str">
        <f t="shared" si="7"/>
        <v>Nmax OK</v>
      </c>
      <c r="P29" s="7"/>
      <c r="Q29" s="13" t="s">
        <v>156</v>
      </c>
      <c r="R29" s="13" t="e">
        <f t="shared" si="8"/>
        <v>#DIV/0!</v>
      </c>
      <c r="S29" s="102">
        <f t="shared" si="9"/>
        <v>0</v>
      </c>
      <c r="T29" s="102">
        <f t="shared" si="12"/>
        <v>0</v>
      </c>
      <c r="V29" s="28" t="s">
        <v>154</v>
      </c>
      <c r="W29" s="28">
        <v>180</v>
      </c>
    </row>
    <row r="30" spans="1:28" x14ac:dyDescent="0.35">
      <c r="A30" s="28"/>
      <c r="B30" s="13">
        <f>'1.1 N capacity of holding'!B30</f>
        <v>0</v>
      </c>
      <c r="C30" s="13">
        <f>'1.1 N capacity of holding'!C30</f>
        <v>0</v>
      </c>
      <c r="D30" s="13" t="str">
        <f>'3.1 Optimum crop N requirement'!E29</f>
        <v>Blank</v>
      </c>
      <c r="E30" s="134">
        <f t="shared" si="3"/>
        <v>0</v>
      </c>
      <c r="F30" s="14">
        <f t="shared" si="10"/>
        <v>0</v>
      </c>
      <c r="G30" s="7" t="s">
        <v>107</v>
      </c>
      <c r="H30" s="7"/>
      <c r="I30" s="13">
        <f t="shared" si="1"/>
        <v>0</v>
      </c>
      <c r="J30" s="15">
        <f t="shared" si="2"/>
        <v>0</v>
      </c>
      <c r="K30" s="13">
        <f t="shared" si="4"/>
        <v>0</v>
      </c>
      <c r="L30" s="7"/>
      <c r="M30" s="13">
        <f t="shared" si="5"/>
        <v>0</v>
      </c>
      <c r="N30" s="13">
        <f t="shared" si="6"/>
        <v>0</v>
      </c>
      <c r="O30" s="16" t="str">
        <f t="shared" si="7"/>
        <v>Nmax OK</v>
      </c>
      <c r="P30" s="7"/>
      <c r="Q30" s="13" t="s">
        <v>157</v>
      </c>
      <c r="R30" s="13" t="e">
        <f t="shared" si="8"/>
        <v>#DIV/0!</v>
      </c>
      <c r="S30" s="102">
        <f t="shared" si="9"/>
        <v>0</v>
      </c>
      <c r="T30" s="102">
        <f t="shared" si="12"/>
        <v>0</v>
      </c>
      <c r="V30" s="28" t="s">
        <v>155</v>
      </c>
      <c r="W30" s="28">
        <v>150</v>
      </c>
    </row>
    <row r="31" spans="1:28" x14ac:dyDescent="0.35">
      <c r="A31" s="28"/>
      <c r="B31" s="13">
        <f>'1.1 N capacity of holding'!B31</f>
        <v>0</v>
      </c>
      <c r="C31" s="13">
        <f>'1.1 N capacity of holding'!C31</f>
        <v>0</v>
      </c>
      <c r="D31" s="13" t="str">
        <f>'3.1 Optimum crop N requirement'!E30</f>
        <v>Blank</v>
      </c>
      <c r="E31" s="134">
        <f t="shared" si="3"/>
        <v>0</v>
      </c>
      <c r="F31" s="14">
        <f t="shared" si="10"/>
        <v>0</v>
      </c>
      <c r="G31" s="7" t="s">
        <v>107</v>
      </c>
      <c r="H31" s="7"/>
      <c r="I31" s="13">
        <f t="shared" si="1"/>
        <v>0</v>
      </c>
      <c r="J31" s="15">
        <f t="shared" si="2"/>
        <v>0</v>
      </c>
      <c r="K31" s="13">
        <f t="shared" si="4"/>
        <v>0</v>
      </c>
      <c r="L31" s="7"/>
      <c r="M31" s="13">
        <f t="shared" si="5"/>
        <v>0</v>
      </c>
      <c r="N31" s="13">
        <f t="shared" si="6"/>
        <v>0</v>
      </c>
      <c r="O31" s="16" t="str">
        <f t="shared" si="7"/>
        <v>Nmax OK</v>
      </c>
      <c r="P31" s="7"/>
      <c r="Q31" s="13" t="s">
        <v>158</v>
      </c>
      <c r="R31" s="13" t="e">
        <f t="shared" si="8"/>
        <v>#DIV/0!</v>
      </c>
      <c r="S31" s="102">
        <f t="shared" si="9"/>
        <v>0</v>
      </c>
      <c r="T31" s="102">
        <f t="shared" si="12"/>
        <v>0</v>
      </c>
      <c r="V31" s="28" t="s">
        <v>156</v>
      </c>
      <c r="W31" s="28">
        <v>120</v>
      </c>
    </row>
    <row r="32" spans="1:28" x14ac:dyDescent="0.35">
      <c r="A32" s="28"/>
      <c r="B32" s="13">
        <f>'1.1 N capacity of holding'!B32</f>
        <v>0</v>
      </c>
      <c r="C32" s="13">
        <f>'1.1 N capacity of holding'!C32</f>
        <v>0</v>
      </c>
      <c r="D32" s="13" t="str">
        <f>'3.1 Optimum crop N requirement'!E31</f>
        <v>Blank</v>
      </c>
      <c r="E32" s="134">
        <f t="shared" si="3"/>
        <v>0</v>
      </c>
      <c r="F32" s="14">
        <f t="shared" si="10"/>
        <v>0</v>
      </c>
      <c r="G32" s="7" t="s">
        <v>107</v>
      </c>
      <c r="H32" s="7"/>
      <c r="I32" s="13">
        <f t="shared" si="1"/>
        <v>0</v>
      </c>
      <c r="J32" s="15">
        <f t="shared" si="2"/>
        <v>0</v>
      </c>
      <c r="K32" s="13">
        <f t="shared" si="4"/>
        <v>0</v>
      </c>
      <c r="L32" s="7"/>
      <c r="M32" s="13">
        <f t="shared" si="5"/>
        <v>0</v>
      </c>
      <c r="N32" s="13">
        <f t="shared" si="6"/>
        <v>0</v>
      </c>
      <c r="O32" s="16" t="str">
        <f t="shared" si="7"/>
        <v>Nmax OK</v>
      </c>
      <c r="P32" s="7"/>
      <c r="Q32" s="13" t="s">
        <v>159</v>
      </c>
      <c r="R32" s="13" t="e">
        <f t="shared" si="8"/>
        <v>#DIV/0!</v>
      </c>
      <c r="S32" s="102">
        <f t="shared" si="9"/>
        <v>0</v>
      </c>
      <c r="T32" s="102">
        <f t="shared" si="12"/>
        <v>0</v>
      </c>
      <c r="V32" s="28" t="s">
        <v>157</v>
      </c>
      <c r="W32" s="28">
        <v>150</v>
      </c>
    </row>
    <row r="33" spans="1:23" x14ac:dyDescent="0.35">
      <c r="A33" s="28"/>
      <c r="B33" s="13">
        <f>'1.1 N capacity of holding'!B33</f>
        <v>0</v>
      </c>
      <c r="C33" s="13">
        <f>'1.1 N capacity of holding'!C33</f>
        <v>0</v>
      </c>
      <c r="D33" s="13" t="str">
        <f>'3.1 Optimum crop N requirement'!E32</f>
        <v>Blank</v>
      </c>
      <c r="E33" s="134">
        <f t="shared" si="3"/>
        <v>0</v>
      </c>
      <c r="F33" s="14">
        <f t="shared" si="10"/>
        <v>0</v>
      </c>
      <c r="G33" s="7" t="s">
        <v>107</v>
      </c>
      <c r="H33" s="7"/>
      <c r="I33" s="13">
        <f t="shared" si="1"/>
        <v>0</v>
      </c>
      <c r="J33" s="15">
        <f t="shared" si="2"/>
        <v>0</v>
      </c>
      <c r="K33" s="13">
        <f t="shared" si="4"/>
        <v>0</v>
      </c>
      <c r="L33" s="7"/>
      <c r="M33" s="13">
        <f t="shared" si="5"/>
        <v>0</v>
      </c>
      <c r="N33" s="13">
        <f t="shared" si="6"/>
        <v>0</v>
      </c>
      <c r="O33" s="16" t="str">
        <f t="shared" si="7"/>
        <v>Nmax OK</v>
      </c>
      <c r="P33" s="7"/>
      <c r="Q33" s="13" t="s">
        <v>160</v>
      </c>
      <c r="R33" s="13" t="e">
        <f t="shared" si="8"/>
        <v>#DIV/0!</v>
      </c>
      <c r="S33" s="102">
        <f t="shared" si="9"/>
        <v>0</v>
      </c>
      <c r="T33" s="102">
        <f t="shared" si="12"/>
        <v>0</v>
      </c>
      <c r="V33" s="28" t="s">
        <v>158</v>
      </c>
      <c r="W33" s="28">
        <v>250</v>
      </c>
    </row>
    <row r="34" spans="1:23" x14ac:dyDescent="0.35">
      <c r="A34" s="28"/>
      <c r="B34" s="13">
        <f>'1.1 N capacity of holding'!B34</f>
        <v>0</v>
      </c>
      <c r="C34" s="13">
        <f>'1.1 N capacity of holding'!C34</f>
        <v>0</v>
      </c>
      <c r="D34" s="13" t="str">
        <f>'3.1 Optimum crop N requirement'!E33</f>
        <v>Blank</v>
      </c>
      <c r="E34" s="134">
        <f t="shared" si="3"/>
        <v>0</v>
      </c>
      <c r="F34" s="14">
        <f t="shared" si="10"/>
        <v>0</v>
      </c>
      <c r="G34" s="7" t="s">
        <v>107</v>
      </c>
      <c r="H34" s="7"/>
      <c r="I34" s="13">
        <f t="shared" si="1"/>
        <v>0</v>
      </c>
      <c r="J34" s="15">
        <f t="shared" si="2"/>
        <v>0</v>
      </c>
      <c r="K34" s="13">
        <f t="shared" si="4"/>
        <v>0</v>
      </c>
      <c r="L34" s="7"/>
      <c r="M34" s="13">
        <f t="shared" si="5"/>
        <v>0</v>
      </c>
      <c r="N34" s="13">
        <f t="shared" si="6"/>
        <v>0</v>
      </c>
      <c r="O34" s="16" t="str">
        <f t="shared" si="7"/>
        <v>Nmax OK</v>
      </c>
      <c r="P34" s="7"/>
      <c r="Q34" s="13" t="s">
        <v>161</v>
      </c>
      <c r="R34" s="13" t="e">
        <f t="shared" si="8"/>
        <v>#DIV/0!</v>
      </c>
      <c r="S34" s="102">
        <f t="shared" si="9"/>
        <v>0</v>
      </c>
      <c r="T34" s="102">
        <f t="shared" si="12"/>
        <v>0</v>
      </c>
      <c r="V34" s="28" t="s">
        <v>159</v>
      </c>
      <c r="W34" s="28">
        <v>250</v>
      </c>
    </row>
    <row r="35" spans="1:23" x14ac:dyDescent="0.35">
      <c r="A35" s="28"/>
      <c r="B35" s="13">
        <f>'1.1 N capacity of holding'!B35</f>
        <v>0</v>
      </c>
      <c r="C35" s="13">
        <f>'1.1 N capacity of holding'!C35</f>
        <v>0</v>
      </c>
      <c r="D35" s="13" t="str">
        <f>'3.1 Optimum crop N requirement'!E34</f>
        <v>Blank</v>
      </c>
      <c r="E35" s="134">
        <f t="shared" si="3"/>
        <v>0</v>
      </c>
      <c r="F35" s="14">
        <f t="shared" si="10"/>
        <v>0</v>
      </c>
      <c r="G35" s="7" t="s">
        <v>107</v>
      </c>
      <c r="H35" s="7"/>
      <c r="I35" s="13">
        <f t="shared" si="1"/>
        <v>0</v>
      </c>
      <c r="J35" s="15">
        <f t="shared" si="2"/>
        <v>0</v>
      </c>
      <c r="K35" s="13">
        <f t="shared" si="4"/>
        <v>0</v>
      </c>
      <c r="L35" s="7"/>
      <c r="M35" s="13">
        <f t="shared" si="5"/>
        <v>0</v>
      </c>
      <c r="N35" s="13">
        <f t="shared" si="6"/>
        <v>0</v>
      </c>
      <c r="O35" s="16" t="str">
        <f t="shared" si="7"/>
        <v>Nmax OK</v>
      </c>
      <c r="P35" s="7"/>
      <c r="Q35" s="135" t="s">
        <v>344</v>
      </c>
      <c r="R35" s="13" t="e">
        <f t="shared" si="8"/>
        <v>#DIV/0!</v>
      </c>
      <c r="S35" s="102">
        <f t="shared" ref="S35:S36" si="13">SUMIF($D$5:$D$100,Q35, $C$5:$C$100)</f>
        <v>0</v>
      </c>
      <c r="T35" s="102">
        <f t="shared" ref="T35:T36" si="14">SUMIF($D$5:$D$100,Q35, $M$5:$M$100)</f>
        <v>0</v>
      </c>
      <c r="V35" s="28" t="s">
        <v>160</v>
      </c>
      <c r="W35" s="28">
        <v>180</v>
      </c>
    </row>
    <row r="36" spans="1:23" x14ac:dyDescent="0.35">
      <c r="A36" s="28"/>
      <c r="B36" s="13">
        <f>'1.1 N capacity of holding'!B36</f>
        <v>0</v>
      </c>
      <c r="C36" s="13">
        <f>'1.1 N capacity of holding'!C36</f>
        <v>0</v>
      </c>
      <c r="D36" s="13" t="str">
        <f>'3.1 Optimum crop N requirement'!E35</f>
        <v>Blank</v>
      </c>
      <c r="E36" s="134">
        <f t="shared" si="3"/>
        <v>0</v>
      </c>
      <c r="F36" s="14">
        <f t="shared" si="10"/>
        <v>0</v>
      </c>
      <c r="G36" s="7" t="s">
        <v>107</v>
      </c>
      <c r="H36" s="7"/>
      <c r="I36" s="13">
        <f t="shared" si="1"/>
        <v>0</v>
      </c>
      <c r="J36" s="15">
        <f t="shared" si="2"/>
        <v>0</v>
      </c>
      <c r="K36" s="13">
        <f t="shared" si="4"/>
        <v>0</v>
      </c>
      <c r="L36" s="7"/>
      <c r="M36" s="13">
        <f t="shared" si="5"/>
        <v>0</v>
      </c>
      <c r="N36" s="13">
        <f t="shared" si="6"/>
        <v>0</v>
      </c>
      <c r="O36" s="16" t="str">
        <f t="shared" si="7"/>
        <v>Nmax OK</v>
      </c>
      <c r="P36" s="7"/>
      <c r="Q36" s="135" t="s">
        <v>345</v>
      </c>
      <c r="R36" s="13" t="e">
        <f t="shared" si="8"/>
        <v>#DIV/0!</v>
      </c>
      <c r="S36" s="102">
        <f t="shared" si="13"/>
        <v>0</v>
      </c>
      <c r="T36" s="102">
        <f t="shared" si="14"/>
        <v>0</v>
      </c>
      <c r="V36" s="28" t="s">
        <v>161</v>
      </c>
      <c r="W36" s="28">
        <v>250</v>
      </c>
    </row>
    <row r="37" spans="1:23" x14ac:dyDescent="0.35">
      <c r="A37" s="28"/>
      <c r="B37" s="13">
        <f>'1.1 N capacity of holding'!B37</f>
        <v>0</v>
      </c>
      <c r="C37" s="13">
        <f>'1.1 N capacity of holding'!C37</f>
        <v>0</v>
      </c>
      <c r="D37" s="13" t="str">
        <f>'3.1 Optimum crop N requirement'!E36</f>
        <v>Blank</v>
      </c>
      <c r="E37" s="134">
        <f t="shared" si="3"/>
        <v>0</v>
      </c>
      <c r="F37" s="14">
        <f t="shared" si="10"/>
        <v>0</v>
      </c>
      <c r="G37" s="7" t="s">
        <v>107</v>
      </c>
      <c r="H37" s="7"/>
      <c r="I37" s="13">
        <f t="shared" ref="I37:I68" si="15">VLOOKUP(G37,$Z$5:$AB$23,2,FALSE)</f>
        <v>0</v>
      </c>
      <c r="J37" s="15">
        <f t="shared" ref="J37:J68" si="16">VLOOKUP(G37,$Z$5:$AB$23,3,FALSE)</f>
        <v>0</v>
      </c>
      <c r="K37" s="13">
        <f t="shared" si="4"/>
        <v>0</v>
      </c>
      <c r="L37" s="7"/>
      <c r="M37" s="13">
        <f t="shared" si="5"/>
        <v>0</v>
      </c>
      <c r="N37" s="13">
        <f t="shared" si="6"/>
        <v>0</v>
      </c>
      <c r="O37" s="16" t="str">
        <f t="shared" si="7"/>
        <v>Nmax OK</v>
      </c>
      <c r="P37" s="7"/>
      <c r="Q37" s="135" t="s">
        <v>227</v>
      </c>
      <c r="R37" s="13" t="e">
        <f t="shared" ref="R37" si="17">T37/S37</f>
        <v>#DIV/0!</v>
      </c>
      <c r="S37" s="102">
        <f t="shared" ref="S37" si="18">SUMIF($D$5:$D$100,Q37, $C$5:$C$100)</f>
        <v>0</v>
      </c>
      <c r="T37" s="102">
        <f t="shared" ref="T37" si="19">SUMIF($D$5:$D$100,Q37, $M$5:$M$100)</f>
        <v>0</v>
      </c>
      <c r="V37" s="28" t="s">
        <v>317</v>
      </c>
      <c r="W37" s="28">
        <v>0</v>
      </c>
    </row>
    <row r="38" spans="1:23" x14ac:dyDescent="0.35">
      <c r="A38" s="28"/>
      <c r="B38" s="13">
        <f>'1.1 N capacity of holding'!B38</f>
        <v>0</v>
      </c>
      <c r="C38" s="13">
        <f>'1.1 N capacity of holding'!C38</f>
        <v>0</v>
      </c>
      <c r="D38" s="13" t="str">
        <f>'3.1 Optimum crop N requirement'!E37</f>
        <v>Blank</v>
      </c>
      <c r="E38" s="134">
        <f t="shared" si="3"/>
        <v>0</v>
      </c>
      <c r="F38" s="14">
        <f t="shared" si="10"/>
        <v>0</v>
      </c>
      <c r="G38" s="7" t="s">
        <v>107</v>
      </c>
      <c r="H38" s="7"/>
      <c r="I38" s="13">
        <f t="shared" si="15"/>
        <v>0</v>
      </c>
      <c r="J38" s="15">
        <f t="shared" si="16"/>
        <v>0</v>
      </c>
      <c r="K38" s="13">
        <f t="shared" si="4"/>
        <v>0</v>
      </c>
      <c r="L38" s="7"/>
      <c r="M38" s="13">
        <f t="shared" si="5"/>
        <v>0</v>
      </c>
      <c r="N38" s="13">
        <f t="shared" si="6"/>
        <v>0</v>
      </c>
      <c r="O38" s="16" t="str">
        <f t="shared" si="7"/>
        <v>Nmax OK</v>
      </c>
      <c r="P38" s="7"/>
      <c r="V38" s="28" t="s">
        <v>227</v>
      </c>
      <c r="W38" s="28">
        <v>0</v>
      </c>
    </row>
    <row r="39" spans="1:23" x14ac:dyDescent="0.35">
      <c r="A39" s="28"/>
      <c r="B39" s="13">
        <f>'1.1 N capacity of holding'!B39</f>
        <v>0</v>
      </c>
      <c r="C39" s="13">
        <f>'1.1 N capacity of holding'!C39</f>
        <v>0</v>
      </c>
      <c r="D39" s="13" t="str">
        <f>'3.1 Optimum crop N requirement'!E38</f>
        <v>Blank</v>
      </c>
      <c r="E39" s="134">
        <f t="shared" si="3"/>
        <v>0</v>
      </c>
      <c r="F39" s="14">
        <f t="shared" si="10"/>
        <v>0</v>
      </c>
      <c r="G39" s="7" t="s">
        <v>107</v>
      </c>
      <c r="H39" s="7"/>
      <c r="I39" s="13">
        <f t="shared" si="15"/>
        <v>0</v>
      </c>
      <c r="J39" s="15">
        <f t="shared" si="16"/>
        <v>0</v>
      </c>
      <c r="K39" s="13">
        <f t="shared" si="4"/>
        <v>0</v>
      </c>
      <c r="L39" s="7"/>
      <c r="M39" s="13">
        <f t="shared" si="5"/>
        <v>0</v>
      </c>
      <c r="N39" s="13">
        <f t="shared" si="6"/>
        <v>0</v>
      </c>
      <c r="O39" s="16" t="str">
        <f t="shared" si="7"/>
        <v>Nmax OK</v>
      </c>
      <c r="P39" s="7"/>
    </row>
    <row r="40" spans="1:23" x14ac:dyDescent="0.35">
      <c r="A40" s="28"/>
      <c r="B40" s="13">
        <f>'1.1 N capacity of holding'!B40</f>
        <v>0</v>
      </c>
      <c r="C40" s="13">
        <f>'1.1 N capacity of holding'!C40</f>
        <v>0</v>
      </c>
      <c r="D40" s="13" t="str">
        <f>'3.1 Optimum crop N requirement'!E39</f>
        <v>Blank</v>
      </c>
      <c r="E40" s="134">
        <f t="shared" si="3"/>
        <v>0</v>
      </c>
      <c r="F40" s="14">
        <f t="shared" si="10"/>
        <v>0</v>
      </c>
      <c r="G40" s="7" t="s">
        <v>107</v>
      </c>
      <c r="H40" s="7"/>
      <c r="I40" s="13">
        <f t="shared" si="15"/>
        <v>0</v>
      </c>
      <c r="J40" s="15">
        <f t="shared" si="16"/>
        <v>0</v>
      </c>
      <c r="K40" s="13">
        <f t="shared" si="4"/>
        <v>0</v>
      </c>
      <c r="L40" s="7"/>
      <c r="M40" s="13">
        <f t="shared" si="5"/>
        <v>0</v>
      </c>
      <c r="N40" s="13">
        <f t="shared" si="6"/>
        <v>0</v>
      </c>
      <c r="O40" s="16" t="str">
        <f t="shared" si="7"/>
        <v>Nmax OK</v>
      </c>
      <c r="P40" s="7"/>
    </row>
    <row r="41" spans="1:23" x14ac:dyDescent="0.35">
      <c r="A41" s="28"/>
      <c r="B41" s="13">
        <f>'1.1 N capacity of holding'!B41</f>
        <v>0</v>
      </c>
      <c r="C41" s="13">
        <f>'1.1 N capacity of holding'!C41</f>
        <v>0</v>
      </c>
      <c r="D41" s="13" t="str">
        <f>'3.1 Optimum crop N requirement'!E40</f>
        <v>Blank</v>
      </c>
      <c r="E41" s="134">
        <f t="shared" si="3"/>
        <v>0</v>
      </c>
      <c r="F41" s="14">
        <f t="shared" si="10"/>
        <v>0</v>
      </c>
      <c r="G41" s="7" t="s">
        <v>107</v>
      </c>
      <c r="H41" s="7"/>
      <c r="I41" s="13">
        <f t="shared" si="15"/>
        <v>0</v>
      </c>
      <c r="J41" s="15">
        <f t="shared" si="16"/>
        <v>0</v>
      </c>
      <c r="K41" s="13">
        <f t="shared" si="4"/>
        <v>0</v>
      </c>
      <c r="L41" s="7"/>
      <c r="M41" s="13">
        <f t="shared" si="5"/>
        <v>0</v>
      </c>
      <c r="N41" s="13">
        <f t="shared" si="6"/>
        <v>0</v>
      </c>
      <c r="O41" s="16" t="str">
        <f t="shared" si="7"/>
        <v>Nmax OK</v>
      </c>
      <c r="P41" s="7"/>
    </row>
    <row r="42" spans="1:23" x14ac:dyDescent="0.35">
      <c r="A42" s="28"/>
      <c r="B42" s="13">
        <f>'1.1 N capacity of holding'!B42</f>
        <v>0</v>
      </c>
      <c r="C42" s="13">
        <f>'1.1 N capacity of holding'!C42</f>
        <v>0</v>
      </c>
      <c r="D42" s="13" t="str">
        <f>'3.1 Optimum crop N requirement'!E41</f>
        <v>Blank</v>
      </c>
      <c r="E42" s="134">
        <f t="shared" si="3"/>
        <v>0</v>
      </c>
      <c r="F42" s="14">
        <f t="shared" si="10"/>
        <v>0</v>
      </c>
      <c r="G42" s="7" t="s">
        <v>107</v>
      </c>
      <c r="H42" s="7"/>
      <c r="I42" s="13">
        <f t="shared" si="15"/>
        <v>0</v>
      </c>
      <c r="J42" s="15">
        <f t="shared" si="16"/>
        <v>0</v>
      </c>
      <c r="K42" s="13">
        <f t="shared" si="4"/>
        <v>0</v>
      </c>
      <c r="L42" s="7"/>
      <c r="M42" s="13">
        <f t="shared" si="5"/>
        <v>0</v>
      </c>
      <c r="N42" s="13">
        <f t="shared" si="6"/>
        <v>0</v>
      </c>
      <c r="O42" s="16" t="str">
        <f t="shared" si="7"/>
        <v>Nmax OK</v>
      </c>
      <c r="P42" s="7"/>
    </row>
    <row r="43" spans="1:23" x14ac:dyDescent="0.35">
      <c r="A43" s="28"/>
      <c r="B43" s="13">
        <f>'1.1 N capacity of holding'!B43</f>
        <v>0</v>
      </c>
      <c r="C43" s="13">
        <f>'1.1 N capacity of holding'!C43</f>
        <v>0</v>
      </c>
      <c r="D43" s="13" t="str">
        <f>'3.1 Optimum crop N requirement'!E42</f>
        <v>Blank</v>
      </c>
      <c r="E43" s="134">
        <f t="shared" si="3"/>
        <v>0</v>
      </c>
      <c r="F43" s="14">
        <f t="shared" si="10"/>
        <v>0</v>
      </c>
      <c r="G43" s="7" t="s">
        <v>107</v>
      </c>
      <c r="H43" s="7"/>
      <c r="I43" s="13">
        <f t="shared" si="15"/>
        <v>0</v>
      </c>
      <c r="J43" s="15">
        <f t="shared" si="16"/>
        <v>0</v>
      </c>
      <c r="K43" s="13">
        <f t="shared" si="4"/>
        <v>0</v>
      </c>
      <c r="L43" s="7"/>
      <c r="M43" s="13">
        <f t="shared" si="5"/>
        <v>0</v>
      </c>
      <c r="N43" s="13">
        <f t="shared" si="6"/>
        <v>0</v>
      </c>
      <c r="O43" s="16" t="str">
        <f t="shared" si="7"/>
        <v>Nmax OK</v>
      </c>
      <c r="P43" s="7"/>
    </row>
    <row r="44" spans="1:23" x14ac:dyDescent="0.35">
      <c r="A44" s="28"/>
      <c r="B44" s="13">
        <f>'1.1 N capacity of holding'!B44</f>
        <v>0</v>
      </c>
      <c r="C44" s="13">
        <f>'1.1 N capacity of holding'!C44</f>
        <v>0</v>
      </c>
      <c r="D44" s="13" t="str">
        <f>'3.1 Optimum crop N requirement'!E43</f>
        <v>Blank</v>
      </c>
      <c r="E44" s="134">
        <f t="shared" si="3"/>
        <v>0</v>
      </c>
      <c r="F44" s="14">
        <f t="shared" si="10"/>
        <v>0</v>
      </c>
      <c r="G44" s="7" t="s">
        <v>107</v>
      </c>
      <c r="H44" s="7"/>
      <c r="I44" s="13">
        <f t="shared" si="15"/>
        <v>0</v>
      </c>
      <c r="J44" s="15">
        <f t="shared" si="16"/>
        <v>0</v>
      </c>
      <c r="K44" s="13">
        <f t="shared" si="4"/>
        <v>0</v>
      </c>
      <c r="L44" s="7"/>
      <c r="M44" s="13">
        <f t="shared" si="5"/>
        <v>0</v>
      </c>
      <c r="N44" s="13">
        <f t="shared" si="6"/>
        <v>0</v>
      </c>
      <c r="O44" s="16" t="str">
        <f t="shared" si="7"/>
        <v>Nmax OK</v>
      </c>
      <c r="P44" s="7"/>
    </row>
    <row r="45" spans="1:23" x14ac:dyDescent="0.35">
      <c r="A45" s="28"/>
      <c r="B45" s="13">
        <f>'1.1 N capacity of holding'!B45</f>
        <v>0</v>
      </c>
      <c r="C45" s="13">
        <f>'1.1 N capacity of holding'!C45</f>
        <v>0</v>
      </c>
      <c r="D45" s="13" t="str">
        <f>'3.1 Optimum crop N requirement'!E44</f>
        <v>Blank</v>
      </c>
      <c r="E45" s="134">
        <f t="shared" si="3"/>
        <v>0</v>
      </c>
      <c r="F45" s="14">
        <f t="shared" si="10"/>
        <v>0</v>
      </c>
      <c r="G45" s="7" t="s">
        <v>107</v>
      </c>
      <c r="H45" s="7"/>
      <c r="I45" s="13">
        <f t="shared" si="15"/>
        <v>0</v>
      </c>
      <c r="J45" s="15">
        <f t="shared" si="16"/>
        <v>0</v>
      </c>
      <c r="K45" s="13">
        <f t="shared" si="4"/>
        <v>0</v>
      </c>
      <c r="L45" s="7"/>
      <c r="M45" s="13">
        <f t="shared" si="5"/>
        <v>0</v>
      </c>
      <c r="N45" s="13">
        <f t="shared" si="6"/>
        <v>0</v>
      </c>
      <c r="O45" s="16" t="str">
        <f t="shared" si="7"/>
        <v>Nmax OK</v>
      </c>
      <c r="P45" s="7"/>
    </row>
    <row r="46" spans="1:23" x14ac:dyDescent="0.35">
      <c r="A46" s="28"/>
      <c r="B46" s="13">
        <f>'1.1 N capacity of holding'!B46</f>
        <v>0</v>
      </c>
      <c r="C46" s="13">
        <f>'1.1 N capacity of holding'!C46</f>
        <v>0</v>
      </c>
      <c r="D46" s="13" t="str">
        <f>'3.1 Optimum crop N requirement'!E45</f>
        <v>Blank</v>
      </c>
      <c r="E46" s="134">
        <f t="shared" si="3"/>
        <v>0</v>
      </c>
      <c r="F46" s="14">
        <f t="shared" si="10"/>
        <v>0</v>
      </c>
      <c r="G46" s="7" t="s">
        <v>107</v>
      </c>
      <c r="H46" s="7"/>
      <c r="I46" s="13">
        <f t="shared" si="15"/>
        <v>0</v>
      </c>
      <c r="J46" s="15">
        <f t="shared" si="16"/>
        <v>0</v>
      </c>
      <c r="K46" s="13">
        <f t="shared" si="4"/>
        <v>0</v>
      </c>
      <c r="L46" s="7"/>
      <c r="M46" s="13">
        <f t="shared" si="5"/>
        <v>0</v>
      </c>
      <c r="N46" s="13">
        <f t="shared" si="6"/>
        <v>0</v>
      </c>
      <c r="O46" s="16" t="str">
        <f t="shared" si="7"/>
        <v>Nmax OK</v>
      </c>
      <c r="P46" s="7"/>
    </row>
    <row r="47" spans="1:23" x14ac:dyDescent="0.35">
      <c r="A47" s="28"/>
      <c r="B47" s="13">
        <f>'1.1 N capacity of holding'!B47</f>
        <v>0</v>
      </c>
      <c r="C47" s="13">
        <f>'1.1 N capacity of holding'!C47</f>
        <v>0</v>
      </c>
      <c r="D47" s="13" t="str">
        <f>'3.1 Optimum crop N requirement'!E46</f>
        <v>Blank</v>
      </c>
      <c r="E47" s="134">
        <f t="shared" si="3"/>
        <v>0</v>
      </c>
      <c r="F47" s="14">
        <f t="shared" si="10"/>
        <v>0</v>
      </c>
      <c r="G47" s="7" t="s">
        <v>107</v>
      </c>
      <c r="H47" s="7"/>
      <c r="I47" s="13">
        <f t="shared" si="15"/>
        <v>0</v>
      </c>
      <c r="J47" s="15">
        <f t="shared" si="16"/>
        <v>0</v>
      </c>
      <c r="K47" s="13">
        <f t="shared" si="4"/>
        <v>0</v>
      </c>
      <c r="L47" s="7"/>
      <c r="M47" s="13">
        <f t="shared" si="5"/>
        <v>0</v>
      </c>
      <c r="N47" s="13">
        <f t="shared" si="6"/>
        <v>0</v>
      </c>
      <c r="O47" s="16" t="str">
        <f t="shared" si="7"/>
        <v>Nmax OK</v>
      </c>
      <c r="P47" s="7"/>
    </row>
    <row r="48" spans="1:23" x14ac:dyDescent="0.35">
      <c r="A48" s="28"/>
      <c r="B48" s="13">
        <f>'1.1 N capacity of holding'!B48</f>
        <v>0</v>
      </c>
      <c r="C48" s="13">
        <f>'1.1 N capacity of holding'!C48</f>
        <v>0</v>
      </c>
      <c r="D48" s="13" t="str">
        <f>'3.1 Optimum crop N requirement'!E47</f>
        <v>Blank</v>
      </c>
      <c r="E48" s="134">
        <f t="shared" si="3"/>
        <v>0</v>
      </c>
      <c r="F48" s="14">
        <f t="shared" si="10"/>
        <v>0</v>
      </c>
      <c r="G48" s="7" t="s">
        <v>107</v>
      </c>
      <c r="H48" s="7"/>
      <c r="I48" s="13">
        <f t="shared" si="15"/>
        <v>0</v>
      </c>
      <c r="J48" s="15">
        <f t="shared" si="16"/>
        <v>0</v>
      </c>
      <c r="K48" s="13">
        <f t="shared" si="4"/>
        <v>0</v>
      </c>
      <c r="L48" s="7"/>
      <c r="M48" s="13">
        <f t="shared" si="5"/>
        <v>0</v>
      </c>
      <c r="N48" s="13">
        <f t="shared" si="6"/>
        <v>0</v>
      </c>
      <c r="O48" s="16" t="str">
        <f t="shared" si="7"/>
        <v>Nmax OK</v>
      </c>
      <c r="P48" s="7"/>
    </row>
    <row r="49" spans="1:16" x14ac:dyDescent="0.35">
      <c r="A49" s="28"/>
      <c r="B49" s="13">
        <f>'1.1 N capacity of holding'!B49</f>
        <v>0</v>
      </c>
      <c r="C49" s="13">
        <f>'1.1 N capacity of holding'!C49</f>
        <v>0</v>
      </c>
      <c r="D49" s="13" t="str">
        <f>'3.1 Optimum crop N requirement'!E48</f>
        <v>Blank</v>
      </c>
      <c r="E49" s="134">
        <f t="shared" si="3"/>
        <v>0</v>
      </c>
      <c r="F49" s="14">
        <f t="shared" si="10"/>
        <v>0</v>
      </c>
      <c r="G49" s="7" t="s">
        <v>107</v>
      </c>
      <c r="H49" s="7"/>
      <c r="I49" s="13">
        <f t="shared" si="15"/>
        <v>0</v>
      </c>
      <c r="J49" s="15">
        <f t="shared" si="16"/>
        <v>0</v>
      </c>
      <c r="K49" s="13">
        <f t="shared" si="4"/>
        <v>0</v>
      </c>
      <c r="L49" s="7"/>
      <c r="M49" s="13">
        <f t="shared" si="5"/>
        <v>0</v>
      </c>
      <c r="N49" s="13">
        <f t="shared" si="6"/>
        <v>0</v>
      </c>
      <c r="O49" s="16" t="str">
        <f t="shared" si="7"/>
        <v>Nmax OK</v>
      </c>
      <c r="P49" s="7"/>
    </row>
    <row r="50" spans="1:16" x14ac:dyDescent="0.35">
      <c r="A50" s="28"/>
      <c r="B50" s="13">
        <f>'1.1 N capacity of holding'!B50</f>
        <v>0</v>
      </c>
      <c r="C50" s="13">
        <f>'1.1 N capacity of holding'!C50</f>
        <v>0</v>
      </c>
      <c r="D50" s="13" t="str">
        <f>'3.1 Optimum crop N requirement'!E49</f>
        <v>Blank</v>
      </c>
      <c r="E50" s="134">
        <f t="shared" si="3"/>
        <v>0</v>
      </c>
      <c r="F50" s="14">
        <f t="shared" si="10"/>
        <v>0</v>
      </c>
      <c r="G50" s="7" t="s">
        <v>107</v>
      </c>
      <c r="H50" s="7"/>
      <c r="I50" s="13">
        <f t="shared" si="15"/>
        <v>0</v>
      </c>
      <c r="J50" s="15">
        <f t="shared" si="16"/>
        <v>0</v>
      </c>
      <c r="K50" s="13">
        <f t="shared" si="4"/>
        <v>0</v>
      </c>
      <c r="L50" s="7"/>
      <c r="M50" s="13">
        <f t="shared" si="5"/>
        <v>0</v>
      </c>
      <c r="N50" s="13">
        <f t="shared" si="6"/>
        <v>0</v>
      </c>
      <c r="O50" s="16" t="str">
        <f t="shared" si="7"/>
        <v>Nmax OK</v>
      </c>
      <c r="P50" s="7"/>
    </row>
    <row r="51" spans="1:16" x14ac:dyDescent="0.35">
      <c r="A51" s="28"/>
      <c r="B51" s="13">
        <f>'1.1 N capacity of holding'!B51</f>
        <v>0</v>
      </c>
      <c r="C51" s="13">
        <f>'1.1 N capacity of holding'!C51</f>
        <v>0</v>
      </c>
      <c r="D51" s="13" t="str">
        <f>'3.1 Optimum crop N requirement'!E50</f>
        <v>Blank</v>
      </c>
      <c r="E51" s="134">
        <f t="shared" si="3"/>
        <v>0</v>
      </c>
      <c r="F51" s="14">
        <f t="shared" si="10"/>
        <v>0</v>
      </c>
      <c r="G51" s="7" t="s">
        <v>107</v>
      </c>
      <c r="H51" s="7"/>
      <c r="I51" s="13">
        <f t="shared" si="15"/>
        <v>0</v>
      </c>
      <c r="J51" s="15">
        <f t="shared" si="16"/>
        <v>0</v>
      </c>
      <c r="K51" s="13">
        <f t="shared" si="4"/>
        <v>0</v>
      </c>
      <c r="L51" s="7"/>
      <c r="M51" s="13">
        <f t="shared" si="5"/>
        <v>0</v>
      </c>
      <c r="N51" s="13">
        <f t="shared" si="6"/>
        <v>0</v>
      </c>
      <c r="O51" s="16" t="str">
        <f t="shared" si="7"/>
        <v>Nmax OK</v>
      </c>
      <c r="P51" s="7"/>
    </row>
    <row r="52" spans="1:16" x14ac:dyDescent="0.35">
      <c r="A52" s="28"/>
      <c r="B52" s="13">
        <f>'1.1 N capacity of holding'!B52</f>
        <v>0</v>
      </c>
      <c r="C52" s="13">
        <f>'1.1 N capacity of holding'!C52</f>
        <v>0</v>
      </c>
      <c r="D52" s="13" t="str">
        <f>'3.1 Optimum crop N requirement'!E51</f>
        <v>Blank</v>
      </c>
      <c r="E52" s="134">
        <f t="shared" si="3"/>
        <v>0</v>
      </c>
      <c r="F52" s="14">
        <f t="shared" si="10"/>
        <v>0</v>
      </c>
      <c r="G52" s="7" t="s">
        <v>107</v>
      </c>
      <c r="H52" s="7"/>
      <c r="I52" s="13">
        <f t="shared" si="15"/>
        <v>0</v>
      </c>
      <c r="J52" s="15">
        <f t="shared" si="16"/>
        <v>0</v>
      </c>
      <c r="K52" s="13">
        <f t="shared" si="4"/>
        <v>0</v>
      </c>
      <c r="L52" s="7"/>
      <c r="M52" s="13">
        <f t="shared" si="5"/>
        <v>0</v>
      </c>
      <c r="N52" s="13">
        <f t="shared" si="6"/>
        <v>0</v>
      </c>
      <c r="O52" s="16" t="str">
        <f t="shared" si="7"/>
        <v>Nmax OK</v>
      </c>
      <c r="P52" s="7"/>
    </row>
    <row r="53" spans="1:16" x14ac:dyDescent="0.35">
      <c r="A53" s="28"/>
      <c r="B53" s="13">
        <f>'1.1 N capacity of holding'!B53</f>
        <v>0</v>
      </c>
      <c r="C53" s="13">
        <f>'1.1 N capacity of holding'!C53</f>
        <v>0</v>
      </c>
      <c r="D53" s="13" t="str">
        <f>'3.1 Optimum crop N requirement'!E52</f>
        <v>Blank</v>
      </c>
      <c r="E53" s="134">
        <f t="shared" si="3"/>
        <v>0</v>
      </c>
      <c r="F53" s="14">
        <f t="shared" si="10"/>
        <v>0</v>
      </c>
      <c r="G53" s="7" t="s">
        <v>107</v>
      </c>
      <c r="H53" s="7"/>
      <c r="I53" s="13">
        <f t="shared" si="15"/>
        <v>0</v>
      </c>
      <c r="J53" s="15">
        <f t="shared" si="16"/>
        <v>0</v>
      </c>
      <c r="K53" s="13">
        <f t="shared" si="4"/>
        <v>0</v>
      </c>
      <c r="L53" s="7"/>
      <c r="M53" s="13">
        <f t="shared" si="5"/>
        <v>0</v>
      </c>
      <c r="N53" s="13">
        <f t="shared" si="6"/>
        <v>0</v>
      </c>
      <c r="O53" s="16" t="str">
        <f t="shared" si="7"/>
        <v>Nmax OK</v>
      </c>
      <c r="P53" s="7"/>
    </row>
    <row r="54" spans="1:16" x14ac:dyDescent="0.35">
      <c r="A54" s="28"/>
      <c r="B54" s="13">
        <f>'1.1 N capacity of holding'!B54</f>
        <v>0</v>
      </c>
      <c r="C54" s="13">
        <f>'1.1 N capacity of holding'!C54</f>
        <v>0</v>
      </c>
      <c r="D54" s="13" t="str">
        <f>'3.1 Optimum crop N requirement'!E53</f>
        <v>Blank</v>
      </c>
      <c r="E54" s="134">
        <f t="shared" si="3"/>
        <v>0</v>
      </c>
      <c r="F54" s="14">
        <f t="shared" si="10"/>
        <v>0</v>
      </c>
      <c r="G54" s="7" t="s">
        <v>107</v>
      </c>
      <c r="H54" s="7"/>
      <c r="I54" s="13">
        <f t="shared" si="15"/>
        <v>0</v>
      </c>
      <c r="J54" s="15">
        <f t="shared" si="16"/>
        <v>0</v>
      </c>
      <c r="K54" s="13">
        <f t="shared" si="4"/>
        <v>0</v>
      </c>
      <c r="L54" s="7"/>
      <c r="M54" s="13">
        <f t="shared" si="5"/>
        <v>0</v>
      </c>
      <c r="N54" s="13">
        <f t="shared" si="6"/>
        <v>0</v>
      </c>
      <c r="O54" s="16" t="str">
        <f t="shared" si="7"/>
        <v>Nmax OK</v>
      </c>
      <c r="P54" s="7"/>
    </row>
    <row r="55" spans="1:16" x14ac:dyDescent="0.35">
      <c r="A55" s="28"/>
      <c r="B55" s="13">
        <f>'1.1 N capacity of holding'!B55</f>
        <v>0</v>
      </c>
      <c r="C55" s="13">
        <f>'1.1 N capacity of holding'!C55</f>
        <v>0</v>
      </c>
      <c r="D55" s="13" t="str">
        <f>'3.1 Optimum crop N requirement'!E54</f>
        <v>Blank</v>
      </c>
      <c r="E55" s="134">
        <f t="shared" si="3"/>
        <v>0</v>
      </c>
      <c r="F55" s="14">
        <f t="shared" si="10"/>
        <v>0</v>
      </c>
      <c r="G55" s="7" t="s">
        <v>107</v>
      </c>
      <c r="H55" s="7"/>
      <c r="I55" s="13">
        <f t="shared" si="15"/>
        <v>0</v>
      </c>
      <c r="J55" s="15">
        <f t="shared" si="16"/>
        <v>0</v>
      </c>
      <c r="K55" s="13">
        <f t="shared" si="4"/>
        <v>0</v>
      </c>
      <c r="L55" s="7"/>
      <c r="M55" s="13">
        <f t="shared" si="5"/>
        <v>0</v>
      </c>
      <c r="N55" s="13">
        <f t="shared" si="6"/>
        <v>0</v>
      </c>
      <c r="O55" s="16" t="str">
        <f t="shared" si="7"/>
        <v>Nmax OK</v>
      </c>
      <c r="P55" s="7"/>
    </row>
    <row r="56" spans="1:16" x14ac:dyDescent="0.35">
      <c r="A56" s="28"/>
      <c r="B56" s="13">
        <f>'1.1 N capacity of holding'!B56</f>
        <v>0</v>
      </c>
      <c r="C56" s="13">
        <f>'1.1 N capacity of holding'!C56</f>
        <v>0</v>
      </c>
      <c r="D56" s="13" t="str">
        <f>'3.1 Optimum crop N requirement'!E55</f>
        <v>Blank</v>
      </c>
      <c r="E56" s="134">
        <f t="shared" si="3"/>
        <v>0</v>
      </c>
      <c r="F56" s="14">
        <f t="shared" si="10"/>
        <v>0</v>
      </c>
      <c r="G56" s="7" t="s">
        <v>107</v>
      </c>
      <c r="H56" s="7"/>
      <c r="I56" s="13">
        <f t="shared" si="15"/>
        <v>0</v>
      </c>
      <c r="J56" s="15">
        <f t="shared" si="16"/>
        <v>0</v>
      </c>
      <c r="K56" s="13">
        <f t="shared" si="4"/>
        <v>0</v>
      </c>
      <c r="L56" s="7"/>
      <c r="M56" s="13">
        <f t="shared" si="5"/>
        <v>0</v>
      </c>
      <c r="N56" s="13">
        <f t="shared" si="6"/>
        <v>0</v>
      </c>
      <c r="O56" s="16" t="str">
        <f t="shared" si="7"/>
        <v>Nmax OK</v>
      </c>
      <c r="P56" s="7"/>
    </row>
    <row r="57" spans="1:16" x14ac:dyDescent="0.35">
      <c r="A57" s="28"/>
      <c r="B57" s="13">
        <f>'1.1 N capacity of holding'!B57</f>
        <v>0</v>
      </c>
      <c r="C57" s="13">
        <f>'1.1 N capacity of holding'!C57</f>
        <v>0</v>
      </c>
      <c r="D57" s="13" t="str">
        <f>'3.1 Optimum crop N requirement'!E56</f>
        <v>Blank</v>
      </c>
      <c r="E57" s="134">
        <f t="shared" si="3"/>
        <v>0</v>
      </c>
      <c r="F57" s="14">
        <f t="shared" si="10"/>
        <v>0</v>
      </c>
      <c r="G57" s="7" t="s">
        <v>107</v>
      </c>
      <c r="H57" s="7"/>
      <c r="I57" s="13">
        <f t="shared" si="15"/>
        <v>0</v>
      </c>
      <c r="J57" s="15">
        <f t="shared" si="16"/>
        <v>0</v>
      </c>
      <c r="K57" s="13">
        <f t="shared" si="4"/>
        <v>0</v>
      </c>
      <c r="L57" s="7"/>
      <c r="M57" s="13">
        <f t="shared" si="5"/>
        <v>0</v>
      </c>
      <c r="N57" s="13">
        <f t="shared" si="6"/>
        <v>0</v>
      </c>
      <c r="O57" s="16" t="str">
        <f t="shared" si="7"/>
        <v>Nmax OK</v>
      </c>
      <c r="P57" s="7"/>
    </row>
    <row r="58" spans="1:16" x14ac:dyDescent="0.35">
      <c r="A58" s="28"/>
      <c r="B58" s="13">
        <f>'1.1 N capacity of holding'!B58</f>
        <v>0</v>
      </c>
      <c r="C58" s="13">
        <f>'1.1 N capacity of holding'!C58</f>
        <v>0</v>
      </c>
      <c r="D58" s="13" t="str">
        <f>'3.1 Optimum crop N requirement'!E57</f>
        <v>Blank</v>
      </c>
      <c r="E58" s="134">
        <f t="shared" si="3"/>
        <v>0</v>
      </c>
      <c r="F58" s="14">
        <f t="shared" si="10"/>
        <v>0</v>
      </c>
      <c r="G58" s="7" t="s">
        <v>107</v>
      </c>
      <c r="H58" s="7"/>
      <c r="I58" s="13">
        <f t="shared" si="15"/>
        <v>0</v>
      </c>
      <c r="J58" s="15">
        <f t="shared" si="16"/>
        <v>0</v>
      </c>
      <c r="K58" s="13">
        <f t="shared" si="4"/>
        <v>0</v>
      </c>
      <c r="L58" s="7"/>
      <c r="M58" s="13">
        <f t="shared" si="5"/>
        <v>0</v>
      </c>
      <c r="N58" s="13">
        <f t="shared" si="6"/>
        <v>0</v>
      </c>
      <c r="O58" s="16" t="str">
        <f t="shared" si="7"/>
        <v>Nmax OK</v>
      </c>
      <c r="P58" s="7"/>
    </row>
    <row r="59" spans="1:16" x14ac:dyDescent="0.35">
      <c r="A59" s="28"/>
      <c r="B59" s="13">
        <f>'1.1 N capacity of holding'!B59</f>
        <v>0</v>
      </c>
      <c r="C59" s="13">
        <f>'1.1 N capacity of holding'!C59</f>
        <v>0</v>
      </c>
      <c r="D59" s="13" t="str">
        <f>'3.1 Optimum crop N requirement'!E58</f>
        <v>Blank</v>
      </c>
      <c r="E59" s="134">
        <f t="shared" si="3"/>
        <v>0</v>
      </c>
      <c r="F59" s="14">
        <f t="shared" si="10"/>
        <v>0</v>
      </c>
      <c r="G59" s="7" t="s">
        <v>107</v>
      </c>
      <c r="H59" s="7"/>
      <c r="I59" s="13">
        <f t="shared" si="15"/>
        <v>0</v>
      </c>
      <c r="J59" s="15">
        <f t="shared" si="16"/>
        <v>0</v>
      </c>
      <c r="K59" s="13">
        <f t="shared" si="4"/>
        <v>0</v>
      </c>
      <c r="L59" s="7"/>
      <c r="M59" s="13">
        <f t="shared" si="5"/>
        <v>0</v>
      </c>
      <c r="N59" s="13">
        <f t="shared" si="6"/>
        <v>0</v>
      </c>
      <c r="O59" s="16" t="str">
        <f t="shared" si="7"/>
        <v>Nmax OK</v>
      </c>
      <c r="P59" s="7"/>
    </row>
    <row r="60" spans="1:16" x14ac:dyDescent="0.35">
      <c r="A60" s="28"/>
      <c r="B60" s="13">
        <f>'1.1 N capacity of holding'!B60</f>
        <v>0</v>
      </c>
      <c r="C60" s="13">
        <f>'1.1 N capacity of holding'!C60</f>
        <v>0</v>
      </c>
      <c r="D60" s="13" t="str">
        <f>'3.1 Optimum crop N requirement'!E59</f>
        <v>Blank</v>
      </c>
      <c r="E60" s="134">
        <f t="shared" si="3"/>
        <v>0</v>
      </c>
      <c r="F60" s="14">
        <f t="shared" si="10"/>
        <v>0</v>
      </c>
      <c r="G60" s="7" t="s">
        <v>107</v>
      </c>
      <c r="H60" s="7"/>
      <c r="I60" s="13">
        <f t="shared" si="15"/>
        <v>0</v>
      </c>
      <c r="J60" s="15">
        <f t="shared" si="16"/>
        <v>0</v>
      </c>
      <c r="K60" s="13">
        <f t="shared" si="4"/>
        <v>0</v>
      </c>
      <c r="L60" s="7"/>
      <c r="M60" s="13">
        <f t="shared" si="5"/>
        <v>0</v>
      </c>
      <c r="N60" s="13">
        <f t="shared" si="6"/>
        <v>0</v>
      </c>
      <c r="O60" s="16" t="str">
        <f t="shared" si="7"/>
        <v>Nmax OK</v>
      </c>
      <c r="P60" s="7"/>
    </row>
    <row r="61" spans="1:16" x14ac:dyDescent="0.35">
      <c r="A61" s="28"/>
      <c r="B61" s="13">
        <f>'1.1 N capacity of holding'!B61</f>
        <v>0</v>
      </c>
      <c r="C61" s="13">
        <f>'1.1 N capacity of holding'!C61</f>
        <v>0</v>
      </c>
      <c r="D61" s="13" t="str">
        <f>'3.1 Optimum crop N requirement'!E60</f>
        <v>Blank</v>
      </c>
      <c r="E61" s="134">
        <f t="shared" si="3"/>
        <v>0</v>
      </c>
      <c r="F61" s="14">
        <f t="shared" si="10"/>
        <v>0</v>
      </c>
      <c r="G61" s="7" t="s">
        <v>107</v>
      </c>
      <c r="H61" s="7"/>
      <c r="I61" s="13">
        <f t="shared" si="15"/>
        <v>0</v>
      </c>
      <c r="J61" s="15">
        <f t="shared" si="16"/>
        <v>0</v>
      </c>
      <c r="K61" s="13">
        <f t="shared" si="4"/>
        <v>0</v>
      </c>
      <c r="L61" s="7"/>
      <c r="M61" s="13">
        <f t="shared" si="5"/>
        <v>0</v>
      </c>
      <c r="N61" s="13">
        <f t="shared" si="6"/>
        <v>0</v>
      </c>
      <c r="O61" s="16" t="str">
        <f t="shared" si="7"/>
        <v>Nmax OK</v>
      </c>
      <c r="P61" s="7"/>
    </row>
    <row r="62" spans="1:16" x14ac:dyDescent="0.35">
      <c r="A62" s="28"/>
      <c r="B62" s="13">
        <f>'1.1 N capacity of holding'!B62</f>
        <v>0</v>
      </c>
      <c r="C62" s="13">
        <f>'1.1 N capacity of holding'!C62</f>
        <v>0</v>
      </c>
      <c r="D62" s="13" t="str">
        <f>'3.1 Optimum crop N requirement'!E61</f>
        <v>Blank</v>
      </c>
      <c r="E62" s="134">
        <f t="shared" si="3"/>
        <v>0</v>
      </c>
      <c r="F62" s="14">
        <f t="shared" si="10"/>
        <v>0</v>
      </c>
      <c r="G62" s="7" t="s">
        <v>107</v>
      </c>
      <c r="H62" s="7"/>
      <c r="I62" s="13">
        <f t="shared" si="15"/>
        <v>0</v>
      </c>
      <c r="J62" s="15">
        <f t="shared" si="16"/>
        <v>0</v>
      </c>
      <c r="K62" s="13">
        <f t="shared" si="4"/>
        <v>0</v>
      </c>
      <c r="L62" s="7"/>
      <c r="M62" s="13">
        <f t="shared" si="5"/>
        <v>0</v>
      </c>
      <c r="N62" s="13">
        <f t="shared" si="6"/>
        <v>0</v>
      </c>
      <c r="O62" s="16" t="str">
        <f t="shared" si="7"/>
        <v>Nmax OK</v>
      </c>
      <c r="P62" s="7"/>
    </row>
    <row r="63" spans="1:16" x14ac:dyDescent="0.35">
      <c r="A63" s="28"/>
      <c r="B63" s="13">
        <f>'1.1 N capacity of holding'!B63</f>
        <v>0</v>
      </c>
      <c r="C63" s="13">
        <f>'1.1 N capacity of holding'!C63</f>
        <v>0</v>
      </c>
      <c r="D63" s="13" t="str">
        <f>'3.1 Optimum crop N requirement'!E62</f>
        <v>Blank</v>
      </c>
      <c r="E63" s="134">
        <f t="shared" si="3"/>
        <v>0</v>
      </c>
      <c r="F63" s="14">
        <f t="shared" si="10"/>
        <v>0</v>
      </c>
      <c r="G63" s="7" t="s">
        <v>107</v>
      </c>
      <c r="H63" s="7"/>
      <c r="I63" s="13">
        <f t="shared" si="15"/>
        <v>0</v>
      </c>
      <c r="J63" s="15">
        <f t="shared" si="16"/>
        <v>0</v>
      </c>
      <c r="K63" s="13">
        <f t="shared" si="4"/>
        <v>0</v>
      </c>
      <c r="L63" s="7"/>
      <c r="M63" s="13">
        <f t="shared" si="5"/>
        <v>0</v>
      </c>
      <c r="N63" s="13">
        <f t="shared" si="6"/>
        <v>0</v>
      </c>
      <c r="O63" s="16" t="str">
        <f t="shared" si="7"/>
        <v>Nmax OK</v>
      </c>
      <c r="P63" s="7"/>
    </row>
    <row r="64" spans="1:16" x14ac:dyDescent="0.35">
      <c r="A64" s="28"/>
      <c r="B64" s="13">
        <f>'1.1 N capacity of holding'!B64</f>
        <v>0</v>
      </c>
      <c r="C64" s="13">
        <f>'1.1 N capacity of holding'!C64</f>
        <v>0</v>
      </c>
      <c r="D64" s="13" t="str">
        <f>'3.1 Optimum crop N requirement'!E63</f>
        <v>Blank</v>
      </c>
      <c r="E64" s="134">
        <f t="shared" si="3"/>
        <v>0</v>
      </c>
      <c r="F64" s="14">
        <f t="shared" si="10"/>
        <v>0</v>
      </c>
      <c r="G64" s="7" t="s">
        <v>107</v>
      </c>
      <c r="H64" s="7"/>
      <c r="I64" s="13">
        <f t="shared" si="15"/>
        <v>0</v>
      </c>
      <c r="J64" s="15">
        <f t="shared" si="16"/>
        <v>0</v>
      </c>
      <c r="K64" s="13">
        <f t="shared" si="4"/>
        <v>0</v>
      </c>
      <c r="L64" s="7"/>
      <c r="M64" s="13">
        <f t="shared" si="5"/>
        <v>0</v>
      </c>
      <c r="N64" s="13">
        <f t="shared" si="6"/>
        <v>0</v>
      </c>
      <c r="O64" s="16" t="str">
        <f t="shared" si="7"/>
        <v>Nmax OK</v>
      </c>
      <c r="P64" s="7"/>
    </row>
    <row r="65" spans="1:16" x14ac:dyDescent="0.35">
      <c r="A65" s="28"/>
      <c r="B65" s="13">
        <f>'1.1 N capacity of holding'!B65</f>
        <v>0</v>
      </c>
      <c r="C65" s="13">
        <f>'1.1 N capacity of holding'!C65</f>
        <v>0</v>
      </c>
      <c r="D65" s="13" t="str">
        <f>'3.1 Optimum crop N requirement'!E64</f>
        <v>Blank</v>
      </c>
      <c r="E65" s="134">
        <f t="shared" si="3"/>
        <v>0</v>
      </c>
      <c r="F65" s="14">
        <f t="shared" si="10"/>
        <v>0</v>
      </c>
      <c r="G65" s="7" t="s">
        <v>107</v>
      </c>
      <c r="H65" s="7"/>
      <c r="I65" s="13">
        <f t="shared" si="15"/>
        <v>0</v>
      </c>
      <c r="J65" s="15">
        <f t="shared" si="16"/>
        <v>0</v>
      </c>
      <c r="K65" s="13">
        <f t="shared" si="4"/>
        <v>0</v>
      </c>
      <c r="L65" s="7"/>
      <c r="M65" s="13">
        <f t="shared" si="5"/>
        <v>0</v>
      </c>
      <c r="N65" s="13">
        <f t="shared" si="6"/>
        <v>0</v>
      </c>
      <c r="O65" s="16" t="str">
        <f t="shared" si="7"/>
        <v>Nmax OK</v>
      </c>
      <c r="P65" s="7"/>
    </row>
    <row r="66" spans="1:16" x14ac:dyDescent="0.35">
      <c r="A66" s="28"/>
      <c r="B66" s="13">
        <f>'1.1 N capacity of holding'!B66</f>
        <v>0</v>
      </c>
      <c r="C66" s="13">
        <f>'1.1 N capacity of holding'!C66</f>
        <v>0</v>
      </c>
      <c r="D66" s="13" t="str">
        <f>'3.1 Optimum crop N requirement'!E65</f>
        <v>Blank</v>
      </c>
      <c r="E66" s="134">
        <f t="shared" si="3"/>
        <v>0</v>
      </c>
      <c r="F66" s="14">
        <f t="shared" si="10"/>
        <v>0</v>
      </c>
      <c r="G66" s="7" t="s">
        <v>107</v>
      </c>
      <c r="H66" s="7"/>
      <c r="I66" s="13">
        <f t="shared" si="15"/>
        <v>0</v>
      </c>
      <c r="J66" s="15">
        <f t="shared" si="16"/>
        <v>0</v>
      </c>
      <c r="K66" s="13">
        <f t="shared" si="4"/>
        <v>0</v>
      </c>
      <c r="L66" s="7"/>
      <c r="M66" s="13">
        <f t="shared" si="5"/>
        <v>0</v>
      </c>
      <c r="N66" s="13">
        <f t="shared" si="6"/>
        <v>0</v>
      </c>
      <c r="O66" s="16" t="str">
        <f t="shared" si="7"/>
        <v>Nmax OK</v>
      </c>
      <c r="P66" s="7"/>
    </row>
    <row r="67" spans="1:16" x14ac:dyDescent="0.35">
      <c r="A67" s="28"/>
      <c r="B67" s="13">
        <f>'1.1 N capacity of holding'!B67</f>
        <v>0</v>
      </c>
      <c r="C67" s="13">
        <f>'1.1 N capacity of holding'!C67</f>
        <v>0</v>
      </c>
      <c r="D67" s="13" t="str">
        <f>'3.1 Optimum crop N requirement'!E66</f>
        <v>Blank</v>
      </c>
      <c r="E67" s="134">
        <f t="shared" si="3"/>
        <v>0</v>
      </c>
      <c r="F67" s="14">
        <f t="shared" si="10"/>
        <v>0</v>
      </c>
      <c r="G67" s="7" t="s">
        <v>107</v>
      </c>
      <c r="H67" s="7"/>
      <c r="I67" s="13">
        <f t="shared" si="15"/>
        <v>0</v>
      </c>
      <c r="J67" s="15">
        <f t="shared" si="16"/>
        <v>0</v>
      </c>
      <c r="K67" s="13">
        <f t="shared" si="4"/>
        <v>0</v>
      </c>
      <c r="L67" s="7"/>
      <c r="M67" s="13">
        <f t="shared" si="5"/>
        <v>0</v>
      </c>
      <c r="N67" s="13">
        <f t="shared" si="6"/>
        <v>0</v>
      </c>
      <c r="O67" s="16" t="str">
        <f t="shared" si="7"/>
        <v>Nmax OK</v>
      </c>
      <c r="P67" s="7"/>
    </row>
    <row r="68" spans="1:16" x14ac:dyDescent="0.35">
      <c r="A68" s="28"/>
      <c r="B68" s="13">
        <f>'1.1 N capacity of holding'!B68</f>
        <v>0</v>
      </c>
      <c r="C68" s="13">
        <f>'1.1 N capacity of holding'!C68</f>
        <v>0</v>
      </c>
      <c r="D68" s="13" t="str">
        <f>'3.1 Optimum crop N requirement'!E67</f>
        <v>Blank</v>
      </c>
      <c r="E68" s="134">
        <f t="shared" si="3"/>
        <v>0</v>
      </c>
      <c r="F68" s="14">
        <f t="shared" si="10"/>
        <v>0</v>
      </c>
      <c r="G68" s="7" t="s">
        <v>107</v>
      </c>
      <c r="H68" s="7"/>
      <c r="I68" s="13">
        <f t="shared" si="15"/>
        <v>0</v>
      </c>
      <c r="J68" s="15">
        <f t="shared" si="16"/>
        <v>0</v>
      </c>
      <c r="K68" s="13">
        <f t="shared" si="4"/>
        <v>0</v>
      </c>
      <c r="L68" s="7"/>
      <c r="M68" s="13">
        <f t="shared" si="5"/>
        <v>0</v>
      </c>
      <c r="N68" s="13">
        <f t="shared" si="6"/>
        <v>0</v>
      </c>
      <c r="O68" s="16" t="str">
        <f t="shared" si="7"/>
        <v>Nmax OK</v>
      </c>
      <c r="P68" s="7"/>
    </row>
    <row r="69" spans="1:16" x14ac:dyDescent="0.35">
      <c r="A69" s="28"/>
      <c r="B69" s="13">
        <f>'1.1 N capacity of holding'!B69</f>
        <v>0</v>
      </c>
      <c r="C69" s="13">
        <f>'1.1 N capacity of holding'!C69</f>
        <v>0</v>
      </c>
      <c r="D69" s="13" t="str">
        <f>'3.1 Optimum crop N requirement'!E68</f>
        <v>Blank</v>
      </c>
      <c r="E69" s="134">
        <f t="shared" si="3"/>
        <v>0</v>
      </c>
      <c r="F69" s="14">
        <f t="shared" si="10"/>
        <v>0</v>
      </c>
      <c r="G69" s="7" t="s">
        <v>107</v>
      </c>
      <c r="H69" s="7"/>
      <c r="I69" s="13">
        <f t="shared" ref="I69:I100" si="20">VLOOKUP(G69,$Z$5:$AB$23,2,FALSE)</f>
        <v>0</v>
      </c>
      <c r="J69" s="15">
        <f t="shared" ref="J69:J100" si="21">VLOOKUP(G69,$Z$5:$AB$23,3,FALSE)</f>
        <v>0</v>
      </c>
      <c r="K69" s="13">
        <f t="shared" si="4"/>
        <v>0</v>
      </c>
      <c r="L69" s="7"/>
      <c r="M69" s="13">
        <f t="shared" si="5"/>
        <v>0</v>
      </c>
      <c r="N69" s="13">
        <f t="shared" si="6"/>
        <v>0</v>
      </c>
      <c r="O69" s="16" t="str">
        <f t="shared" si="7"/>
        <v>Nmax OK</v>
      </c>
      <c r="P69" s="7"/>
    </row>
    <row r="70" spans="1:16" x14ac:dyDescent="0.35">
      <c r="A70" s="28"/>
      <c r="B70" s="13">
        <f>'1.1 N capacity of holding'!B70</f>
        <v>0</v>
      </c>
      <c r="C70" s="13">
        <f>'1.1 N capacity of holding'!C70</f>
        <v>0</v>
      </c>
      <c r="D70" s="13" t="str">
        <f>'3.1 Optimum crop N requirement'!E69</f>
        <v>Blank</v>
      </c>
      <c r="E70" s="134">
        <f t="shared" ref="E70:E100" si="22">VLOOKUP(D70,$V$5:$W$38,2,FALSE)</f>
        <v>0</v>
      </c>
      <c r="F70" s="14">
        <f t="shared" ref="F70:F100" si="23">SUM(C70*E70)</f>
        <v>0</v>
      </c>
      <c r="G70" s="7" t="s">
        <v>107</v>
      </c>
      <c r="H70" s="7"/>
      <c r="I70" s="13">
        <f t="shared" si="20"/>
        <v>0</v>
      </c>
      <c r="J70" s="15">
        <f t="shared" si="21"/>
        <v>0</v>
      </c>
      <c r="K70" s="13">
        <f t="shared" ref="K70:K100" si="24">SUM(H70*I70*J70)</f>
        <v>0</v>
      </c>
      <c r="L70" s="7"/>
      <c r="M70" s="13">
        <f t="shared" ref="M70:M100" si="25">SUM(K70+L70)</f>
        <v>0</v>
      </c>
      <c r="N70" s="13">
        <f t="shared" ref="N70:N100" si="26">F70-M70</f>
        <v>0</v>
      </c>
      <c r="O70" s="16" t="str">
        <f t="shared" ref="O70:O100" si="27">IF(N70&lt;0,"Nmax limit exceeded", "Nmax OK")</f>
        <v>Nmax OK</v>
      </c>
      <c r="P70" s="7"/>
    </row>
    <row r="71" spans="1:16" x14ac:dyDescent="0.35">
      <c r="A71" s="28"/>
      <c r="B71" s="13">
        <f>'1.1 N capacity of holding'!B71</f>
        <v>0</v>
      </c>
      <c r="C71" s="13">
        <f>'1.1 N capacity of holding'!C71</f>
        <v>0</v>
      </c>
      <c r="D71" s="13" t="str">
        <f>'3.1 Optimum crop N requirement'!E70</f>
        <v>Blank</v>
      </c>
      <c r="E71" s="134">
        <f t="shared" si="22"/>
        <v>0</v>
      </c>
      <c r="F71" s="14">
        <f t="shared" si="23"/>
        <v>0</v>
      </c>
      <c r="G71" s="7" t="s">
        <v>107</v>
      </c>
      <c r="H71" s="7"/>
      <c r="I71" s="13">
        <f t="shared" si="20"/>
        <v>0</v>
      </c>
      <c r="J71" s="15">
        <f t="shared" si="21"/>
        <v>0</v>
      </c>
      <c r="K71" s="13">
        <f t="shared" si="24"/>
        <v>0</v>
      </c>
      <c r="L71" s="7"/>
      <c r="M71" s="13">
        <f t="shared" si="25"/>
        <v>0</v>
      </c>
      <c r="N71" s="13">
        <f t="shared" si="26"/>
        <v>0</v>
      </c>
      <c r="O71" s="16" t="str">
        <f t="shared" si="27"/>
        <v>Nmax OK</v>
      </c>
      <c r="P71" s="7"/>
    </row>
    <row r="72" spans="1:16" x14ac:dyDescent="0.35">
      <c r="A72" s="28"/>
      <c r="B72" s="13">
        <f>'1.1 N capacity of holding'!B72</f>
        <v>0</v>
      </c>
      <c r="C72" s="13">
        <f>'1.1 N capacity of holding'!C72</f>
        <v>0</v>
      </c>
      <c r="D72" s="13" t="str">
        <f>'3.1 Optimum crop N requirement'!E71</f>
        <v>Blank</v>
      </c>
      <c r="E72" s="134">
        <f t="shared" si="22"/>
        <v>0</v>
      </c>
      <c r="F72" s="14">
        <f t="shared" si="23"/>
        <v>0</v>
      </c>
      <c r="G72" s="7" t="s">
        <v>107</v>
      </c>
      <c r="H72" s="7"/>
      <c r="I72" s="13">
        <f t="shared" si="20"/>
        <v>0</v>
      </c>
      <c r="J72" s="15">
        <f t="shared" si="21"/>
        <v>0</v>
      </c>
      <c r="K72" s="13">
        <f t="shared" si="24"/>
        <v>0</v>
      </c>
      <c r="L72" s="7"/>
      <c r="M72" s="13">
        <f t="shared" si="25"/>
        <v>0</v>
      </c>
      <c r="N72" s="13">
        <f t="shared" si="26"/>
        <v>0</v>
      </c>
      <c r="O72" s="16" t="str">
        <f t="shared" si="27"/>
        <v>Nmax OK</v>
      </c>
      <c r="P72" s="7"/>
    </row>
    <row r="73" spans="1:16" x14ac:dyDescent="0.35">
      <c r="A73" s="28"/>
      <c r="B73" s="13">
        <f>'1.1 N capacity of holding'!B73</f>
        <v>0</v>
      </c>
      <c r="C73" s="13">
        <f>'1.1 N capacity of holding'!C73</f>
        <v>0</v>
      </c>
      <c r="D73" s="13" t="str">
        <f>'3.1 Optimum crop N requirement'!E72</f>
        <v>Blank</v>
      </c>
      <c r="E73" s="134">
        <f t="shared" si="22"/>
        <v>0</v>
      </c>
      <c r="F73" s="14">
        <f t="shared" si="23"/>
        <v>0</v>
      </c>
      <c r="G73" s="7" t="s">
        <v>107</v>
      </c>
      <c r="H73" s="7"/>
      <c r="I73" s="13">
        <f t="shared" si="20"/>
        <v>0</v>
      </c>
      <c r="J73" s="15">
        <f t="shared" si="21"/>
        <v>0</v>
      </c>
      <c r="K73" s="13">
        <f t="shared" si="24"/>
        <v>0</v>
      </c>
      <c r="L73" s="7"/>
      <c r="M73" s="13">
        <f t="shared" si="25"/>
        <v>0</v>
      </c>
      <c r="N73" s="13">
        <f t="shared" si="26"/>
        <v>0</v>
      </c>
      <c r="O73" s="16" t="str">
        <f t="shared" si="27"/>
        <v>Nmax OK</v>
      </c>
      <c r="P73" s="7"/>
    </row>
    <row r="74" spans="1:16" x14ac:dyDescent="0.35">
      <c r="A74" s="28"/>
      <c r="B74" s="13">
        <f>'1.1 N capacity of holding'!B74</f>
        <v>0</v>
      </c>
      <c r="C74" s="13">
        <f>'1.1 N capacity of holding'!C74</f>
        <v>0</v>
      </c>
      <c r="D74" s="13" t="str">
        <f>'3.1 Optimum crop N requirement'!E73</f>
        <v>Blank</v>
      </c>
      <c r="E74" s="134">
        <f t="shared" si="22"/>
        <v>0</v>
      </c>
      <c r="F74" s="14">
        <f t="shared" si="23"/>
        <v>0</v>
      </c>
      <c r="G74" s="7" t="s">
        <v>107</v>
      </c>
      <c r="H74" s="7"/>
      <c r="I74" s="13">
        <f t="shared" si="20"/>
        <v>0</v>
      </c>
      <c r="J74" s="15">
        <f t="shared" si="21"/>
        <v>0</v>
      </c>
      <c r="K74" s="13">
        <f t="shared" si="24"/>
        <v>0</v>
      </c>
      <c r="L74" s="7"/>
      <c r="M74" s="13">
        <f t="shared" si="25"/>
        <v>0</v>
      </c>
      <c r="N74" s="13">
        <f t="shared" si="26"/>
        <v>0</v>
      </c>
      <c r="O74" s="16" t="str">
        <f t="shared" si="27"/>
        <v>Nmax OK</v>
      </c>
      <c r="P74" s="7"/>
    </row>
    <row r="75" spans="1:16" x14ac:dyDescent="0.35">
      <c r="A75" s="28"/>
      <c r="B75" s="13">
        <f>'1.1 N capacity of holding'!B75</f>
        <v>0</v>
      </c>
      <c r="C75" s="13">
        <f>'1.1 N capacity of holding'!C75</f>
        <v>0</v>
      </c>
      <c r="D75" s="13" t="str">
        <f>'3.1 Optimum crop N requirement'!E74</f>
        <v>Blank</v>
      </c>
      <c r="E75" s="134">
        <f t="shared" si="22"/>
        <v>0</v>
      </c>
      <c r="F75" s="14">
        <f t="shared" si="23"/>
        <v>0</v>
      </c>
      <c r="G75" s="7" t="s">
        <v>107</v>
      </c>
      <c r="H75" s="7"/>
      <c r="I75" s="13">
        <f t="shared" si="20"/>
        <v>0</v>
      </c>
      <c r="J75" s="15">
        <f t="shared" si="21"/>
        <v>0</v>
      </c>
      <c r="K75" s="13">
        <f t="shared" si="24"/>
        <v>0</v>
      </c>
      <c r="L75" s="7"/>
      <c r="M75" s="13">
        <f t="shared" si="25"/>
        <v>0</v>
      </c>
      <c r="N75" s="13">
        <f t="shared" si="26"/>
        <v>0</v>
      </c>
      <c r="O75" s="16" t="str">
        <f t="shared" si="27"/>
        <v>Nmax OK</v>
      </c>
      <c r="P75" s="7"/>
    </row>
    <row r="76" spans="1:16" x14ac:dyDescent="0.35">
      <c r="A76" s="28"/>
      <c r="B76" s="13">
        <f>'1.1 N capacity of holding'!B76</f>
        <v>0</v>
      </c>
      <c r="C76" s="13">
        <f>'1.1 N capacity of holding'!C76</f>
        <v>0</v>
      </c>
      <c r="D76" s="13" t="str">
        <f>'3.1 Optimum crop N requirement'!E75</f>
        <v>Blank</v>
      </c>
      <c r="E76" s="134">
        <f t="shared" si="22"/>
        <v>0</v>
      </c>
      <c r="F76" s="14">
        <f t="shared" si="23"/>
        <v>0</v>
      </c>
      <c r="G76" s="7" t="s">
        <v>107</v>
      </c>
      <c r="H76" s="7"/>
      <c r="I76" s="13">
        <f t="shared" si="20"/>
        <v>0</v>
      </c>
      <c r="J76" s="15">
        <f t="shared" si="21"/>
        <v>0</v>
      </c>
      <c r="K76" s="13">
        <f t="shared" si="24"/>
        <v>0</v>
      </c>
      <c r="L76" s="7"/>
      <c r="M76" s="13">
        <f t="shared" si="25"/>
        <v>0</v>
      </c>
      <c r="N76" s="13">
        <f t="shared" si="26"/>
        <v>0</v>
      </c>
      <c r="O76" s="16" t="str">
        <f t="shared" si="27"/>
        <v>Nmax OK</v>
      </c>
      <c r="P76" s="7"/>
    </row>
    <row r="77" spans="1:16" x14ac:dyDescent="0.35">
      <c r="A77" s="28"/>
      <c r="B77" s="13">
        <f>'1.1 N capacity of holding'!B77</f>
        <v>0</v>
      </c>
      <c r="C77" s="13">
        <f>'1.1 N capacity of holding'!C77</f>
        <v>0</v>
      </c>
      <c r="D77" s="13" t="str">
        <f>'3.1 Optimum crop N requirement'!E76</f>
        <v>Blank</v>
      </c>
      <c r="E77" s="134">
        <f t="shared" si="22"/>
        <v>0</v>
      </c>
      <c r="F77" s="14">
        <f t="shared" si="23"/>
        <v>0</v>
      </c>
      <c r="G77" s="7" t="s">
        <v>107</v>
      </c>
      <c r="H77" s="7"/>
      <c r="I77" s="13">
        <f t="shared" si="20"/>
        <v>0</v>
      </c>
      <c r="J77" s="15">
        <f t="shared" si="21"/>
        <v>0</v>
      </c>
      <c r="K77" s="13">
        <f t="shared" si="24"/>
        <v>0</v>
      </c>
      <c r="L77" s="7"/>
      <c r="M77" s="13">
        <f t="shared" si="25"/>
        <v>0</v>
      </c>
      <c r="N77" s="13">
        <f t="shared" si="26"/>
        <v>0</v>
      </c>
      <c r="O77" s="16" t="str">
        <f t="shared" si="27"/>
        <v>Nmax OK</v>
      </c>
      <c r="P77" s="7"/>
    </row>
    <row r="78" spans="1:16" x14ac:dyDescent="0.35">
      <c r="A78" s="28"/>
      <c r="B78" s="13">
        <f>'1.1 N capacity of holding'!B78</f>
        <v>0</v>
      </c>
      <c r="C78" s="13">
        <f>'1.1 N capacity of holding'!C78</f>
        <v>0</v>
      </c>
      <c r="D78" s="13" t="str">
        <f>'3.1 Optimum crop N requirement'!E77</f>
        <v>Blank</v>
      </c>
      <c r="E78" s="134">
        <f t="shared" si="22"/>
        <v>0</v>
      </c>
      <c r="F78" s="14">
        <f t="shared" si="23"/>
        <v>0</v>
      </c>
      <c r="G78" s="7" t="s">
        <v>107</v>
      </c>
      <c r="H78" s="7"/>
      <c r="I78" s="13">
        <f t="shared" si="20"/>
        <v>0</v>
      </c>
      <c r="J78" s="15">
        <f t="shared" si="21"/>
        <v>0</v>
      </c>
      <c r="K78" s="13">
        <f t="shared" si="24"/>
        <v>0</v>
      </c>
      <c r="L78" s="7"/>
      <c r="M78" s="13">
        <f t="shared" si="25"/>
        <v>0</v>
      </c>
      <c r="N78" s="13">
        <f t="shared" si="26"/>
        <v>0</v>
      </c>
      <c r="O78" s="16" t="str">
        <f t="shared" si="27"/>
        <v>Nmax OK</v>
      </c>
      <c r="P78" s="7"/>
    </row>
    <row r="79" spans="1:16" x14ac:dyDescent="0.35">
      <c r="A79" s="28"/>
      <c r="B79" s="13">
        <f>'1.1 N capacity of holding'!B79</f>
        <v>0</v>
      </c>
      <c r="C79" s="13">
        <f>'1.1 N capacity of holding'!C79</f>
        <v>0</v>
      </c>
      <c r="D79" s="13" t="str">
        <f>'3.1 Optimum crop N requirement'!E78</f>
        <v>Blank</v>
      </c>
      <c r="E79" s="134">
        <f t="shared" si="22"/>
        <v>0</v>
      </c>
      <c r="F79" s="14">
        <f t="shared" si="23"/>
        <v>0</v>
      </c>
      <c r="G79" s="7" t="s">
        <v>107</v>
      </c>
      <c r="H79" s="7"/>
      <c r="I79" s="13">
        <f t="shared" si="20"/>
        <v>0</v>
      </c>
      <c r="J79" s="15">
        <f t="shared" si="21"/>
        <v>0</v>
      </c>
      <c r="K79" s="13">
        <f t="shared" si="24"/>
        <v>0</v>
      </c>
      <c r="L79" s="7"/>
      <c r="M79" s="13">
        <f t="shared" si="25"/>
        <v>0</v>
      </c>
      <c r="N79" s="13">
        <f t="shared" si="26"/>
        <v>0</v>
      </c>
      <c r="O79" s="16" t="str">
        <f t="shared" si="27"/>
        <v>Nmax OK</v>
      </c>
      <c r="P79" s="7"/>
    </row>
    <row r="80" spans="1:16" x14ac:dyDescent="0.35">
      <c r="A80" s="28"/>
      <c r="B80" s="13">
        <f>'1.1 N capacity of holding'!B80</f>
        <v>0</v>
      </c>
      <c r="C80" s="13">
        <f>'1.1 N capacity of holding'!C80</f>
        <v>0</v>
      </c>
      <c r="D80" s="13" t="str">
        <f>'3.1 Optimum crop N requirement'!E79</f>
        <v>Blank</v>
      </c>
      <c r="E80" s="134">
        <f t="shared" si="22"/>
        <v>0</v>
      </c>
      <c r="F80" s="14">
        <f t="shared" si="23"/>
        <v>0</v>
      </c>
      <c r="G80" s="7" t="s">
        <v>107</v>
      </c>
      <c r="H80" s="7"/>
      <c r="I80" s="13">
        <f t="shared" si="20"/>
        <v>0</v>
      </c>
      <c r="J80" s="15">
        <f t="shared" si="21"/>
        <v>0</v>
      </c>
      <c r="K80" s="13">
        <f t="shared" si="24"/>
        <v>0</v>
      </c>
      <c r="L80" s="7"/>
      <c r="M80" s="13">
        <f t="shared" si="25"/>
        <v>0</v>
      </c>
      <c r="N80" s="13">
        <f t="shared" si="26"/>
        <v>0</v>
      </c>
      <c r="O80" s="16" t="str">
        <f t="shared" si="27"/>
        <v>Nmax OK</v>
      </c>
      <c r="P80" s="7"/>
    </row>
    <row r="81" spans="1:16" x14ac:dyDescent="0.35">
      <c r="A81" s="28"/>
      <c r="B81" s="13">
        <f>'1.1 N capacity of holding'!B81</f>
        <v>0</v>
      </c>
      <c r="C81" s="13">
        <f>'1.1 N capacity of holding'!C81</f>
        <v>0</v>
      </c>
      <c r="D81" s="13" t="str">
        <f>'3.1 Optimum crop N requirement'!E80</f>
        <v>Blank</v>
      </c>
      <c r="E81" s="134">
        <f t="shared" si="22"/>
        <v>0</v>
      </c>
      <c r="F81" s="14">
        <f t="shared" si="23"/>
        <v>0</v>
      </c>
      <c r="G81" s="7" t="s">
        <v>107</v>
      </c>
      <c r="H81" s="7"/>
      <c r="I81" s="13">
        <f t="shared" si="20"/>
        <v>0</v>
      </c>
      <c r="J81" s="15">
        <f t="shared" si="21"/>
        <v>0</v>
      </c>
      <c r="K81" s="13">
        <f t="shared" si="24"/>
        <v>0</v>
      </c>
      <c r="L81" s="7"/>
      <c r="M81" s="13">
        <f t="shared" si="25"/>
        <v>0</v>
      </c>
      <c r="N81" s="13">
        <f t="shared" si="26"/>
        <v>0</v>
      </c>
      <c r="O81" s="16" t="str">
        <f t="shared" si="27"/>
        <v>Nmax OK</v>
      </c>
      <c r="P81" s="7"/>
    </row>
    <row r="82" spans="1:16" x14ac:dyDescent="0.35">
      <c r="A82" s="28"/>
      <c r="B82" s="13">
        <f>'1.1 N capacity of holding'!B82</f>
        <v>0</v>
      </c>
      <c r="C82" s="13">
        <f>'1.1 N capacity of holding'!C82</f>
        <v>0</v>
      </c>
      <c r="D82" s="13" t="str">
        <f>'3.1 Optimum crop N requirement'!E81</f>
        <v>Blank</v>
      </c>
      <c r="E82" s="134">
        <f t="shared" si="22"/>
        <v>0</v>
      </c>
      <c r="F82" s="14">
        <f t="shared" si="23"/>
        <v>0</v>
      </c>
      <c r="G82" s="7" t="s">
        <v>107</v>
      </c>
      <c r="H82" s="7"/>
      <c r="I82" s="13">
        <f t="shared" si="20"/>
        <v>0</v>
      </c>
      <c r="J82" s="15">
        <f t="shared" si="21"/>
        <v>0</v>
      </c>
      <c r="K82" s="13">
        <f t="shared" si="24"/>
        <v>0</v>
      </c>
      <c r="L82" s="7"/>
      <c r="M82" s="13">
        <f t="shared" si="25"/>
        <v>0</v>
      </c>
      <c r="N82" s="13">
        <f t="shared" si="26"/>
        <v>0</v>
      </c>
      <c r="O82" s="16" t="str">
        <f t="shared" si="27"/>
        <v>Nmax OK</v>
      </c>
      <c r="P82" s="7"/>
    </row>
    <row r="83" spans="1:16" x14ac:dyDescent="0.35">
      <c r="A83" s="28"/>
      <c r="B83" s="13">
        <f>'1.1 N capacity of holding'!B83</f>
        <v>0</v>
      </c>
      <c r="C83" s="13">
        <f>'1.1 N capacity of holding'!C83</f>
        <v>0</v>
      </c>
      <c r="D83" s="13" t="str">
        <f>'3.1 Optimum crop N requirement'!E82</f>
        <v>Blank</v>
      </c>
      <c r="E83" s="134">
        <f t="shared" si="22"/>
        <v>0</v>
      </c>
      <c r="F83" s="14">
        <f t="shared" si="23"/>
        <v>0</v>
      </c>
      <c r="G83" s="7" t="s">
        <v>107</v>
      </c>
      <c r="H83" s="7"/>
      <c r="I83" s="13">
        <f t="shared" si="20"/>
        <v>0</v>
      </c>
      <c r="J83" s="15">
        <f t="shared" si="21"/>
        <v>0</v>
      </c>
      <c r="K83" s="13">
        <f t="shared" si="24"/>
        <v>0</v>
      </c>
      <c r="L83" s="7"/>
      <c r="M83" s="13">
        <f t="shared" si="25"/>
        <v>0</v>
      </c>
      <c r="N83" s="13">
        <f t="shared" si="26"/>
        <v>0</v>
      </c>
      <c r="O83" s="16" t="str">
        <f t="shared" si="27"/>
        <v>Nmax OK</v>
      </c>
      <c r="P83" s="7"/>
    </row>
    <row r="84" spans="1:16" x14ac:dyDescent="0.35">
      <c r="A84" s="28"/>
      <c r="B84" s="13">
        <f>'1.1 N capacity of holding'!B84</f>
        <v>0</v>
      </c>
      <c r="C84" s="13">
        <f>'1.1 N capacity of holding'!C84</f>
        <v>0</v>
      </c>
      <c r="D84" s="13" t="str">
        <f>'3.1 Optimum crop N requirement'!E83</f>
        <v>Blank</v>
      </c>
      <c r="E84" s="134">
        <f t="shared" si="22"/>
        <v>0</v>
      </c>
      <c r="F84" s="14">
        <f t="shared" si="23"/>
        <v>0</v>
      </c>
      <c r="G84" s="7" t="s">
        <v>107</v>
      </c>
      <c r="H84" s="7"/>
      <c r="I84" s="13">
        <f t="shared" si="20"/>
        <v>0</v>
      </c>
      <c r="J84" s="15">
        <f t="shared" si="21"/>
        <v>0</v>
      </c>
      <c r="K84" s="13">
        <f t="shared" si="24"/>
        <v>0</v>
      </c>
      <c r="L84" s="7"/>
      <c r="M84" s="13">
        <f t="shared" si="25"/>
        <v>0</v>
      </c>
      <c r="N84" s="13">
        <f t="shared" si="26"/>
        <v>0</v>
      </c>
      <c r="O84" s="16" t="str">
        <f t="shared" si="27"/>
        <v>Nmax OK</v>
      </c>
      <c r="P84" s="7"/>
    </row>
    <row r="85" spans="1:16" x14ac:dyDescent="0.35">
      <c r="A85" s="28"/>
      <c r="B85" s="13">
        <f>'1.1 N capacity of holding'!B85</f>
        <v>0</v>
      </c>
      <c r="C85" s="13">
        <f>'1.1 N capacity of holding'!C85</f>
        <v>0</v>
      </c>
      <c r="D85" s="13" t="str">
        <f>'3.1 Optimum crop N requirement'!E84</f>
        <v>Blank</v>
      </c>
      <c r="E85" s="134">
        <f t="shared" si="22"/>
        <v>0</v>
      </c>
      <c r="F85" s="14">
        <f t="shared" si="23"/>
        <v>0</v>
      </c>
      <c r="G85" s="7" t="s">
        <v>107</v>
      </c>
      <c r="H85" s="7"/>
      <c r="I85" s="13">
        <f t="shared" si="20"/>
        <v>0</v>
      </c>
      <c r="J85" s="15">
        <f t="shared" si="21"/>
        <v>0</v>
      </c>
      <c r="K85" s="13">
        <f t="shared" si="24"/>
        <v>0</v>
      </c>
      <c r="L85" s="7"/>
      <c r="M85" s="13">
        <f t="shared" si="25"/>
        <v>0</v>
      </c>
      <c r="N85" s="13">
        <f t="shared" si="26"/>
        <v>0</v>
      </c>
      <c r="O85" s="16" t="str">
        <f t="shared" si="27"/>
        <v>Nmax OK</v>
      </c>
      <c r="P85" s="7"/>
    </row>
    <row r="86" spans="1:16" x14ac:dyDescent="0.35">
      <c r="A86" s="28"/>
      <c r="B86" s="13">
        <f>'1.1 N capacity of holding'!B86</f>
        <v>0</v>
      </c>
      <c r="C86" s="13">
        <f>'1.1 N capacity of holding'!C86</f>
        <v>0</v>
      </c>
      <c r="D86" s="13" t="str">
        <f>'3.1 Optimum crop N requirement'!E85</f>
        <v>Blank</v>
      </c>
      <c r="E86" s="134">
        <f t="shared" si="22"/>
        <v>0</v>
      </c>
      <c r="F86" s="14">
        <f t="shared" si="23"/>
        <v>0</v>
      </c>
      <c r="G86" s="7" t="s">
        <v>107</v>
      </c>
      <c r="H86" s="7"/>
      <c r="I86" s="13">
        <f t="shared" si="20"/>
        <v>0</v>
      </c>
      <c r="J86" s="15">
        <f t="shared" si="21"/>
        <v>0</v>
      </c>
      <c r="K86" s="13">
        <f t="shared" si="24"/>
        <v>0</v>
      </c>
      <c r="L86" s="7"/>
      <c r="M86" s="13">
        <f t="shared" si="25"/>
        <v>0</v>
      </c>
      <c r="N86" s="13">
        <f t="shared" si="26"/>
        <v>0</v>
      </c>
      <c r="O86" s="16" t="str">
        <f t="shared" si="27"/>
        <v>Nmax OK</v>
      </c>
      <c r="P86" s="7"/>
    </row>
    <row r="87" spans="1:16" x14ac:dyDescent="0.35">
      <c r="A87" s="28"/>
      <c r="B87" s="13">
        <f>'1.1 N capacity of holding'!B87</f>
        <v>0</v>
      </c>
      <c r="C87" s="13">
        <f>'1.1 N capacity of holding'!C87</f>
        <v>0</v>
      </c>
      <c r="D87" s="13" t="str">
        <f>'3.1 Optimum crop N requirement'!E86</f>
        <v>Blank</v>
      </c>
      <c r="E87" s="134">
        <f t="shared" si="22"/>
        <v>0</v>
      </c>
      <c r="F87" s="14">
        <f t="shared" si="23"/>
        <v>0</v>
      </c>
      <c r="G87" s="7" t="s">
        <v>107</v>
      </c>
      <c r="H87" s="7"/>
      <c r="I87" s="13">
        <f t="shared" si="20"/>
        <v>0</v>
      </c>
      <c r="J87" s="15">
        <f t="shared" si="21"/>
        <v>0</v>
      </c>
      <c r="K87" s="13">
        <f t="shared" si="24"/>
        <v>0</v>
      </c>
      <c r="L87" s="7"/>
      <c r="M87" s="13">
        <f t="shared" si="25"/>
        <v>0</v>
      </c>
      <c r="N87" s="13">
        <f t="shared" si="26"/>
        <v>0</v>
      </c>
      <c r="O87" s="16" t="str">
        <f t="shared" si="27"/>
        <v>Nmax OK</v>
      </c>
      <c r="P87" s="7"/>
    </row>
    <row r="88" spans="1:16" x14ac:dyDescent="0.35">
      <c r="A88" s="28"/>
      <c r="B88" s="13">
        <f>'1.1 N capacity of holding'!B88</f>
        <v>0</v>
      </c>
      <c r="C88" s="13">
        <f>'1.1 N capacity of holding'!C88</f>
        <v>0</v>
      </c>
      <c r="D88" s="13" t="str">
        <f>'3.1 Optimum crop N requirement'!E87</f>
        <v>Blank</v>
      </c>
      <c r="E88" s="134">
        <f t="shared" si="22"/>
        <v>0</v>
      </c>
      <c r="F88" s="14">
        <f t="shared" si="23"/>
        <v>0</v>
      </c>
      <c r="G88" s="7" t="s">
        <v>107</v>
      </c>
      <c r="H88" s="7"/>
      <c r="I88" s="13">
        <f t="shared" si="20"/>
        <v>0</v>
      </c>
      <c r="J88" s="15">
        <f t="shared" si="21"/>
        <v>0</v>
      </c>
      <c r="K88" s="13">
        <f t="shared" si="24"/>
        <v>0</v>
      </c>
      <c r="L88" s="7"/>
      <c r="M88" s="13">
        <f t="shared" si="25"/>
        <v>0</v>
      </c>
      <c r="N88" s="13">
        <f t="shared" si="26"/>
        <v>0</v>
      </c>
      <c r="O88" s="16" t="str">
        <f t="shared" si="27"/>
        <v>Nmax OK</v>
      </c>
      <c r="P88" s="7"/>
    </row>
    <row r="89" spans="1:16" x14ac:dyDescent="0.35">
      <c r="A89" s="28"/>
      <c r="B89" s="13">
        <f>'1.1 N capacity of holding'!B89</f>
        <v>0</v>
      </c>
      <c r="C89" s="13">
        <f>'1.1 N capacity of holding'!C89</f>
        <v>0</v>
      </c>
      <c r="D89" s="13" t="str">
        <f>'3.1 Optimum crop N requirement'!E88</f>
        <v>Blank</v>
      </c>
      <c r="E89" s="134">
        <f t="shared" si="22"/>
        <v>0</v>
      </c>
      <c r="F89" s="14">
        <f t="shared" si="23"/>
        <v>0</v>
      </c>
      <c r="G89" s="7" t="s">
        <v>107</v>
      </c>
      <c r="H89" s="7"/>
      <c r="I89" s="13">
        <f t="shared" si="20"/>
        <v>0</v>
      </c>
      <c r="J89" s="15">
        <f t="shared" si="21"/>
        <v>0</v>
      </c>
      <c r="K89" s="13">
        <f t="shared" si="24"/>
        <v>0</v>
      </c>
      <c r="L89" s="7"/>
      <c r="M89" s="13">
        <f t="shared" si="25"/>
        <v>0</v>
      </c>
      <c r="N89" s="13">
        <f t="shared" si="26"/>
        <v>0</v>
      </c>
      <c r="O89" s="16" t="str">
        <f t="shared" si="27"/>
        <v>Nmax OK</v>
      </c>
      <c r="P89" s="7"/>
    </row>
    <row r="90" spans="1:16" x14ac:dyDescent="0.35">
      <c r="A90" s="28"/>
      <c r="B90" s="13">
        <f>'1.1 N capacity of holding'!B90</f>
        <v>0</v>
      </c>
      <c r="C90" s="13">
        <f>'1.1 N capacity of holding'!C90</f>
        <v>0</v>
      </c>
      <c r="D90" s="13" t="str">
        <f>'3.1 Optimum crop N requirement'!E89</f>
        <v>Blank</v>
      </c>
      <c r="E90" s="134">
        <f t="shared" si="22"/>
        <v>0</v>
      </c>
      <c r="F90" s="14">
        <f t="shared" si="23"/>
        <v>0</v>
      </c>
      <c r="G90" s="7" t="s">
        <v>107</v>
      </c>
      <c r="H90" s="7"/>
      <c r="I90" s="13">
        <f t="shared" si="20"/>
        <v>0</v>
      </c>
      <c r="J90" s="15">
        <f t="shared" si="21"/>
        <v>0</v>
      </c>
      <c r="K90" s="13">
        <f t="shared" si="24"/>
        <v>0</v>
      </c>
      <c r="L90" s="7"/>
      <c r="M90" s="13">
        <f t="shared" si="25"/>
        <v>0</v>
      </c>
      <c r="N90" s="13">
        <f t="shared" si="26"/>
        <v>0</v>
      </c>
      <c r="O90" s="16" t="str">
        <f t="shared" si="27"/>
        <v>Nmax OK</v>
      </c>
      <c r="P90" s="7"/>
    </row>
    <row r="91" spans="1:16" x14ac:dyDescent="0.35">
      <c r="A91" s="28"/>
      <c r="B91" s="13">
        <f>'1.1 N capacity of holding'!B91</f>
        <v>0</v>
      </c>
      <c r="C91" s="13">
        <f>'1.1 N capacity of holding'!C91</f>
        <v>0</v>
      </c>
      <c r="D91" s="13" t="str">
        <f>'3.1 Optimum crop N requirement'!E90</f>
        <v>Blank</v>
      </c>
      <c r="E91" s="134">
        <f t="shared" si="22"/>
        <v>0</v>
      </c>
      <c r="F91" s="14">
        <f t="shared" si="23"/>
        <v>0</v>
      </c>
      <c r="G91" s="7" t="s">
        <v>107</v>
      </c>
      <c r="H91" s="7"/>
      <c r="I91" s="13">
        <f t="shared" si="20"/>
        <v>0</v>
      </c>
      <c r="J91" s="15">
        <f t="shared" si="21"/>
        <v>0</v>
      </c>
      <c r="K91" s="13">
        <f t="shared" si="24"/>
        <v>0</v>
      </c>
      <c r="L91" s="7"/>
      <c r="M91" s="13">
        <f t="shared" si="25"/>
        <v>0</v>
      </c>
      <c r="N91" s="13">
        <f t="shared" si="26"/>
        <v>0</v>
      </c>
      <c r="O91" s="16" t="str">
        <f t="shared" si="27"/>
        <v>Nmax OK</v>
      </c>
      <c r="P91" s="7"/>
    </row>
    <row r="92" spans="1:16" x14ac:dyDescent="0.35">
      <c r="A92" s="28"/>
      <c r="B92" s="13">
        <f>'1.1 N capacity of holding'!B92</f>
        <v>0</v>
      </c>
      <c r="C92" s="13">
        <f>'1.1 N capacity of holding'!C92</f>
        <v>0</v>
      </c>
      <c r="D92" s="13" t="str">
        <f>'3.1 Optimum crop N requirement'!E91</f>
        <v>Blank</v>
      </c>
      <c r="E92" s="134">
        <f t="shared" si="22"/>
        <v>0</v>
      </c>
      <c r="F92" s="14">
        <f t="shared" si="23"/>
        <v>0</v>
      </c>
      <c r="G92" s="7" t="s">
        <v>107</v>
      </c>
      <c r="H92" s="7"/>
      <c r="I92" s="13">
        <f t="shared" si="20"/>
        <v>0</v>
      </c>
      <c r="J92" s="15">
        <f t="shared" si="21"/>
        <v>0</v>
      </c>
      <c r="K92" s="13">
        <f t="shared" si="24"/>
        <v>0</v>
      </c>
      <c r="L92" s="7"/>
      <c r="M92" s="13">
        <f t="shared" si="25"/>
        <v>0</v>
      </c>
      <c r="N92" s="13">
        <f t="shared" si="26"/>
        <v>0</v>
      </c>
      <c r="O92" s="16" t="str">
        <f t="shared" si="27"/>
        <v>Nmax OK</v>
      </c>
      <c r="P92" s="7"/>
    </row>
    <row r="93" spans="1:16" x14ac:dyDescent="0.35">
      <c r="A93" s="28"/>
      <c r="B93" s="13">
        <f>'1.1 N capacity of holding'!B93</f>
        <v>0</v>
      </c>
      <c r="C93" s="13">
        <f>'1.1 N capacity of holding'!C93</f>
        <v>0</v>
      </c>
      <c r="D93" s="13" t="str">
        <f>'3.1 Optimum crop N requirement'!E92</f>
        <v>Blank</v>
      </c>
      <c r="E93" s="134">
        <f t="shared" si="22"/>
        <v>0</v>
      </c>
      <c r="F93" s="14">
        <f t="shared" si="23"/>
        <v>0</v>
      </c>
      <c r="G93" s="7" t="s">
        <v>107</v>
      </c>
      <c r="H93" s="7"/>
      <c r="I93" s="13">
        <f t="shared" si="20"/>
        <v>0</v>
      </c>
      <c r="J93" s="15">
        <f t="shared" si="21"/>
        <v>0</v>
      </c>
      <c r="K93" s="13">
        <f t="shared" si="24"/>
        <v>0</v>
      </c>
      <c r="L93" s="7"/>
      <c r="M93" s="13">
        <f t="shared" si="25"/>
        <v>0</v>
      </c>
      <c r="N93" s="13">
        <f t="shared" si="26"/>
        <v>0</v>
      </c>
      <c r="O93" s="16" t="str">
        <f t="shared" si="27"/>
        <v>Nmax OK</v>
      </c>
      <c r="P93" s="7"/>
    </row>
    <row r="94" spans="1:16" x14ac:dyDescent="0.35">
      <c r="A94" s="28"/>
      <c r="B94" s="13">
        <f>'1.1 N capacity of holding'!B94</f>
        <v>0</v>
      </c>
      <c r="C94" s="13">
        <f>'1.1 N capacity of holding'!C94</f>
        <v>0</v>
      </c>
      <c r="D94" s="13" t="str">
        <f>'3.1 Optimum crop N requirement'!E93</f>
        <v>Blank</v>
      </c>
      <c r="E94" s="134">
        <f t="shared" si="22"/>
        <v>0</v>
      </c>
      <c r="F94" s="14">
        <f t="shared" si="23"/>
        <v>0</v>
      </c>
      <c r="G94" s="7" t="s">
        <v>107</v>
      </c>
      <c r="H94" s="7"/>
      <c r="I94" s="13">
        <f t="shared" si="20"/>
        <v>0</v>
      </c>
      <c r="J94" s="15">
        <f t="shared" si="21"/>
        <v>0</v>
      </c>
      <c r="K94" s="13">
        <f t="shared" si="24"/>
        <v>0</v>
      </c>
      <c r="L94" s="7"/>
      <c r="M94" s="13">
        <f t="shared" si="25"/>
        <v>0</v>
      </c>
      <c r="N94" s="13">
        <f t="shared" si="26"/>
        <v>0</v>
      </c>
      <c r="O94" s="16" t="str">
        <f t="shared" si="27"/>
        <v>Nmax OK</v>
      </c>
      <c r="P94" s="7"/>
    </row>
    <row r="95" spans="1:16" x14ac:dyDescent="0.35">
      <c r="A95" s="28"/>
      <c r="B95" s="13">
        <f>'1.1 N capacity of holding'!B95</f>
        <v>0</v>
      </c>
      <c r="C95" s="13">
        <f>'1.1 N capacity of holding'!C95</f>
        <v>0</v>
      </c>
      <c r="D95" s="13" t="str">
        <f>'3.1 Optimum crop N requirement'!E94</f>
        <v>Blank</v>
      </c>
      <c r="E95" s="134">
        <f t="shared" si="22"/>
        <v>0</v>
      </c>
      <c r="F95" s="14">
        <f t="shared" si="23"/>
        <v>0</v>
      </c>
      <c r="G95" s="7" t="s">
        <v>107</v>
      </c>
      <c r="H95" s="7"/>
      <c r="I95" s="13">
        <f t="shared" si="20"/>
        <v>0</v>
      </c>
      <c r="J95" s="15">
        <f t="shared" si="21"/>
        <v>0</v>
      </c>
      <c r="K95" s="13">
        <f t="shared" si="24"/>
        <v>0</v>
      </c>
      <c r="L95" s="7"/>
      <c r="M95" s="13">
        <f t="shared" si="25"/>
        <v>0</v>
      </c>
      <c r="N95" s="13">
        <f t="shared" si="26"/>
        <v>0</v>
      </c>
      <c r="O95" s="16" t="str">
        <f t="shared" si="27"/>
        <v>Nmax OK</v>
      </c>
      <c r="P95" s="7"/>
    </row>
    <row r="96" spans="1:16" x14ac:dyDescent="0.35">
      <c r="A96" s="28"/>
      <c r="B96" s="13">
        <f>'1.1 N capacity of holding'!B96</f>
        <v>0</v>
      </c>
      <c r="C96" s="13">
        <f>'1.1 N capacity of holding'!C96</f>
        <v>0</v>
      </c>
      <c r="D96" s="13" t="str">
        <f>'3.1 Optimum crop N requirement'!E95</f>
        <v>Blank</v>
      </c>
      <c r="E96" s="134">
        <f t="shared" si="22"/>
        <v>0</v>
      </c>
      <c r="F96" s="14">
        <f t="shared" si="23"/>
        <v>0</v>
      </c>
      <c r="G96" s="7" t="s">
        <v>107</v>
      </c>
      <c r="H96" s="7"/>
      <c r="I96" s="13">
        <f t="shared" si="20"/>
        <v>0</v>
      </c>
      <c r="J96" s="15">
        <f t="shared" si="21"/>
        <v>0</v>
      </c>
      <c r="K96" s="13">
        <f t="shared" si="24"/>
        <v>0</v>
      </c>
      <c r="L96" s="7"/>
      <c r="M96" s="13">
        <f t="shared" si="25"/>
        <v>0</v>
      </c>
      <c r="N96" s="13">
        <f t="shared" si="26"/>
        <v>0</v>
      </c>
      <c r="O96" s="16" t="str">
        <f t="shared" si="27"/>
        <v>Nmax OK</v>
      </c>
      <c r="P96" s="7"/>
    </row>
    <row r="97" spans="1:16" x14ac:dyDescent="0.35">
      <c r="A97" s="28"/>
      <c r="B97" s="13">
        <f>'1.1 N capacity of holding'!B97</f>
        <v>0</v>
      </c>
      <c r="C97" s="13">
        <f>'1.1 N capacity of holding'!C97</f>
        <v>0</v>
      </c>
      <c r="D97" s="13" t="str">
        <f>'3.1 Optimum crop N requirement'!E96</f>
        <v>Blank</v>
      </c>
      <c r="E97" s="134">
        <f t="shared" si="22"/>
        <v>0</v>
      </c>
      <c r="F97" s="14">
        <f t="shared" si="23"/>
        <v>0</v>
      </c>
      <c r="G97" s="7" t="s">
        <v>107</v>
      </c>
      <c r="H97" s="7"/>
      <c r="I97" s="13">
        <f t="shared" si="20"/>
        <v>0</v>
      </c>
      <c r="J97" s="15">
        <f t="shared" si="21"/>
        <v>0</v>
      </c>
      <c r="K97" s="13">
        <f t="shared" si="24"/>
        <v>0</v>
      </c>
      <c r="L97" s="7"/>
      <c r="M97" s="13">
        <f t="shared" si="25"/>
        <v>0</v>
      </c>
      <c r="N97" s="13">
        <f t="shared" si="26"/>
        <v>0</v>
      </c>
      <c r="O97" s="16" t="str">
        <f t="shared" si="27"/>
        <v>Nmax OK</v>
      </c>
      <c r="P97" s="7"/>
    </row>
    <row r="98" spans="1:16" x14ac:dyDescent="0.35">
      <c r="A98" s="28"/>
      <c r="B98" s="13">
        <f>'1.1 N capacity of holding'!B98</f>
        <v>0</v>
      </c>
      <c r="C98" s="13">
        <f>'1.1 N capacity of holding'!C98</f>
        <v>0</v>
      </c>
      <c r="D98" s="13" t="str">
        <f>'3.1 Optimum crop N requirement'!E97</f>
        <v>Blank</v>
      </c>
      <c r="E98" s="134">
        <f t="shared" si="22"/>
        <v>0</v>
      </c>
      <c r="F98" s="14">
        <f t="shared" si="23"/>
        <v>0</v>
      </c>
      <c r="G98" s="7" t="s">
        <v>107</v>
      </c>
      <c r="H98" s="7"/>
      <c r="I98" s="13">
        <f t="shared" si="20"/>
        <v>0</v>
      </c>
      <c r="J98" s="15">
        <f t="shared" si="21"/>
        <v>0</v>
      </c>
      <c r="K98" s="13">
        <f t="shared" si="24"/>
        <v>0</v>
      </c>
      <c r="L98" s="7"/>
      <c r="M98" s="13">
        <f t="shared" si="25"/>
        <v>0</v>
      </c>
      <c r="N98" s="13">
        <f t="shared" si="26"/>
        <v>0</v>
      </c>
      <c r="O98" s="16" t="str">
        <f t="shared" si="27"/>
        <v>Nmax OK</v>
      </c>
      <c r="P98" s="7"/>
    </row>
    <row r="99" spans="1:16" x14ac:dyDescent="0.35">
      <c r="A99" s="28"/>
      <c r="B99" s="13">
        <f>'1.1 N capacity of holding'!B99</f>
        <v>0</v>
      </c>
      <c r="C99" s="13">
        <f>'1.1 N capacity of holding'!C99</f>
        <v>0</v>
      </c>
      <c r="D99" s="13" t="str">
        <f>'3.1 Optimum crop N requirement'!E98</f>
        <v>Blank</v>
      </c>
      <c r="E99" s="134">
        <f t="shared" si="22"/>
        <v>0</v>
      </c>
      <c r="F99" s="14">
        <f t="shared" si="23"/>
        <v>0</v>
      </c>
      <c r="G99" s="7" t="s">
        <v>107</v>
      </c>
      <c r="H99" s="7"/>
      <c r="I99" s="13">
        <f t="shared" si="20"/>
        <v>0</v>
      </c>
      <c r="J99" s="15">
        <f t="shared" si="21"/>
        <v>0</v>
      </c>
      <c r="K99" s="13">
        <f t="shared" si="24"/>
        <v>0</v>
      </c>
      <c r="L99" s="7"/>
      <c r="M99" s="13">
        <f t="shared" si="25"/>
        <v>0</v>
      </c>
      <c r="N99" s="13">
        <f t="shared" si="26"/>
        <v>0</v>
      </c>
      <c r="O99" s="16" t="str">
        <f t="shared" si="27"/>
        <v>Nmax OK</v>
      </c>
      <c r="P99" s="7"/>
    </row>
    <row r="100" spans="1:16" x14ac:dyDescent="0.35">
      <c r="A100" s="28"/>
      <c r="B100" s="13">
        <f>'1.1 N capacity of holding'!B100</f>
        <v>0</v>
      </c>
      <c r="C100" s="13">
        <f>'1.1 N capacity of holding'!C100</f>
        <v>0</v>
      </c>
      <c r="D100" s="13" t="str">
        <f>'3.1 Optimum crop N requirement'!E99</f>
        <v>Blank</v>
      </c>
      <c r="E100" s="134">
        <f t="shared" si="22"/>
        <v>0</v>
      </c>
      <c r="F100" s="14">
        <f t="shared" si="23"/>
        <v>0</v>
      </c>
      <c r="G100" s="7" t="s">
        <v>107</v>
      </c>
      <c r="H100" s="7"/>
      <c r="I100" s="13">
        <f t="shared" si="20"/>
        <v>0</v>
      </c>
      <c r="J100" s="15">
        <f t="shared" si="21"/>
        <v>0</v>
      </c>
      <c r="K100" s="13">
        <f t="shared" si="24"/>
        <v>0</v>
      </c>
      <c r="L100" s="7"/>
      <c r="M100" s="13">
        <f t="shared" si="25"/>
        <v>0</v>
      </c>
      <c r="N100" s="13">
        <f t="shared" si="26"/>
        <v>0</v>
      </c>
      <c r="O100" s="16" t="str">
        <f t="shared" si="27"/>
        <v>Nmax OK</v>
      </c>
      <c r="P100" s="7"/>
    </row>
  </sheetData>
  <sheetProtection algorithmName="SHA-512" hashValue="VJNlrzfTYBD9Gk4bvhWVUg+BLyRWK3vunllBloK69bIJFTWHw8e6VkPeaeurynSVOG96PAHbUF7FHKbqx9x4cQ==" saltValue="+melGiC2kMChPWBA67gTow==" spinCount="100000" sheet="1" selectLockedCells="1"/>
  <mergeCells count="12">
    <mergeCell ref="Q3:R4"/>
    <mergeCell ref="P3:P4"/>
    <mergeCell ref="B3:B4"/>
    <mergeCell ref="C3:C4"/>
    <mergeCell ref="D3:D4"/>
    <mergeCell ref="F3:F4"/>
    <mergeCell ref="E3:E4"/>
    <mergeCell ref="G3:K3"/>
    <mergeCell ref="L3:L4"/>
    <mergeCell ref="M3:M4"/>
    <mergeCell ref="N3:N4"/>
    <mergeCell ref="O3:O4"/>
  </mergeCells>
  <conditionalFormatting sqref="S5:T5 S6:S37">
    <cfRule type="cellIs" dxfId="61" priority="62" operator="greaterThan">
      <formula>$W$5</formula>
    </cfRule>
  </conditionalFormatting>
  <conditionalFormatting sqref="T6">
    <cfRule type="cellIs" dxfId="60" priority="61" operator="greaterThan">
      <formula>$W$6</formula>
    </cfRule>
  </conditionalFormatting>
  <conditionalFormatting sqref="T7">
    <cfRule type="cellIs" dxfId="59" priority="60" operator="greaterThan">
      <formula>$W$7</formula>
    </cfRule>
  </conditionalFormatting>
  <conditionalFormatting sqref="T8">
    <cfRule type="cellIs" dxfId="58" priority="59" operator="greaterThan">
      <formula>$W$8</formula>
    </cfRule>
  </conditionalFormatting>
  <conditionalFormatting sqref="T9">
    <cfRule type="cellIs" dxfId="57" priority="58" operator="greaterThan">
      <formula>$W$9</formula>
    </cfRule>
  </conditionalFormatting>
  <conditionalFormatting sqref="T10">
    <cfRule type="cellIs" dxfId="56" priority="57" operator="greaterThan">
      <formula>$W$10</formula>
    </cfRule>
  </conditionalFormatting>
  <conditionalFormatting sqref="T11">
    <cfRule type="cellIs" dxfId="55" priority="56" operator="greaterThan">
      <formula>$W$11</formula>
    </cfRule>
  </conditionalFormatting>
  <conditionalFormatting sqref="T12">
    <cfRule type="cellIs" dxfId="54" priority="55" operator="greaterThan">
      <formula>$W$12</formula>
    </cfRule>
  </conditionalFormatting>
  <conditionalFormatting sqref="T13">
    <cfRule type="cellIs" dxfId="53" priority="54" operator="greaterThan">
      <formula>$W$13</formula>
    </cfRule>
  </conditionalFormatting>
  <conditionalFormatting sqref="T14">
    <cfRule type="cellIs" dxfId="52" priority="53" operator="greaterThan">
      <formula>$W$14</formula>
    </cfRule>
  </conditionalFormatting>
  <conditionalFormatting sqref="T15">
    <cfRule type="cellIs" dxfId="51" priority="52" operator="greaterThan">
      <formula>$W$15</formula>
    </cfRule>
  </conditionalFormatting>
  <conditionalFormatting sqref="T16">
    <cfRule type="cellIs" dxfId="50" priority="51" operator="greaterThan">
      <formula>$W$16</formula>
    </cfRule>
  </conditionalFormatting>
  <conditionalFormatting sqref="T17">
    <cfRule type="cellIs" dxfId="49" priority="50" operator="greaterThan">
      <formula>$W$17</formula>
    </cfRule>
  </conditionalFormatting>
  <conditionalFormatting sqref="T18">
    <cfRule type="cellIs" dxfId="48" priority="49" operator="greaterThan">
      <formula>$W$18</formula>
    </cfRule>
  </conditionalFormatting>
  <conditionalFormatting sqref="T19">
    <cfRule type="cellIs" dxfId="47" priority="46" operator="greaterThan">
      <formula>$W$21</formula>
    </cfRule>
  </conditionalFormatting>
  <conditionalFormatting sqref="T20">
    <cfRule type="cellIs" dxfId="46" priority="45" operator="greaterThan">
      <formula>$W$22</formula>
    </cfRule>
  </conditionalFormatting>
  <conditionalFormatting sqref="T21">
    <cfRule type="cellIs" dxfId="45" priority="44" operator="greaterThan">
      <formula>$W$23</formula>
    </cfRule>
  </conditionalFormatting>
  <conditionalFormatting sqref="T22">
    <cfRule type="cellIs" dxfId="44" priority="43" operator="greaterThan">
      <formula>$W$24</formula>
    </cfRule>
  </conditionalFormatting>
  <conditionalFormatting sqref="T23">
    <cfRule type="cellIs" dxfId="43" priority="42" operator="greaterThan">
      <formula>$W$25</formula>
    </cfRule>
  </conditionalFormatting>
  <conditionalFormatting sqref="T24">
    <cfRule type="cellIs" dxfId="42" priority="41" operator="greaterThan">
      <formula>$W$26</formula>
    </cfRule>
  </conditionalFormatting>
  <conditionalFormatting sqref="T25">
    <cfRule type="cellIs" dxfId="41" priority="40" operator="greaterThan">
      <formula>$W$27</formula>
    </cfRule>
  </conditionalFormatting>
  <conditionalFormatting sqref="T26">
    <cfRule type="cellIs" dxfId="40" priority="39" operator="greaterThan">
      <formula>$W$28</formula>
    </cfRule>
  </conditionalFormatting>
  <conditionalFormatting sqref="T27">
    <cfRule type="cellIs" dxfId="39" priority="38" operator="greaterThan">
      <formula>$W$29</formula>
    </cfRule>
  </conditionalFormatting>
  <conditionalFormatting sqref="T28">
    <cfRule type="cellIs" dxfId="38" priority="37" operator="greaterThan">
      <formula>$W$30</formula>
    </cfRule>
  </conditionalFormatting>
  <conditionalFormatting sqref="T29">
    <cfRule type="cellIs" dxfId="37" priority="36" operator="greaterThan">
      <formula>$W$31</formula>
    </cfRule>
  </conditionalFormatting>
  <conditionalFormatting sqref="T30">
    <cfRule type="cellIs" dxfId="36" priority="35" operator="greaterThan">
      <formula>$W$32</formula>
    </cfRule>
  </conditionalFormatting>
  <conditionalFormatting sqref="T31">
    <cfRule type="cellIs" dxfId="35" priority="34" operator="greaterThan">
      <formula>$W$33</formula>
    </cfRule>
  </conditionalFormatting>
  <conditionalFormatting sqref="T32">
    <cfRule type="cellIs" dxfId="34" priority="33" operator="greaterThan">
      <formula>$W$34</formula>
    </cfRule>
  </conditionalFormatting>
  <conditionalFormatting sqref="T33">
    <cfRule type="cellIs" dxfId="33" priority="77" operator="greaterThan">
      <formula>$W$35</formula>
    </cfRule>
  </conditionalFormatting>
  <conditionalFormatting sqref="T34:T37">
    <cfRule type="cellIs" dxfId="32" priority="78" operator="greaterThan">
      <formula>$W$36</formula>
    </cfRule>
  </conditionalFormatting>
  <conditionalFormatting sqref="R5">
    <cfRule type="cellIs" dxfId="31" priority="32" operator="greaterThan">
      <formula>$W$5</formula>
    </cfRule>
  </conditionalFormatting>
  <conditionalFormatting sqref="R6">
    <cfRule type="cellIs" dxfId="30" priority="31" operator="greaterThan">
      <formula>$W$6</formula>
    </cfRule>
  </conditionalFormatting>
  <conditionalFormatting sqref="R7">
    <cfRule type="cellIs" dxfId="29" priority="30" operator="greaterThan">
      <formula>$W$7</formula>
    </cfRule>
  </conditionalFormatting>
  <conditionalFormatting sqref="R8">
    <cfRule type="cellIs" dxfId="28" priority="29" operator="greaterThan">
      <formula>$W$8</formula>
    </cfRule>
  </conditionalFormatting>
  <conditionalFormatting sqref="R9">
    <cfRule type="cellIs" dxfId="27" priority="28" operator="greaterThan">
      <formula>$W$9</formula>
    </cfRule>
  </conditionalFormatting>
  <conditionalFormatting sqref="R10">
    <cfRule type="cellIs" dxfId="26" priority="27" operator="greaterThan">
      <formula>$W$10</formula>
    </cfRule>
  </conditionalFormatting>
  <conditionalFormatting sqref="R11">
    <cfRule type="cellIs" dxfId="25" priority="26" operator="greaterThan">
      <formula>$W$11</formula>
    </cfRule>
  </conditionalFormatting>
  <conditionalFormatting sqref="R12">
    <cfRule type="cellIs" dxfId="24" priority="25" operator="greaterThan">
      <formula>$W$12</formula>
    </cfRule>
  </conditionalFormatting>
  <conditionalFormatting sqref="R13">
    <cfRule type="cellIs" dxfId="23" priority="24" operator="greaterThan">
      <formula>$W$13</formula>
    </cfRule>
  </conditionalFormatting>
  <conditionalFormatting sqref="R14">
    <cfRule type="cellIs" dxfId="22" priority="23" operator="greaterThan">
      <formula>$W$14</formula>
    </cfRule>
  </conditionalFormatting>
  <conditionalFormatting sqref="R15">
    <cfRule type="cellIs" dxfId="21" priority="22" operator="greaterThan">
      <formula>$W$15</formula>
    </cfRule>
  </conditionalFormatting>
  <conditionalFormatting sqref="R16">
    <cfRule type="cellIs" dxfId="20" priority="21" operator="greaterThan">
      <formula>$W$16</formula>
    </cfRule>
  </conditionalFormatting>
  <conditionalFormatting sqref="R17">
    <cfRule type="cellIs" dxfId="19" priority="20" operator="greaterThan">
      <formula>$W$17</formula>
    </cfRule>
  </conditionalFormatting>
  <conditionalFormatting sqref="R18">
    <cfRule type="cellIs" dxfId="18" priority="19" operator="greaterThan">
      <formula>$W$18</formula>
    </cfRule>
  </conditionalFormatting>
  <conditionalFormatting sqref="R19">
    <cfRule type="cellIs" dxfId="17" priority="18" operator="greaterThan">
      <formula>$W$21</formula>
    </cfRule>
  </conditionalFormatting>
  <conditionalFormatting sqref="R20">
    <cfRule type="cellIs" dxfId="16" priority="17" operator="greaterThan">
      <formula>$W$22</formula>
    </cfRule>
  </conditionalFormatting>
  <conditionalFormatting sqref="R21">
    <cfRule type="cellIs" dxfId="15" priority="16" operator="greaterThan">
      <formula>$W$23</formula>
    </cfRule>
  </conditionalFormatting>
  <conditionalFormatting sqref="R22">
    <cfRule type="cellIs" dxfId="14" priority="15" operator="greaterThan">
      <formula>$W$24</formula>
    </cfRule>
  </conditionalFormatting>
  <conditionalFormatting sqref="R23">
    <cfRule type="cellIs" dxfId="13" priority="14" operator="greaterThan">
      <formula>$W$25</formula>
    </cfRule>
  </conditionalFormatting>
  <conditionalFormatting sqref="R24">
    <cfRule type="cellIs" dxfId="12" priority="13" operator="greaterThan">
      <formula>$W$26</formula>
    </cfRule>
  </conditionalFormatting>
  <conditionalFormatting sqref="R25">
    <cfRule type="cellIs" dxfId="11" priority="12" operator="greaterThan">
      <formula>$W$27</formula>
    </cfRule>
  </conditionalFormatting>
  <conditionalFormatting sqref="R26">
    <cfRule type="cellIs" dxfId="10" priority="11" operator="greaterThan">
      <formula>$W$28</formula>
    </cfRule>
  </conditionalFormatting>
  <conditionalFormatting sqref="R27">
    <cfRule type="cellIs" dxfId="9" priority="10" operator="greaterThan">
      <formula>$W$29</formula>
    </cfRule>
  </conditionalFormatting>
  <conditionalFormatting sqref="R28">
    <cfRule type="cellIs" dxfId="8" priority="9" operator="greaterThan">
      <formula>$W$30</formula>
    </cfRule>
  </conditionalFormatting>
  <conditionalFormatting sqref="R29">
    <cfRule type="cellIs" dxfId="7" priority="8" operator="greaterThan">
      <formula>$W$31</formula>
    </cfRule>
  </conditionalFormatting>
  <conditionalFormatting sqref="R30">
    <cfRule type="cellIs" dxfId="6" priority="7" operator="greaterThan">
      <formula>$W$32</formula>
    </cfRule>
  </conditionalFormatting>
  <conditionalFormatting sqref="R31">
    <cfRule type="cellIs" dxfId="5" priority="6" operator="greaterThan">
      <formula>$W$33</formula>
    </cfRule>
  </conditionalFormatting>
  <conditionalFormatting sqref="R32">
    <cfRule type="cellIs" dxfId="4" priority="5" operator="greaterThan">
      <formula>$W$34</formula>
    </cfRule>
  </conditionalFormatting>
  <conditionalFormatting sqref="R33">
    <cfRule type="cellIs" dxfId="3" priority="4" operator="greaterThan">
      <formula>$W$35</formula>
    </cfRule>
  </conditionalFormatting>
  <conditionalFormatting sqref="R34">
    <cfRule type="cellIs" dxfId="2" priority="3" operator="greaterThan">
      <formula>$W$36</formula>
    </cfRule>
  </conditionalFormatting>
  <conditionalFormatting sqref="R35">
    <cfRule type="cellIs" dxfId="1" priority="2" operator="greaterThan">
      <formula>$W$19</formula>
    </cfRule>
  </conditionalFormatting>
  <conditionalFormatting sqref="R36:R37">
    <cfRule type="cellIs" dxfId="0" priority="1" operator="greaterThan">
      <formula>$W$20</formula>
    </cfRule>
  </conditionalFormatting>
  <dataValidations count="1">
    <dataValidation type="list" allowBlank="1" showInputMessage="1" showErrorMessage="1" sqref="G5:G100" xr:uid="{00000000-0002-0000-0E00-000001000000}">
      <formula1>$Z$5:$Z$23</formula1>
    </dataValidation>
  </dataValidations>
  <hyperlinks>
    <hyperlink ref="L1" location="Overview!A1" display="Return to Overview " xr:uid="{00000000-0004-0000-0E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29"/>
  <sheetViews>
    <sheetView zoomScale="90" zoomScaleNormal="90" workbookViewId="0">
      <selection activeCell="I1" sqref="I1"/>
    </sheetView>
  </sheetViews>
  <sheetFormatPr defaultRowHeight="15.5" x14ac:dyDescent="0.35"/>
  <cols>
    <col min="1" max="1" width="4.921875" style="19" customWidth="1"/>
    <col min="2" max="2" width="34.84375" style="19" customWidth="1"/>
    <col min="3" max="3" width="25.765625" style="19" bestFit="1" customWidth="1"/>
    <col min="4" max="4" width="9.23046875" style="19"/>
    <col min="5" max="5" width="27.53515625" style="19" customWidth="1"/>
    <col min="6" max="16384" width="9.23046875" style="19"/>
  </cols>
  <sheetData>
    <row r="1" spans="1:8" x14ac:dyDescent="0.35">
      <c r="A1" s="28"/>
      <c r="B1" s="41" t="s">
        <v>239</v>
      </c>
      <c r="C1" s="28"/>
      <c r="D1" s="28"/>
      <c r="E1" s="10" t="s">
        <v>196</v>
      </c>
      <c r="F1" s="28"/>
      <c r="G1" s="28"/>
      <c r="H1" s="28"/>
    </row>
    <row r="2" spans="1:8" x14ac:dyDescent="0.35">
      <c r="A2" s="28"/>
      <c r="B2" s="28"/>
      <c r="C2" s="28"/>
      <c r="D2" s="28"/>
      <c r="E2" s="28"/>
      <c r="F2" s="28"/>
      <c r="G2" s="28"/>
      <c r="H2" s="28"/>
    </row>
    <row r="3" spans="1:8" x14ac:dyDescent="0.35">
      <c r="A3" s="28"/>
      <c r="B3" s="193" t="s">
        <v>101</v>
      </c>
      <c r="C3" s="191" t="s">
        <v>277</v>
      </c>
      <c r="D3" s="28"/>
      <c r="E3" s="99" t="s">
        <v>276</v>
      </c>
      <c r="F3" s="99">
        <f>SUM(C6:C499)</f>
        <v>0</v>
      </c>
      <c r="G3" s="41" t="s">
        <v>103</v>
      </c>
      <c r="H3" s="83"/>
    </row>
    <row r="4" spans="1:8" x14ac:dyDescent="0.35">
      <c r="A4" s="28"/>
      <c r="B4" s="194"/>
      <c r="C4" s="192"/>
      <c r="D4" s="28"/>
      <c r="E4" s="41"/>
      <c r="F4" s="41"/>
      <c r="G4" s="28"/>
      <c r="H4" s="28"/>
    </row>
    <row r="5" spans="1:8" x14ac:dyDescent="0.35">
      <c r="A5" s="28"/>
      <c r="B5" s="136" t="s">
        <v>340</v>
      </c>
      <c r="C5" s="136">
        <v>4</v>
      </c>
      <c r="D5" s="28"/>
      <c r="E5" s="28"/>
      <c r="F5" s="28"/>
      <c r="G5" s="28"/>
      <c r="H5" s="28"/>
    </row>
    <row r="6" spans="1:8" x14ac:dyDescent="0.35">
      <c r="A6" s="28"/>
      <c r="B6" s="7"/>
      <c r="C6" s="7"/>
      <c r="D6" s="28"/>
      <c r="E6" s="28"/>
      <c r="F6" s="28"/>
      <c r="G6" s="28"/>
      <c r="H6" s="28"/>
    </row>
    <row r="7" spans="1:8" ht="15.5" customHeight="1" x14ac:dyDescent="0.35">
      <c r="A7" s="28"/>
      <c r="B7" s="7"/>
      <c r="C7" s="7"/>
      <c r="D7" s="28"/>
      <c r="E7" s="197" t="s">
        <v>274</v>
      </c>
      <c r="F7" s="198">
        <f>SUM(F3*170)</f>
        <v>0</v>
      </c>
      <c r="G7" s="28"/>
      <c r="H7" s="28" t="s">
        <v>275</v>
      </c>
    </row>
    <row r="8" spans="1:8" x14ac:dyDescent="0.35">
      <c r="A8" s="28"/>
      <c r="B8" s="7"/>
      <c r="C8" s="7"/>
      <c r="D8" s="28"/>
      <c r="E8" s="197"/>
      <c r="F8" s="198"/>
      <c r="G8" s="28"/>
      <c r="H8" s="28"/>
    </row>
    <row r="9" spans="1:8" x14ac:dyDescent="0.35">
      <c r="A9" s="28"/>
      <c r="B9" s="7"/>
      <c r="C9" s="7"/>
      <c r="D9" s="28"/>
      <c r="E9" s="197"/>
      <c r="F9" s="198"/>
      <c r="G9" s="28"/>
      <c r="H9" s="28"/>
    </row>
    <row r="10" spans="1:8" x14ac:dyDescent="0.35">
      <c r="A10" s="28"/>
      <c r="B10" s="7"/>
      <c r="C10" s="7"/>
      <c r="D10" s="28"/>
      <c r="E10" s="197"/>
      <c r="F10" s="198"/>
      <c r="G10" s="41" t="s">
        <v>102</v>
      </c>
      <c r="H10" s="28"/>
    </row>
    <row r="11" spans="1:8" x14ac:dyDescent="0.35">
      <c r="A11" s="28"/>
      <c r="B11" s="7"/>
      <c r="C11" s="7"/>
      <c r="D11" s="28"/>
      <c r="E11" s="84"/>
      <c r="F11" s="28"/>
      <c r="G11" s="28"/>
      <c r="H11" s="28"/>
    </row>
    <row r="12" spans="1:8" x14ac:dyDescent="0.35">
      <c r="A12" s="28"/>
      <c r="B12" s="7"/>
      <c r="C12" s="7"/>
      <c r="D12" s="28"/>
      <c r="E12" s="28"/>
      <c r="F12" s="28"/>
      <c r="G12" s="28"/>
      <c r="H12" s="28"/>
    </row>
    <row r="13" spans="1:8" x14ac:dyDescent="0.35">
      <c r="A13" s="28"/>
      <c r="B13" s="7"/>
      <c r="C13" s="7"/>
      <c r="D13" s="28"/>
      <c r="E13" s="28"/>
      <c r="F13" s="28"/>
      <c r="G13" s="28"/>
      <c r="H13" s="28"/>
    </row>
    <row r="14" spans="1:8" x14ac:dyDescent="0.35">
      <c r="A14" s="28"/>
      <c r="B14" s="7"/>
      <c r="C14" s="7"/>
      <c r="D14" s="28"/>
      <c r="E14" s="195" t="s">
        <v>226</v>
      </c>
      <c r="F14" s="199">
        <f>SUM('1.2 Total N Produced '!G56+'1.3 Imported Livestock Manure'!H5-'1.4 Exported Livestock Manure'!H4)</f>
        <v>0</v>
      </c>
      <c r="G14" s="28"/>
      <c r="H14" s="28"/>
    </row>
    <row r="15" spans="1:8" x14ac:dyDescent="0.35">
      <c r="A15" s="28"/>
      <c r="B15" s="7"/>
      <c r="C15" s="7"/>
      <c r="D15" s="28"/>
      <c r="E15" s="195"/>
      <c r="F15" s="199"/>
      <c r="G15" s="28"/>
      <c r="H15" s="28"/>
    </row>
    <row r="16" spans="1:8" x14ac:dyDescent="0.35">
      <c r="A16" s="28"/>
      <c r="B16" s="7"/>
      <c r="C16" s="7"/>
      <c r="D16" s="28"/>
      <c r="E16" s="195"/>
      <c r="F16" s="199"/>
      <c r="G16" s="41" t="s">
        <v>181</v>
      </c>
      <c r="H16" s="28"/>
    </row>
    <row r="17" spans="1:10" x14ac:dyDescent="0.35">
      <c r="A17" s="28"/>
      <c r="B17" s="7"/>
      <c r="C17" s="7"/>
      <c r="D17" s="28"/>
      <c r="E17" s="28"/>
      <c r="F17" s="28"/>
      <c r="G17" s="28"/>
      <c r="H17" s="28"/>
    </row>
    <row r="18" spans="1:10" x14ac:dyDescent="0.35">
      <c r="A18" s="28"/>
      <c r="B18" s="7"/>
      <c r="C18" s="7"/>
      <c r="D18" s="28"/>
      <c r="E18" s="28"/>
      <c r="F18" s="28"/>
      <c r="G18" s="28"/>
      <c r="H18" s="28"/>
    </row>
    <row r="19" spans="1:10" ht="15.5" customHeight="1" x14ac:dyDescent="0.35">
      <c r="A19" s="28"/>
      <c r="B19" s="7"/>
      <c r="C19" s="7"/>
      <c r="D19" s="28"/>
      <c r="E19" s="197" t="s">
        <v>182</v>
      </c>
      <c r="F19" s="199">
        <f>SUM(F7-F14)</f>
        <v>0</v>
      </c>
      <c r="G19" s="28"/>
      <c r="H19" s="28"/>
    </row>
    <row r="20" spans="1:10" x14ac:dyDescent="0.35">
      <c r="A20" s="28"/>
      <c r="B20" s="7"/>
      <c r="C20" s="7"/>
      <c r="D20" s="28"/>
      <c r="E20" s="197"/>
      <c r="F20" s="199"/>
      <c r="G20" s="28"/>
      <c r="H20" s="28"/>
    </row>
    <row r="21" spans="1:10" x14ac:dyDescent="0.35">
      <c r="A21" s="28"/>
      <c r="B21" s="7"/>
      <c r="C21" s="7"/>
      <c r="D21" s="28"/>
      <c r="E21" s="197"/>
      <c r="F21" s="199"/>
      <c r="G21" s="41" t="s">
        <v>181</v>
      </c>
      <c r="H21" s="28"/>
    </row>
    <row r="22" spans="1:10" x14ac:dyDescent="0.35">
      <c r="A22" s="28"/>
      <c r="B22" s="7"/>
      <c r="C22" s="7"/>
      <c r="D22" s="28"/>
      <c r="E22" s="28"/>
      <c r="F22" s="28"/>
      <c r="G22" s="28"/>
      <c r="H22" s="28"/>
    </row>
    <row r="23" spans="1:10" x14ac:dyDescent="0.35">
      <c r="A23" s="28"/>
      <c r="B23" s="7"/>
      <c r="C23" s="7"/>
      <c r="D23" s="28"/>
      <c r="E23" s="28"/>
      <c r="F23" s="28"/>
      <c r="G23" s="28"/>
      <c r="H23" s="28"/>
    </row>
    <row r="24" spans="1:10" x14ac:dyDescent="0.35">
      <c r="A24" s="28"/>
      <c r="B24" s="7"/>
      <c r="C24" s="7"/>
      <c r="D24" s="28"/>
      <c r="E24" s="195" t="s">
        <v>193</v>
      </c>
      <c r="F24" s="200" t="s">
        <v>301</v>
      </c>
      <c r="G24" s="201"/>
      <c r="H24" s="196" t="str">
        <f>IF(F19&gt;-0.1,"Within the 170kg/ha limit","170kg/ha limit exceeded")</f>
        <v>Within the 170kg/ha limit</v>
      </c>
      <c r="I24" s="196"/>
      <c r="J24" s="196"/>
    </row>
    <row r="25" spans="1:10" x14ac:dyDescent="0.35">
      <c r="A25" s="28"/>
      <c r="B25" s="7"/>
      <c r="C25" s="7"/>
      <c r="D25" s="28"/>
      <c r="E25" s="195"/>
      <c r="F25" s="111" t="e">
        <f>F14/F3</f>
        <v>#DIV/0!</v>
      </c>
      <c r="G25" s="110" t="s">
        <v>297</v>
      </c>
      <c r="H25" s="196"/>
      <c r="I25" s="196"/>
      <c r="J25" s="196"/>
    </row>
    <row r="26" spans="1:10" x14ac:dyDescent="0.35">
      <c r="A26" s="28"/>
      <c r="B26" s="7"/>
      <c r="C26" s="7"/>
      <c r="D26" s="28"/>
      <c r="E26" s="28"/>
      <c r="F26" s="28"/>
      <c r="G26" s="28"/>
    </row>
    <row r="27" spans="1:10" x14ac:dyDescent="0.35">
      <c r="A27" s="28"/>
      <c r="B27" s="7"/>
      <c r="C27" s="7"/>
      <c r="D27" s="28"/>
      <c r="E27" s="28"/>
      <c r="F27" s="28"/>
      <c r="G27" s="28"/>
    </row>
    <row r="28" spans="1:10" x14ac:dyDescent="0.35">
      <c r="A28" s="28"/>
      <c r="B28" s="7"/>
      <c r="C28" s="7"/>
      <c r="D28" s="28"/>
      <c r="E28" s="28"/>
      <c r="F28" s="28"/>
      <c r="G28" s="28"/>
      <c r="H28" s="28"/>
    </row>
    <row r="29" spans="1:10" x14ac:dyDescent="0.35">
      <c r="A29" s="28"/>
      <c r="B29" s="7"/>
      <c r="C29" s="7"/>
      <c r="D29" s="28"/>
      <c r="E29" s="28"/>
      <c r="F29" s="28"/>
      <c r="G29" s="28"/>
      <c r="H29" s="28"/>
    </row>
    <row r="30" spans="1:10" x14ac:dyDescent="0.35">
      <c r="A30" s="28"/>
      <c r="B30" s="7"/>
      <c r="C30" s="7"/>
      <c r="D30" s="28"/>
      <c r="E30" s="28"/>
      <c r="F30" s="28"/>
      <c r="G30" s="28"/>
      <c r="H30" s="28"/>
    </row>
    <row r="31" spans="1:10" x14ac:dyDescent="0.35">
      <c r="A31" s="28"/>
      <c r="B31" s="7"/>
      <c r="C31" s="7"/>
      <c r="D31" s="28"/>
      <c r="E31" s="28"/>
      <c r="F31" s="28"/>
      <c r="G31" s="28"/>
      <c r="H31" s="28"/>
    </row>
    <row r="32" spans="1:10" x14ac:dyDescent="0.35">
      <c r="A32" s="28"/>
      <c r="B32" s="7"/>
      <c r="C32" s="7"/>
      <c r="D32" s="28"/>
      <c r="E32" s="28"/>
      <c r="F32" s="28"/>
      <c r="G32" s="28"/>
      <c r="H32" s="28"/>
    </row>
    <row r="33" spans="1:8" x14ac:dyDescent="0.35">
      <c r="A33" s="28"/>
      <c r="B33" s="7"/>
      <c r="C33" s="7"/>
      <c r="D33" s="28"/>
      <c r="E33" s="28"/>
      <c r="F33" s="28"/>
      <c r="G33" s="28"/>
      <c r="H33" s="28"/>
    </row>
    <row r="34" spans="1:8" x14ac:dyDescent="0.35">
      <c r="A34" s="28"/>
      <c r="B34" s="7"/>
      <c r="C34" s="7"/>
      <c r="D34" s="28"/>
      <c r="E34" s="28"/>
      <c r="F34" s="28"/>
      <c r="G34" s="28"/>
      <c r="H34" s="28"/>
    </row>
    <row r="35" spans="1:8" x14ac:dyDescent="0.35">
      <c r="A35" s="28"/>
      <c r="B35" s="7"/>
      <c r="C35" s="7"/>
      <c r="D35" s="28"/>
      <c r="E35" s="28"/>
      <c r="F35" s="28"/>
      <c r="G35" s="28"/>
      <c r="H35" s="28"/>
    </row>
    <row r="36" spans="1:8" x14ac:dyDescent="0.35">
      <c r="A36" s="28"/>
      <c r="B36" s="7"/>
      <c r="C36" s="7"/>
      <c r="D36" s="28"/>
      <c r="E36" s="28"/>
      <c r="F36" s="28"/>
      <c r="G36" s="28"/>
      <c r="H36" s="28"/>
    </row>
    <row r="37" spans="1:8" x14ac:dyDescent="0.35">
      <c r="A37" s="28"/>
      <c r="B37" s="7"/>
      <c r="C37" s="7"/>
      <c r="D37" s="28"/>
      <c r="E37" s="28"/>
      <c r="F37" s="28"/>
      <c r="G37" s="28"/>
      <c r="H37" s="28"/>
    </row>
    <row r="38" spans="1:8" x14ac:dyDescent="0.35">
      <c r="A38" s="28"/>
      <c r="B38" s="7"/>
      <c r="C38" s="7"/>
      <c r="D38" s="28"/>
      <c r="E38" s="28"/>
      <c r="F38" s="28"/>
      <c r="G38" s="28"/>
      <c r="H38" s="28"/>
    </row>
    <row r="39" spans="1:8" x14ac:dyDescent="0.35">
      <c r="A39" s="28"/>
      <c r="B39" s="7"/>
      <c r="C39" s="7"/>
      <c r="D39" s="28"/>
      <c r="E39" s="28"/>
      <c r="F39" s="28"/>
      <c r="G39" s="28"/>
      <c r="H39" s="28"/>
    </row>
    <row r="40" spans="1:8" x14ac:dyDescent="0.35">
      <c r="A40" s="28"/>
      <c r="B40" s="7"/>
      <c r="C40" s="7"/>
      <c r="D40" s="28"/>
      <c r="E40" s="28"/>
      <c r="F40" s="28"/>
      <c r="G40" s="28"/>
      <c r="H40" s="28"/>
    </row>
    <row r="41" spans="1:8" x14ac:dyDescent="0.35">
      <c r="A41" s="28"/>
      <c r="B41" s="7"/>
      <c r="C41" s="7"/>
      <c r="D41" s="28"/>
      <c r="E41" s="28"/>
      <c r="F41" s="28"/>
      <c r="G41" s="28"/>
      <c r="H41" s="28"/>
    </row>
    <row r="42" spans="1:8" x14ac:dyDescent="0.35">
      <c r="A42" s="28"/>
      <c r="B42" s="7"/>
      <c r="C42" s="7"/>
      <c r="D42" s="28"/>
      <c r="E42" s="28"/>
      <c r="F42" s="28"/>
      <c r="G42" s="28"/>
      <c r="H42" s="28"/>
    </row>
    <row r="43" spans="1:8" x14ac:dyDescent="0.35">
      <c r="A43" s="28"/>
      <c r="B43" s="7"/>
      <c r="C43" s="7"/>
      <c r="D43" s="28"/>
      <c r="E43" s="28"/>
      <c r="F43" s="28"/>
      <c r="G43" s="28"/>
      <c r="H43" s="28"/>
    </row>
    <row r="44" spans="1:8" x14ac:dyDescent="0.35">
      <c r="A44" s="28"/>
      <c r="B44" s="7"/>
      <c r="C44" s="7"/>
      <c r="D44" s="28"/>
      <c r="E44" s="28"/>
      <c r="F44" s="28"/>
      <c r="G44" s="28"/>
      <c r="H44" s="28"/>
    </row>
    <row r="45" spans="1:8" x14ac:dyDescent="0.35">
      <c r="A45" s="28"/>
      <c r="B45" s="7"/>
      <c r="C45" s="7"/>
      <c r="D45" s="28"/>
      <c r="E45" s="28"/>
      <c r="F45" s="28"/>
      <c r="G45" s="28"/>
      <c r="H45" s="28"/>
    </row>
    <row r="46" spans="1:8" x14ac:dyDescent="0.35">
      <c r="A46" s="28"/>
      <c r="B46" s="7"/>
      <c r="C46" s="7"/>
      <c r="D46" s="28"/>
      <c r="E46" s="28"/>
      <c r="F46" s="28"/>
      <c r="G46" s="28"/>
      <c r="H46" s="28"/>
    </row>
    <row r="47" spans="1:8" x14ac:dyDescent="0.35">
      <c r="A47" s="28"/>
      <c r="B47" s="7"/>
      <c r="C47" s="7"/>
      <c r="D47" s="28"/>
      <c r="E47" s="28"/>
      <c r="F47" s="28"/>
      <c r="G47" s="28"/>
      <c r="H47" s="28"/>
    </row>
    <row r="48" spans="1:8" x14ac:dyDescent="0.35">
      <c r="A48" s="28"/>
      <c r="B48" s="7"/>
      <c r="C48" s="7"/>
      <c r="D48" s="28"/>
      <c r="E48" s="28"/>
      <c r="F48" s="28"/>
      <c r="G48" s="28"/>
      <c r="H48" s="28"/>
    </row>
    <row r="49" spans="1:8" x14ac:dyDescent="0.35">
      <c r="A49" s="28"/>
      <c r="B49" s="7"/>
      <c r="C49" s="7"/>
      <c r="D49" s="28"/>
      <c r="E49" s="28"/>
      <c r="F49" s="28"/>
      <c r="G49" s="28"/>
      <c r="H49" s="28"/>
    </row>
    <row r="50" spans="1:8" x14ac:dyDescent="0.35">
      <c r="A50" s="28"/>
      <c r="B50" s="7"/>
      <c r="C50" s="7"/>
      <c r="D50" s="28"/>
      <c r="E50" s="28"/>
      <c r="F50" s="28"/>
      <c r="G50" s="28"/>
      <c r="H50" s="28"/>
    </row>
    <row r="51" spans="1:8" x14ac:dyDescent="0.35">
      <c r="A51" s="28"/>
      <c r="B51" s="7"/>
      <c r="C51" s="7"/>
      <c r="D51" s="28"/>
      <c r="E51" s="28"/>
      <c r="F51" s="28"/>
      <c r="G51" s="28"/>
      <c r="H51" s="28"/>
    </row>
    <row r="52" spans="1:8" x14ac:dyDescent="0.35">
      <c r="A52" s="28"/>
      <c r="B52" s="7"/>
      <c r="C52" s="7"/>
      <c r="D52" s="28"/>
      <c r="E52" s="28"/>
      <c r="F52" s="28"/>
      <c r="G52" s="28"/>
      <c r="H52" s="28"/>
    </row>
    <row r="53" spans="1:8" x14ac:dyDescent="0.35">
      <c r="A53" s="28"/>
      <c r="B53" s="7"/>
      <c r="C53" s="7"/>
      <c r="D53" s="28"/>
      <c r="E53" s="28"/>
      <c r="F53" s="28"/>
      <c r="G53" s="28"/>
      <c r="H53" s="28"/>
    </row>
    <row r="54" spans="1:8" x14ac:dyDescent="0.35">
      <c r="A54" s="28"/>
      <c r="B54" s="7"/>
      <c r="C54" s="7"/>
      <c r="D54" s="28"/>
      <c r="E54" s="28"/>
      <c r="F54" s="28"/>
      <c r="G54" s="28"/>
      <c r="H54" s="28"/>
    </row>
    <row r="55" spans="1:8" x14ac:dyDescent="0.35">
      <c r="A55" s="28"/>
      <c r="B55" s="7"/>
      <c r="C55" s="7"/>
      <c r="D55" s="28"/>
      <c r="E55" s="28"/>
      <c r="F55" s="28"/>
      <c r="G55" s="28"/>
      <c r="H55" s="28"/>
    </row>
    <row r="56" spans="1:8" x14ac:dyDescent="0.35">
      <c r="A56" s="28"/>
      <c r="B56" s="7"/>
      <c r="C56" s="7"/>
      <c r="D56" s="28"/>
      <c r="E56" s="28"/>
      <c r="F56" s="28"/>
      <c r="G56" s="28"/>
      <c r="H56" s="28"/>
    </row>
    <row r="57" spans="1:8" x14ac:dyDescent="0.35">
      <c r="A57" s="28"/>
      <c r="B57" s="7"/>
      <c r="C57" s="7"/>
      <c r="D57" s="28"/>
      <c r="E57" s="28"/>
      <c r="F57" s="28"/>
      <c r="G57" s="28"/>
      <c r="H57" s="28"/>
    </row>
    <row r="58" spans="1:8" x14ac:dyDescent="0.35">
      <c r="A58" s="28"/>
      <c r="B58" s="7"/>
      <c r="C58" s="7"/>
      <c r="D58" s="28"/>
      <c r="E58" s="28"/>
      <c r="F58" s="28"/>
      <c r="G58" s="28"/>
      <c r="H58" s="28"/>
    </row>
    <row r="59" spans="1:8" x14ac:dyDescent="0.35">
      <c r="A59" s="28"/>
      <c r="B59" s="7"/>
      <c r="C59" s="7"/>
      <c r="D59" s="28"/>
      <c r="E59" s="28"/>
      <c r="F59" s="28"/>
      <c r="G59" s="28"/>
      <c r="H59" s="28"/>
    </row>
    <row r="60" spans="1:8" x14ac:dyDescent="0.35">
      <c r="A60" s="28"/>
      <c r="B60" s="7"/>
      <c r="C60" s="7"/>
      <c r="D60" s="28"/>
      <c r="E60" s="28"/>
      <c r="F60" s="28"/>
      <c r="G60" s="28"/>
      <c r="H60" s="28"/>
    </row>
    <row r="61" spans="1:8" x14ac:dyDescent="0.35">
      <c r="A61" s="28"/>
      <c r="B61" s="7"/>
      <c r="C61" s="7"/>
      <c r="D61" s="28"/>
      <c r="E61" s="28"/>
      <c r="F61" s="28"/>
      <c r="G61" s="28"/>
      <c r="H61" s="28"/>
    </row>
    <row r="62" spans="1:8" x14ac:dyDescent="0.35">
      <c r="A62" s="28"/>
      <c r="B62" s="7"/>
      <c r="C62" s="7"/>
      <c r="D62" s="28"/>
      <c r="E62" s="28"/>
      <c r="F62" s="28"/>
      <c r="G62" s="28"/>
      <c r="H62" s="28"/>
    </row>
    <row r="63" spans="1:8" x14ac:dyDescent="0.35">
      <c r="A63" s="28"/>
      <c r="B63" s="7"/>
      <c r="C63" s="7"/>
      <c r="D63" s="28"/>
      <c r="E63" s="28"/>
      <c r="F63" s="28"/>
      <c r="G63" s="28"/>
      <c r="H63" s="28"/>
    </row>
    <row r="64" spans="1:8" x14ac:dyDescent="0.35">
      <c r="A64" s="28"/>
      <c r="B64" s="7"/>
      <c r="C64" s="7"/>
      <c r="D64" s="28"/>
      <c r="E64" s="28"/>
      <c r="F64" s="28"/>
      <c r="G64" s="28"/>
      <c r="H64" s="28"/>
    </row>
    <row r="65" spans="1:8" x14ac:dyDescent="0.35">
      <c r="A65" s="28"/>
      <c r="B65" s="7"/>
      <c r="C65" s="7"/>
      <c r="D65" s="28"/>
      <c r="E65" s="28"/>
      <c r="F65" s="28"/>
      <c r="G65" s="28"/>
      <c r="H65" s="28"/>
    </row>
    <row r="66" spans="1:8" x14ac:dyDescent="0.35">
      <c r="A66" s="28"/>
      <c r="B66" s="7"/>
      <c r="C66" s="7"/>
      <c r="D66" s="28"/>
      <c r="E66" s="28"/>
      <c r="F66" s="28"/>
      <c r="G66" s="28"/>
      <c r="H66" s="28"/>
    </row>
    <row r="67" spans="1:8" x14ac:dyDescent="0.35">
      <c r="A67" s="28"/>
      <c r="B67" s="7"/>
      <c r="C67" s="7"/>
      <c r="D67" s="28"/>
      <c r="E67" s="28"/>
      <c r="F67" s="28"/>
      <c r="G67" s="28"/>
      <c r="H67" s="28"/>
    </row>
    <row r="68" spans="1:8" x14ac:dyDescent="0.35">
      <c r="A68" s="28"/>
      <c r="B68" s="7"/>
      <c r="C68" s="7"/>
      <c r="D68" s="28"/>
      <c r="E68" s="28"/>
      <c r="F68" s="28"/>
      <c r="G68" s="28"/>
      <c r="H68" s="28"/>
    </row>
    <row r="69" spans="1:8" x14ac:dyDescent="0.35">
      <c r="A69" s="28"/>
      <c r="B69" s="7"/>
      <c r="C69" s="7"/>
      <c r="D69" s="28"/>
      <c r="E69" s="28"/>
      <c r="F69" s="28"/>
      <c r="G69" s="28"/>
      <c r="H69" s="28"/>
    </row>
    <row r="70" spans="1:8" x14ac:dyDescent="0.35">
      <c r="A70" s="28"/>
      <c r="B70" s="7"/>
      <c r="C70" s="7"/>
      <c r="D70" s="28"/>
      <c r="E70" s="28"/>
      <c r="F70" s="28"/>
      <c r="G70" s="28"/>
      <c r="H70" s="28"/>
    </row>
    <row r="71" spans="1:8" x14ac:dyDescent="0.35">
      <c r="A71" s="28"/>
      <c r="B71" s="7"/>
      <c r="C71" s="7"/>
      <c r="D71" s="28"/>
      <c r="E71" s="28"/>
      <c r="F71" s="28"/>
      <c r="G71" s="28"/>
      <c r="H71" s="28"/>
    </row>
    <row r="72" spans="1:8" x14ac:dyDescent="0.35">
      <c r="A72" s="28"/>
      <c r="B72" s="7"/>
      <c r="C72" s="7"/>
      <c r="D72" s="28"/>
      <c r="E72" s="28"/>
      <c r="F72" s="28"/>
      <c r="G72" s="28"/>
      <c r="H72" s="28"/>
    </row>
    <row r="73" spans="1:8" x14ac:dyDescent="0.35">
      <c r="A73" s="28"/>
      <c r="B73" s="7"/>
      <c r="C73" s="7"/>
      <c r="D73" s="28"/>
      <c r="E73" s="28"/>
      <c r="F73" s="28"/>
      <c r="G73" s="28"/>
      <c r="H73" s="28"/>
    </row>
    <row r="74" spans="1:8" x14ac:dyDescent="0.35">
      <c r="A74" s="28"/>
      <c r="B74" s="7"/>
      <c r="C74" s="7"/>
      <c r="D74" s="28"/>
      <c r="E74" s="28"/>
      <c r="F74" s="28"/>
      <c r="G74" s="28"/>
      <c r="H74" s="28"/>
    </row>
    <row r="75" spans="1:8" x14ac:dyDescent="0.35">
      <c r="A75" s="28"/>
      <c r="B75" s="7"/>
      <c r="C75" s="7"/>
      <c r="D75" s="28"/>
      <c r="E75" s="28"/>
      <c r="F75" s="28"/>
      <c r="G75" s="28"/>
      <c r="H75" s="28"/>
    </row>
    <row r="76" spans="1:8" x14ac:dyDescent="0.35">
      <c r="A76" s="28"/>
      <c r="B76" s="7"/>
      <c r="C76" s="7"/>
      <c r="D76" s="28"/>
      <c r="E76" s="28"/>
      <c r="F76" s="28"/>
      <c r="G76" s="28"/>
      <c r="H76" s="28"/>
    </row>
    <row r="77" spans="1:8" x14ac:dyDescent="0.35">
      <c r="A77" s="28"/>
      <c r="B77" s="7"/>
      <c r="C77" s="7"/>
      <c r="D77" s="28"/>
      <c r="E77" s="28"/>
      <c r="F77" s="28"/>
      <c r="G77" s="28"/>
      <c r="H77" s="28"/>
    </row>
    <row r="78" spans="1:8" x14ac:dyDescent="0.35">
      <c r="A78" s="28"/>
      <c r="B78" s="7"/>
      <c r="C78" s="7"/>
      <c r="D78" s="28"/>
      <c r="E78" s="28"/>
      <c r="F78" s="28"/>
      <c r="G78" s="28"/>
      <c r="H78" s="28"/>
    </row>
    <row r="79" spans="1:8" x14ac:dyDescent="0.35">
      <c r="A79" s="28"/>
      <c r="B79" s="7"/>
      <c r="C79" s="7"/>
      <c r="D79" s="28"/>
      <c r="E79" s="28"/>
      <c r="F79" s="28"/>
      <c r="G79" s="28"/>
      <c r="H79" s="28"/>
    </row>
    <row r="80" spans="1:8" x14ac:dyDescent="0.35">
      <c r="A80" s="28"/>
      <c r="B80" s="7"/>
      <c r="C80" s="7"/>
      <c r="D80" s="28"/>
      <c r="E80" s="28"/>
      <c r="F80" s="28"/>
      <c r="G80" s="28"/>
      <c r="H80" s="28"/>
    </row>
    <row r="81" spans="1:8" x14ac:dyDescent="0.35">
      <c r="A81" s="28"/>
      <c r="B81" s="7"/>
      <c r="C81" s="7"/>
      <c r="D81" s="28"/>
      <c r="E81" s="28"/>
      <c r="F81" s="28"/>
      <c r="G81" s="28"/>
      <c r="H81" s="28"/>
    </row>
    <row r="82" spans="1:8" x14ac:dyDescent="0.35">
      <c r="A82" s="28"/>
      <c r="B82" s="7"/>
      <c r="C82" s="7"/>
      <c r="D82" s="28"/>
      <c r="E82" s="28"/>
      <c r="F82" s="28"/>
      <c r="G82" s="28"/>
      <c r="H82" s="28"/>
    </row>
    <row r="83" spans="1:8" x14ac:dyDescent="0.35">
      <c r="A83" s="28"/>
      <c r="B83" s="7"/>
      <c r="C83" s="7"/>
      <c r="D83" s="28"/>
      <c r="E83" s="28"/>
      <c r="F83" s="28"/>
      <c r="G83" s="28"/>
      <c r="H83" s="28"/>
    </row>
    <row r="84" spans="1:8" x14ac:dyDescent="0.35">
      <c r="A84" s="28"/>
      <c r="B84" s="7"/>
      <c r="C84" s="7"/>
      <c r="D84" s="28"/>
      <c r="E84" s="28"/>
      <c r="F84" s="28"/>
      <c r="G84" s="28"/>
      <c r="H84" s="28"/>
    </row>
    <row r="85" spans="1:8" x14ac:dyDescent="0.35">
      <c r="A85" s="28"/>
      <c r="B85" s="7"/>
      <c r="C85" s="7"/>
      <c r="D85" s="28"/>
      <c r="E85" s="28"/>
      <c r="F85" s="28"/>
      <c r="G85" s="28"/>
      <c r="H85" s="28"/>
    </row>
    <row r="86" spans="1:8" x14ac:dyDescent="0.35">
      <c r="A86" s="28"/>
      <c r="B86" s="7"/>
      <c r="C86" s="7"/>
      <c r="D86" s="28"/>
      <c r="E86" s="28"/>
      <c r="F86" s="28"/>
      <c r="G86" s="28"/>
      <c r="H86" s="28"/>
    </row>
    <row r="87" spans="1:8" x14ac:dyDescent="0.35">
      <c r="A87" s="28"/>
      <c r="B87" s="7"/>
      <c r="C87" s="7"/>
      <c r="D87" s="28"/>
      <c r="E87" s="28"/>
      <c r="F87" s="28"/>
      <c r="G87" s="28"/>
      <c r="H87" s="28"/>
    </row>
    <row r="88" spans="1:8" x14ac:dyDescent="0.35">
      <c r="A88" s="28"/>
      <c r="B88" s="7"/>
      <c r="C88" s="7"/>
      <c r="D88" s="28"/>
      <c r="E88" s="28"/>
      <c r="F88" s="28"/>
      <c r="G88" s="28"/>
      <c r="H88" s="28"/>
    </row>
    <row r="89" spans="1:8" x14ac:dyDescent="0.35">
      <c r="A89" s="28"/>
      <c r="B89" s="7"/>
      <c r="C89" s="7"/>
      <c r="D89" s="28"/>
      <c r="E89" s="28"/>
      <c r="F89" s="28"/>
      <c r="G89" s="28"/>
      <c r="H89" s="28"/>
    </row>
    <row r="90" spans="1:8" x14ac:dyDescent="0.35">
      <c r="A90" s="28"/>
      <c r="B90" s="7"/>
      <c r="C90" s="7"/>
      <c r="D90" s="28"/>
      <c r="E90" s="28"/>
      <c r="F90" s="28"/>
      <c r="G90" s="28"/>
      <c r="H90" s="28"/>
    </row>
    <row r="91" spans="1:8" x14ac:dyDescent="0.35">
      <c r="A91" s="28"/>
      <c r="B91" s="7"/>
      <c r="C91" s="7"/>
      <c r="D91" s="28"/>
      <c r="E91" s="28"/>
      <c r="F91" s="28"/>
      <c r="G91" s="28"/>
      <c r="H91" s="28"/>
    </row>
    <row r="92" spans="1:8" x14ac:dyDescent="0.35">
      <c r="A92" s="28"/>
      <c r="B92" s="7"/>
      <c r="C92" s="7"/>
      <c r="D92" s="28"/>
      <c r="E92" s="28"/>
      <c r="F92" s="28"/>
      <c r="G92" s="28"/>
      <c r="H92" s="28"/>
    </row>
    <row r="93" spans="1:8" x14ac:dyDescent="0.35">
      <c r="A93" s="28"/>
      <c r="B93" s="7"/>
      <c r="C93" s="7"/>
      <c r="D93" s="28"/>
      <c r="E93" s="28"/>
      <c r="F93" s="28"/>
      <c r="G93" s="28"/>
      <c r="H93" s="28"/>
    </row>
    <row r="94" spans="1:8" x14ac:dyDescent="0.35">
      <c r="A94" s="28"/>
      <c r="B94" s="7"/>
      <c r="C94" s="7"/>
      <c r="D94" s="28"/>
      <c r="E94" s="28"/>
      <c r="F94" s="28"/>
      <c r="G94" s="28"/>
      <c r="H94" s="28"/>
    </row>
    <row r="95" spans="1:8" x14ac:dyDescent="0.35">
      <c r="A95" s="28"/>
      <c r="B95" s="7"/>
      <c r="C95" s="7"/>
      <c r="D95" s="28"/>
      <c r="E95" s="28"/>
      <c r="F95" s="28"/>
      <c r="G95" s="28"/>
      <c r="H95" s="28"/>
    </row>
    <row r="96" spans="1:8" x14ac:dyDescent="0.35">
      <c r="A96" s="28"/>
      <c r="B96" s="7"/>
      <c r="C96" s="7"/>
      <c r="D96" s="28"/>
      <c r="E96" s="28"/>
      <c r="F96" s="28"/>
      <c r="G96" s="28"/>
      <c r="H96" s="28"/>
    </row>
    <row r="97" spans="1:8" x14ac:dyDescent="0.35">
      <c r="A97" s="28"/>
      <c r="B97" s="7"/>
      <c r="C97" s="7"/>
      <c r="D97" s="28"/>
      <c r="E97" s="28"/>
      <c r="F97" s="28"/>
      <c r="G97" s="28"/>
      <c r="H97" s="28"/>
    </row>
    <row r="98" spans="1:8" x14ac:dyDescent="0.35">
      <c r="A98" s="28"/>
      <c r="B98" s="7"/>
      <c r="C98" s="7"/>
      <c r="D98" s="28"/>
      <c r="E98" s="28"/>
      <c r="F98" s="28"/>
      <c r="G98" s="28"/>
      <c r="H98" s="28"/>
    </row>
    <row r="99" spans="1:8" x14ac:dyDescent="0.35">
      <c r="A99" s="28"/>
      <c r="B99" s="7"/>
      <c r="C99" s="7"/>
      <c r="D99" s="28"/>
      <c r="E99" s="28"/>
      <c r="F99" s="28"/>
      <c r="G99" s="28"/>
      <c r="H99" s="28"/>
    </row>
    <row r="100" spans="1:8" x14ac:dyDescent="0.35">
      <c r="A100" s="28"/>
      <c r="B100" s="7"/>
      <c r="C100" s="7"/>
      <c r="D100" s="28"/>
      <c r="E100" s="28"/>
      <c r="F100" s="28"/>
      <c r="G100" s="28"/>
      <c r="H100" s="28"/>
    </row>
    <row r="101" spans="1:8" x14ac:dyDescent="0.35">
      <c r="A101" s="28"/>
      <c r="B101" s="7"/>
      <c r="C101" s="7"/>
      <c r="D101" s="28"/>
      <c r="E101" s="28"/>
      <c r="F101" s="28"/>
      <c r="G101" s="28"/>
      <c r="H101" s="28"/>
    </row>
    <row r="102" spans="1:8" x14ac:dyDescent="0.35">
      <c r="A102" s="28"/>
      <c r="B102" s="7"/>
      <c r="C102" s="7"/>
      <c r="D102" s="28"/>
      <c r="E102" s="28"/>
      <c r="F102" s="28"/>
      <c r="G102" s="28"/>
      <c r="H102" s="28"/>
    </row>
    <row r="103" spans="1:8" x14ac:dyDescent="0.35">
      <c r="A103" s="28"/>
      <c r="B103" s="7"/>
      <c r="C103" s="7"/>
      <c r="D103" s="28"/>
      <c r="E103" s="28"/>
      <c r="F103" s="28"/>
      <c r="G103" s="28"/>
      <c r="H103" s="28"/>
    </row>
    <row r="104" spans="1:8" x14ac:dyDescent="0.35">
      <c r="A104" s="28"/>
      <c r="B104" s="7"/>
      <c r="C104" s="7"/>
      <c r="D104" s="28"/>
      <c r="E104" s="28"/>
      <c r="F104" s="28"/>
      <c r="G104" s="28"/>
      <c r="H104" s="28"/>
    </row>
    <row r="105" spans="1:8" x14ac:dyDescent="0.35">
      <c r="A105" s="28"/>
      <c r="B105" s="7"/>
      <c r="C105" s="7"/>
      <c r="D105" s="28"/>
      <c r="E105" s="28"/>
      <c r="F105" s="28"/>
      <c r="G105" s="28"/>
      <c r="H105" s="28"/>
    </row>
    <row r="106" spans="1:8" x14ac:dyDescent="0.35">
      <c r="A106" s="28"/>
      <c r="B106" s="7"/>
      <c r="C106" s="7"/>
      <c r="D106" s="28"/>
      <c r="E106" s="28"/>
      <c r="F106" s="28"/>
      <c r="G106" s="28"/>
      <c r="H106" s="28"/>
    </row>
    <row r="107" spans="1:8" x14ac:dyDescent="0.35">
      <c r="A107" s="28"/>
      <c r="B107" s="7"/>
      <c r="C107" s="7"/>
      <c r="D107" s="28"/>
      <c r="E107" s="28"/>
      <c r="F107" s="28"/>
      <c r="G107" s="28"/>
      <c r="H107" s="28"/>
    </row>
    <row r="108" spans="1:8" x14ac:dyDescent="0.35">
      <c r="A108" s="28"/>
      <c r="B108" s="7"/>
      <c r="C108" s="7"/>
      <c r="D108" s="28"/>
      <c r="E108" s="28"/>
      <c r="F108" s="28"/>
      <c r="G108" s="28"/>
      <c r="H108" s="28"/>
    </row>
    <row r="109" spans="1:8" x14ac:dyDescent="0.35">
      <c r="A109" s="28"/>
      <c r="B109" s="7"/>
      <c r="C109" s="7"/>
      <c r="D109" s="28"/>
      <c r="E109" s="28"/>
      <c r="F109" s="28"/>
      <c r="G109" s="28"/>
      <c r="H109" s="28"/>
    </row>
    <row r="110" spans="1:8" x14ac:dyDescent="0.35">
      <c r="A110" s="28"/>
      <c r="B110" s="7"/>
      <c r="C110" s="7"/>
      <c r="D110" s="28"/>
      <c r="E110" s="28"/>
      <c r="F110" s="28"/>
      <c r="G110" s="28"/>
      <c r="H110" s="28"/>
    </row>
    <row r="111" spans="1:8" x14ac:dyDescent="0.35">
      <c r="A111" s="28"/>
      <c r="B111" s="7"/>
      <c r="C111" s="7"/>
      <c r="D111" s="28"/>
      <c r="E111" s="28"/>
      <c r="F111" s="28"/>
      <c r="G111" s="28"/>
      <c r="H111" s="28"/>
    </row>
    <row r="112" spans="1:8" x14ac:dyDescent="0.35">
      <c r="A112" s="28"/>
      <c r="B112" s="7"/>
      <c r="C112" s="7"/>
      <c r="D112" s="28"/>
      <c r="E112" s="28"/>
      <c r="F112" s="28"/>
      <c r="G112" s="28"/>
      <c r="H112" s="28"/>
    </row>
    <row r="113" spans="1:8" x14ac:dyDescent="0.35">
      <c r="A113" s="28"/>
      <c r="B113" s="7"/>
      <c r="C113" s="7"/>
      <c r="D113" s="28"/>
      <c r="E113" s="28"/>
      <c r="F113" s="28"/>
      <c r="G113" s="28"/>
      <c r="H113" s="28"/>
    </row>
    <row r="114" spans="1:8" x14ac:dyDescent="0.35">
      <c r="A114" s="28"/>
      <c r="B114" s="7"/>
      <c r="C114" s="7"/>
      <c r="D114" s="28"/>
      <c r="E114" s="28"/>
      <c r="F114" s="28"/>
      <c r="G114" s="28"/>
      <c r="H114" s="28"/>
    </row>
    <row r="115" spans="1:8" x14ac:dyDescent="0.35">
      <c r="A115" s="28"/>
      <c r="B115" s="7"/>
      <c r="C115" s="7"/>
      <c r="D115" s="28"/>
      <c r="E115" s="28"/>
      <c r="F115" s="28"/>
      <c r="G115" s="28"/>
      <c r="H115" s="28"/>
    </row>
    <row r="116" spans="1:8" x14ac:dyDescent="0.35">
      <c r="A116" s="28"/>
      <c r="B116" s="7"/>
      <c r="C116" s="7"/>
      <c r="D116" s="28"/>
      <c r="E116" s="28"/>
      <c r="F116" s="28"/>
      <c r="G116" s="28"/>
      <c r="H116" s="28"/>
    </row>
    <row r="117" spans="1:8" x14ac:dyDescent="0.35">
      <c r="A117" s="28"/>
      <c r="B117" s="7"/>
      <c r="C117" s="7"/>
      <c r="D117" s="28"/>
      <c r="E117" s="28"/>
      <c r="F117" s="28"/>
      <c r="G117" s="28"/>
      <c r="H117" s="28"/>
    </row>
    <row r="118" spans="1:8" x14ac:dyDescent="0.35">
      <c r="A118" s="28"/>
      <c r="B118" s="7"/>
      <c r="C118" s="7"/>
      <c r="D118" s="28"/>
      <c r="E118" s="28"/>
      <c r="F118" s="28"/>
      <c r="G118" s="28"/>
      <c r="H118" s="28"/>
    </row>
    <row r="119" spans="1:8" x14ac:dyDescent="0.35">
      <c r="A119" s="28"/>
      <c r="B119" s="7"/>
      <c r="C119" s="7"/>
      <c r="D119" s="28"/>
      <c r="E119" s="28"/>
      <c r="F119" s="28"/>
      <c r="G119" s="28"/>
      <c r="H119" s="28"/>
    </row>
    <row r="120" spans="1:8" x14ac:dyDescent="0.35">
      <c r="A120" s="28"/>
      <c r="B120" s="7"/>
      <c r="C120" s="7"/>
      <c r="D120" s="28"/>
      <c r="E120" s="28"/>
      <c r="F120" s="28"/>
      <c r="G120" s="28"/>
      <c r="H120" s="28"/>
    </row>
    <row r="121" spans="1:8" x14ac:dyDescent="0.35">
      <c r="A121" s="28"/>
      <c r="B121" s="7"/>
      <c r="C121" s="7"/>
      <c r="D121" s="28"/>
      <c r="E121" s="28"/>
      <c r="F121" s="28"/>
      <c r="G121" s="28"/>
      <c r="H121" s="28"/>
    </row>
    <row r="122" spans="1:8" x14ac:dyDescent="0.35">
      <c r="A122" s="28"/>
      <c r="B122" s="7"/>
      <c r="C122" s="7"/>
      <c r="D122" s="28"/>
      <c r="E122" s="28"/>
      <c r="F122" s="28"/>
      <c r="G122" s="28"/>
      <c r="H122" s="28"/>
    </row>
    <row r="123" spans="1:8" x14ac:dyDescent="0.35">
      <c r="A123" s="28"/>
      <c r="B123" s="7"/>
      <c r="C123" s="7"/>
      <c r="D123" s="28"/>
      <c r="E123" s="28"/>
      <c r="F123" s="28"/>
      <c r="G123" s="28"/>
      <c r="H123" s="28"/>
    </row>
    <row r="124" spans="1:8" x14ac:dyDescent="0.35">
      <c r="A124" s="28"/>
      <c r="B124" s="7"/>
      <c r="C124" s="7"/>
      <c r="D124" s="28"/>
      <c r="E124" s="28"/>
      <c r="F124" s="28"/>
      <c r="G124" s="28"/>
      <c r="H124" s="28"/>
    </row>
    <row r="125" spans="1:8" x14ac:dyDescent="0.35">
      <c r="A125" s="28"/>
      <c r="B125" s="7"/>
      <c r="C125" s="7"/>
      <c r="D125" s="28"/>
      <c r="E125" s="28"/>
      <c r="F125" s="28"/>
      <c r="G125" s="28"/>
      <c r="H125" s="28"/>
    </row>
    <row r="126" spans="1:8" x14ac:dyDescent="0.35">
      <c r="A126" s="28"/>
      <c r="B126" s="7"/>
      <c r="C126" s="7"/>
      <c r="D126" s="28"/>
      <c r="E126" s="28"/>
      <c r="F126" s="28"/>
      <c r="G126" s="28"/>
      <c r="H126" s="28"/>
    </row>
    <row r="127" spans="1:8" x14ac:dyDescent="0.35">
      <c r="A127" s="28"/>
      <c r="B127" s="7"/>
      <c r="C127" s="7"/>
      <c r="D127" s="28"/>
      <c r="E127" s="28"/>
      <c r="F127" s="28"/>
      <c r="G127" s="28"/>
      <c r="H127" s="28"/>
    </row>
    <row r="128" spans="1:8" x14ac:dyDescent="0.35">
      <c r="A128" s="28"/>
      <c r="B128" s="7"/>
      <c r="C128" s="7"/>
      <c r="D128" s="28"/>
      <c r="E128" s="28"/>
      <c r="F128" s="28"/>
      <c r="G128" s="28"/>
      <c r="H128" s="28"/>
    </row>
    <row r="129" spans="1:8" x14ac:dyDescent="0.35">
      <c r="A129" s="28"/>
      <c r="B129" s="7"/>
      <c r="C129" s="7"/>
      <c r="D129" s="28"/>
      <c r="E129" s="28"/>
      <c r="F129" s="28"/>
      <c r="G129" s="28"/>
      <c r="H129" s="28"/>
    </row>
  </sheetData>
  <sheetProtection algorithmName="SHA-512" hashValue="ck4sIa6Ny6TzL7RREzAOymAt5c92igQcyNac3SISElc6WjqEpPgb0cZSvN3601VZN1VmE326YTP0hS//G4vwdg==" saltValue="yb7pi+yNqWmJIZSuX5f5SQ==" spinCount="100000" sheet="1" selectLockedCells="1"/>
  <mergeCells count="11">
    <mergeCell ref="C3:C4"/>
    <mergeCell ref="B3:B4"/>
    <mergeCell ref="E24:E25"/>
    <mergeCell ref="H24:J25"/>
    <mergeCell ref="E7:E10"/>
    <mergeCell ref="F7:F10"/>
    <mergeCell ref="E14:E16"/>
    <mergeCell ref="F14:F16"/>
    <mergeCell ref="E19:E21"/>
    <mergeCell ref="F19:F21"/>
    <mergeCell ref="F24:G24"/>
  </mergeCells>
  <conditionalFormatting sqref="F25">
    <cfRule type="cellIs" dxfId="117" priority="2" operator="greaterThan">
      <formula>170</formula>
    </cfRule>
    <cfRule type="cellIs" dxfId="116" priority="3" operator="lessThan">
      <formula>170</formula>
    </cfRule>
  </conditionalFormatting>
  <conditionalFormatting sqref="H24:J25">
    <cfRule type="containsText" dxfId="115" priority="1" operator="containsText" text=" limit exceeded">
      <formula>NOT(ISERROR(SEARCH(" limit exceeded",H24)))</formula>
    </cfRule>
  </conditionalFormatting>
  <hyperlinks>
    <hyperlink ref="E1" location="Overview!A1" display="Return to Overview" xr:uid="{00000000-0004-0000-06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57"/>
  <sheetViews>
    <sheetView zoomScale="90" zoomScaleNormal="90" workbookViewId="0">
      <selection activeCell="I1" sqref="I1"/>
    </sheetView>
  </sheetViews>
  <sheetFormatPr defaultRowHeight="15.5" x14ac:dyDescent="0.35"/>
  <cols>
    <col min="1" max="1" width="3.53515625" style="19" customWidth="1"/>
    <col min="2" max="2" width="24.84375" style="19" customWidth="1"/>
    <col min="3" max="3" width="43.921875" style="19" bestFit="1" customWidth="1"/>
    <col min="4" max="5" width="12.765625" style="19" customWidth="1"/>
    <col min="6" max="6" width="11.15234375" style="19" customWidth="1"/>
    <col min="7" max="7" width="12.921875" style="19" customWidth="1"/>
    <col min="8" max="8" width="10.3828125" style="19" customWidth="1"/>
    <col min="9" max="9" width="14.23046875" style="19" customWidth="1"/>
    <col min="10" max="16384" width="9.23046875" style="19"/>
  </cols>
  <sheetData>
    <row r="1" spans="1:13" x14ac:dyDescent="0.35">
      <c r="A1" s="28"/>
      <c r="B1" s="41" t="s">
        <v>240</v>
      </c>
      <c r="C1" s="28"/>
      <c r="D1" s="28"/>
      <c r="E1" s="28"/>
      <c r="F1" s="28"/>
      <c r="G1" s="28"/>
      <c r="I1" s="10" t="s">
        <v>196</v>
      </c>
    </row>
    <row r="2" spans="1:13" x14ac:dyDescent="0.35">
      <c r="A2" s="28"/>
      <c r="B2" s="28"/>
      <c r="C2" s="28"/>
      <c r="D2" s="28"/>
      <c r="E2" s="28"/>
      <c r="F2" s="28"/>
      <c r="G2" s="28"/>
      <c r="H2" s="28"/>
      <c r="I2" s="28"/>
    </row>
    <row r="3" spans="1:13" ht="108.5" x14ac:dyDescent="0.35">
      <c r="A3" s="28"/>
      <c r="B3" s="196" t="s">
        <v>0</v>
      </c>
      <c r="C3" s="196"/>
      <c r="D3" s="69" t="s">
        <v>40</v>
      </c>
      <c r="E3" s="69" t="s">
        <v>303</v>
      </c>
      <c r="F3" s="69" t="s">
        <v>39</v>
      </c>
      <c r="G3" s="69" t="s">
        <v>68</v>
      </c>
      <c r="H3" s="28"/>
      <c r="I3" s="28"/>
      <c r="L3" s="66"/>
      <c r="M3" s="66"/>
    </row>
    <row r="4" spans="1:13" x14ac:dyDescent="0.35">
      <c r="A4" s="28"/>
      <c r="B4" s="203" t="s">
        <v>6</v>
      </c>
      <c r="C4" s="204"/>
      <c r="D4" s="204"/>
      <c r="E4" s="204"/>
      <c r="F4" s="204"/>
      <c r="G4" s="205"/>
      <c r="H4" s="28"/>
      <c r="I4" s="28"/>
    </row>
    <row r="5" spans="1:13" x14ac:dyDescent="0.35">
      <c r="A5" s="28"/>
      <c r="B5" s="206" t="s">
        <v>4</v>
      </c>
      <c r="C5" s="206"/>
      <c r="D5" s="1"/>
      <c r="E5" s="1"/>
      <c r="F5" s="70">
        <v>8</v>
      </c>
      <c r="G5" s="116">
        <f>D5*E5*(F5/365)</f>
        <v>0</v>
      </c>
      <c r="H5" s="28"/>
      <c r="I5" s="28"/>
      <c r="M5" s="68"/>
    </row>
    <row r="6" spans="1:13" x14ac:dyDescent="0.35">
      <c r="A6" s="28"/>
      <c r="B6" s="202" t="s">
        <v>12</v>
      </c>
      <c r="C6" s="70" t="s">
        <v>10</v>
      </c>
      <c r="D6" s="1"/>
      <c r="E6" s="1"/>
      <c r="F6" s="70">
        <v>35</v>
      </c>
      <c r="G6" s="116">
        <f t="shared" ref="G6:G18" si="0">D6*E6*(F6/365)</f>
        <v>0</v>
      </c>
      <c r="H6" s="28"/>
      <c r="I6" s="28"/>
      <c r="M6" s="68"/>
    </row>
    <row r="7" spans="1:13" x14ac:dyDescent="0.35">
      <c r="A7" s="28"/>
      <c r="B7" s="202"/>
      <c r="C7" s="70" t="s">
        <v>11</v>
      </c>
      <c r="D7" s="1"/>
      <c r="E7" s="1"/>
      <c r="F7" s="70">
        <v>61</v>
      </c>
      <c r="G7" s="116">
        <f t="shared" si="0"/>
        <v>0</v>
      </c>
      <c r="H7" s="28"/>
      <c r="I7" s="28"/>
      <c r="M7" s="68"/>
    </row>
    <row r="8" spans="1:13" x14ac:dyDescent="0.35">
      <c r="A8" s="28"/>
      <c r="B8" s="207" t="s">
        <v>13</v>
      </c>
      <c r="C8" s="70" t="s">
        <v>14</v>
      </c>
      <c r="D8" s="1"/>
      <c r="E8" s="1"/>
      <c r="F8" s="70">
        <v>115</v>
      </c>
      <c r="G8" s="116">
        <f t="shared" si="0"/>
        <v>0</v>
      </c>
      <c r="H8" s="28"/>
      <c r="I8" s="28"/>
      <c r="M8" s="68"/>
    </row>
    <row r="9" spans="1:13" x14ac:dyDescent="0.35">
      <c r="A9" s="28"/>
      <c r="B9" s="207"/>
      <c r="C9" s="70" t="s">
        <v>15</v>
      </c>
      <c r="D9" s="1"/>
      <c r="E9" s="1"/>
      <c r="F9" s="70">
        <v>101</v>
      </c>
      <c r="G9" s="116">
        <f t="shared" si="0"/>
        <v>0</v>
      </c>
      <c r="H9" s="28"/>
      <c r="I9" s="28"/>
      <c r="M9" s="68"/>
    </row>
    <row r="10" spans="1:13" x14ac:dyDescent="0.35">
      <c r="A10" s="28"/>
      <c r="B10" s="207"/>
      <c r="C10" s="70" t="s">
        <v>16</v>
      </c>
      <c r="D10" s="1"/>
      <c r="E10" s="1"/>
      <c r="F10" s="70">
        <v>77</v>
      </c>
      <c r="G10" s="116">
        <f t="shared" si="0"/>
        <v>0</v>
      </c>
      <c r="H10" s="28"/>
      <c r="I10" s="28"/>
      <c r="M10" s="68"/>
    </row>
    <row r="11" spans="1:13" x14ac:dyDescent="0.35">
      <c r="A11" s="28"/>
      <c r="B11" s="202" t="s">
        <v>18</v>
      </c>
      <c r="C11" s="70" t="s">
        <v>10</v>
      </c>
      <c r="D11" s="1"/>
      <c r="E11" s="1"/>
      <c r="F11" s="70">
        <v>33</v>
      </c>
      <c r="G11" s="116">
        <f t="shared" si="0"/>
        <v>0</v>
      </c>
      <c r="H11" s="28"/>
      <c r="I11" s="28"/>
      <c r="M11" s="68"/>
    </row>
    <row r="12" spans="1:13" x14ac:dyDescent="0.35">
      <c r="A12" s="28"/>
      <c r="B12" s="202"/>
      <c r="C12" s="70" t="s">
        <v>17</v>
      </c>
      <c r="D12" s="1"/>
      <c r="E12" s="1"/>
      <c r="F12" s="70">
        <v>50</v>
      </c>
      <c r="G12" s="116">
        <f t="shared" si="0"/>
        <v>0</v>
      </c>
      <c r="H12" s="28"/>
      <c r="I12" s="28"/>
      <c r="M12" s="68"/>
    </row>
    <row r="13" spans="1:13" x14ac:dyDescent="0.35">
      <c r="A13" s="28"/>
      <c r="B13" s="202" t="s">
        <v>19</v>
      </c>
      <c r="C13" s="70" t="s">
        <v>20</v>
      </c>
      <c r="D13" s="1"/>
      <c r="E13" s="1"/>
      <c r="F13" s="70">
        <v>50</v>
      </c>
      <c r="G13" s="116">
        <f t="shared" si="0"/>
        <v>0</v>
      </c>
      <c r="H13" s="28"/>
      <c r="I13" s="28"/>
    </row>
    <row r="14" spans="1:13" x14ac:dyDescent="0.35">
      <c r="A14" s="28"/>
      <c r="B14" s="202"/>
      <c r="C14" s="70" t="s">
        <v>21</v>
      </c>
      <c r="D14" s="1"/>
      <c r="E14" s="1"/>
      <c r="F14" s="70">
        <v>61</v>
      </c>
      <c r="G14" s="116">
        <f t="shared" si="0"/>
        <v>0</v>
      </c>
      <c r="H14" s="28"/>
      <c r="I14" s="28"/>
    </row>
    <row r="15" spans="1:13" x14ac:dyDescent="0.35">
      <c r="A15" s="28"/>
      <c r="B15" s="202"/>
      <c r="C15" s="70" t="s">
        <v>22</v>
      </c>
      <c r="D15" s="1"/>
      <c r="E15" s="1"/>
      <c r="F15" s="70">
        <v>83</v>
      </c>
      <c r="G15" s="116">
        <f t="shared" si="0"/>
        <v>0</v>
      </c>
      <c r="H15" s="28"/>
      <c r="I15" s="28"/>
    </row>
    <row r="16" spans="1:13" x14ac:dyDescent="0.35">
      <c r="A16" s="28"/>
      <c r="B16" s="210" t="s">
        <v>26</v>
      </c>
      <c r="C16" s="70" t="s">
        <v>23</v>
      </c>
      <c r="D16" s="1"/>
      <c r="E16" s="1"/>
      <c r="F16" s="70">
        <v>54</v>
      </c>
      <c r="G16" s="116">
        <f t="shared" si="0"/>
        <v>0</v>
      </c>
      <c r="H16" s="28"/>
      <c r="I16" s="28"/>
    </row>
    <row r="17" spans="1:9" x14ac:dyDescent="0.35">
      <c r="A17" s="28"/>
      <c r="B17" s="210"/>
      <c r="C17" s="70" t="s">
        <v>24</v>
      </c>
      <c r="D17" s="1"/>
      <c r="E17" s="1"/>
      <c r="F17" s="70">
        <v>50</v>
      </c>
      <c r="G17" s="116">
        <f t="shared" si="0"/>
        <v>0</v>
      </c>
      <c r="H17" s="28"/>
      <c r="I17" s="28"/>
    </row>
    <row r="18" spans="1:9" x14ac:dyDescent="0.35">
      <c r="A18" s="28"/>
      <c r="B18" s="210"/>
      <c r="C18" s="70" t="s">
        <v>25</v>
      </c>
      <c r="D18" s="1"/>
      <c r="E18" s="1"/>
      <c r="F18" s="70">
        <v>48</v>
      </c>
      <c r="G18" s="116">
        <f t="shared" si="0"/>
        <v>0</v>
      </c>
      <c r="H18" s="28"/>
      <c r="I18" s="28"/>
    </row>
    <row r="19" spans="1:9" x14ac:dyDescent="0.35">
      <c r="A19" s="28"/>
      <c r="B19" s="216" t="s">
        <v>41</v>
      </c>
      <c r="C19" s="217"/>
      <c r="D19" s="218"/>
      <c r="E19" s="88"/>
      <c r="F19" s="86" t="s">
        <v>69</v>
      </c>
      <c r="G19" s="113">
        <f>SUM(G5:G18)</f>
        <v>0</v>
      </c>
      <c r="H19" s="28"/>
      <c r="I19" s="28"/>
    </row>
    <row r="20" spans="1:9" x14ac:dyDescent="0.35">
      <c r="A20" s="28"/>
      <c r="B20" s="211" t="s">
        <v>8</v>
      </c>
      <c r="C20" s="212"/>
      <c r="D20" s="212"/>
      <c r="E20" s="212"/>
      <c r="F20" s="212"/>
      <c r="G20" s="213"/>
      <c r="H20" s="28"/>
      <c r="I20" s="28"/>
    </row>
    <row r="21" spans="1:9" x14ac:dyDescent="0.35">
      <c r="A21" s="28"/>
      <c r="B21" s="72" t="s">
        <v>27</v>
      </c>
      <c r="C21" s="72"/>
      <c r="D21" s="2"/>
      <c r="E21" s="2"/>
      <c r="F21" s="100">
        <v>2</v>
      </c>
      <c r="G21" s="114">
        <f>D21*E21*(F21/365)</f>
        <v>0</v>
      </c>
      <c r="H21" s="28"/>
      <c r="I21" s="28"/>
    </row>
    <row r="22" spans="1:9" x14ac:dyDescent="0.35">
      <c r="A22" s="28"/>
      <c r="B22" s="214" t="s">
        <v>28</v>
      </c>
      <c r="C22" s="214"/>
      <c r="D22" s="2"/>
      <c r="E22" s="2"/>
      <c r="F22" s="100">
        <v>1.4</v>
      </c>
      <c r="G22" s="114">
        <f t="shared" ref="G22:G24" si="1">D22*E22*(F22/365)</f>
        <v>0</v>
      </c>
      <c r="H22" s="28"/>
      <c r="I22" s="28"/>
    </row>
    <row r="23" spans="1:9" x14ac:dyDescent="0.35">
      <c r="A23" s="28"/>
      <c r="B23" s="215" t="s">
        <v>29</v>
      </c>
      <c r="C23" s="72" t="s">
        <v>30</v>
      </c>
      <c r="D23" s="2"/>
      <c r="E23" s="2"/>
      <c r="F23" s="100">
        <v>7.6</v>
      </c>
      <c r="G23" s="114">
        <f t="shared" si="1"/>
        <v>0</v>
      </c>
      <c r="H23" s="28"/>
      <c r="I23" s="28"/>
    </row>
    <row r="24" spans="1:9" x14ac:dyDescent="0.35">
      <c r="A24" s="28"/>
      <c r="B24" s="215"/>
      <c r="C24" s="72" t="s">
        <v>31</v>
      </c>
      <c r="D24" s="2"/>
      <c r="E24" s="2"/>
      <c r="F24" s="100">
        <v>12</v>
      </c>
      <c r="G24" s="114">
        <f t="shared" si="1"/>
        <v>0</v>
      </c>
      <c r="H24" s="28"/>
      <c r="I24" s="28"/>
    </row>
    <row r="25" spans="1:9" x14ac:dyDescent="0.35">
      <c r="A25" s="28"/>
      <c r="B25" s="219" t="s">
        <v>42</v>
      </c>
      <c r="C25" s="219"/>
      <c r="D25" s="219"/>
      <c r="E25" s="89"/>
      <c r="F25" s="86" t="s">
        <v>69</v>
      </c>
      <c r="G25" s="115">
        <f>SUM(G21:G24)</f>
        <v>0</v>
      </c>
      <c r="H25" s="28"/>
      <c r="I25" s="28"/>
    </row>
    <row r="26" spans="1:9" x14ac:dyDescent="0.35">
      <c r="A26" s="28"/>
      <c r="B26" s="203" t="s">
        <v>32</v>
      </c>
      <c r="C26" s="204"/>
      <c r="D26" s="204"/>
      <c r="E26" s="204"/>
      <c r="F26" s="204"/>
      <c r="G26" s="205"/>
      <c r="H26" s="28"/>
      <c r="I26" s="28"/>
    </row>
    <row r="27" spans="1:9" x14ac:dyDescent="0.35">
      <c r="A27" s="28"/>
      <c r="B27" s="206" t="s">
        <v>33</v>
      </c>
      <c r="C27" s="206"/>
      <c r="D27" s="1"/>
      <c r="E27" s="1"/>
      <c r="F27" s="70">
        <v>15</v>
      </c>
      <c r="G27" s="116">
        <f t="shared" ref="G27:G30" si="2">D27*E27*(F27/365)</f>
        <v>0</v>
      </c>
      <c r="H27" s="28"/>
      <c r="I27" s="28"/>
    </row>
    <row r="28" spans="1:9" x14ac:dyDescent="0.35">
      <c r="A28" s="28"/>
      <c r="B28" s="220" t="s">
        <v>34</v>
      </c>
      <c r="C28" s="70" t="s">
        <v>35</v>
      </c>
      <c r="D28" s="1"/>
      <c r="E28" s="1"/>
      <c r="F28" s="70">
        <v>15.3</v>
      </c>
      <c r="G28" s="116">
        <f t="shared" si="2"/>
        <v>0</v>
      </c>
      <c r="H28" s="28"/>
      <c r="I28" s="28"/>
    </row>
    <row r="29" spans="1:9" x14ac:dyDescent="0.35">
      <c r="A29" s="28"/>
      <c r="B29" s="221"/>
      <c r="C29" s="70" t="s">
        <v>36</v>
      </c>
      <c r="D29" s="1"/>
      <c r="E29" s="1"/>
      <c r="F29" s="70">
        <v>12</v>
      </c>
      <c r="G29" s="116">
        <f t="shared" si="2"/>
        <v>0</v>
      </c>
      <c r="H29" s="28"/>
      <c r="I29" s="28"/>
    </row>
    <row r="30" spans="1:9" x14ac:dyDescent="0.35">
      <c r="A30" s="28"/>
      <c r="B30" s="206" t="s">
        <v>37</v>
      </c>
      <c r="C30" s="206"/>
      <c r="D30" s="1"/>
      <c r="E30" s="1"/>
      <c r="F30" s="70">
        <v>21</v>
      </c>
      <c r="G30" s="116">
        <f t="shared" si="2"/>
        <v>0</v>
      </c>
      <c r="H30" s="28"/>
      <c r="I30" s="28"/>
    </row>
    <row r="31" spans="1:9" x14ac:dyDescent="0.35">
      <c r="A31" s="28"/>
      <c r="B31" s="208" t="s">
        <v>70</v>
      </c>
      <c r="C31" s="208"/>
      <c r="D31" s="208"/>
      <c r="E31" s="87"/>
      <c r="F31" s="86" t="s">
        <v>69</v>
      </c>
      <c r="G31" s="113">
        <f>SUM(G27:G30)</f>
        <v>0</v>
      </c>
      <c r="H31" s="28"/>
      <c r="I31" s="28"/>
    </row>
    <row r="32" spans="1:9" x14ac:dyDescent="0.35">
      <c r="A32" s="28"/>
      <c r="B32" s="209" t="s">
        <v>44</v>
      </c>
      <c r="C32" s="209"/>
      <c r="D32" s="209"/>
      <c r="E32" s="209"/>
      <c r="F32" s="209"/>
      <c r="G32" s="209"/>
      <c r="H32" s="28"/>
      <c r="I32" s="28"/>
    </row>
    <row r="33" spans="1:9" x14ac:dyDescent="0.35">
      <c r="A33" s="28"/>
      <c r="B33" s="70" t="s">
        <v>45</v>
      </c>
      <c r="C33" s="70"/>
      <c r="D33" s="7"/>
      <c r="E33" s="7"/>
      <c r="F33" s="70">
        <v>1.5</v>
      </c>
      <c r="G33" s="116">
        <f t="shared" ref="G33:G41" si="3">D33*E33*(F33/365)</f>
        <v>0</v>
      </c>
      <c r="H33" s="28"/>
      <c r="I33" s="28"/>
    </row>
    <row r="34" spans="1:9" x14ac:dyDescent="0.35">
      <c r="A34" s="28"/>
      <c r="B34" s="70" t="s">
        <v>46</v>
      </c>
      <c r="C34" s="70"/>
      <c r="D34" s="7"/>
      <c r="E34" s="7"/>
      <c r="F34" s="70">
        <v>5.2</v>
      </c>
      <c r="G34" s="116">
        <f t="shared" si="3"/>
        <v>0</v>
      </c>
      <c r="H34" s="28"/>
      <c r="I34" s="28"/>
    </row>
    <row r="35" spans="1:9" x14ac:dyDescent="0.35">
      <c r="A35" s="28"/>
      <c r="B35" s="70" t="s">
        <v>47</v>
      </c>
      <c r="C35" s="70"/>
      <c r="D35" s="7"/>
      <c r="E35" s="7"/>
      <c r="F35" s="70">
        <v>8.8000000000000007</v>
      </c>
      <c r="G35" s="116">
        <f t="shared" si="3"/>
        <v>0</v>
      </c>
      <c r="H35" s="28"/>
      <c r="I35" s="28"/>
    </row>
    <row r="36" spans="1:9" x14ac:dyDescent="0.35">
      <c r="A36" s="28"/>
      <c r="B36" s="210" t="s">
        <v>48</v>
      </c>
      <c r="C36" s="70" t="s">
        <v>49</v>
      </c>
      <c r="D36" s="7"/>
      <c r="E36" s="7"/>
      <c r="F36" s="70">
        <v>12</v>
      </c>
      <c r="G36" s="116">
        <f t="shared" si="3"/>
        <v>0</v>
      </c>
      <c r="H36" s="28"/>
      <c r="I36" s="28"/>
    </row>
    <row r="37" spans="1:9" ht="31" x14ac:dyDescent="0.35">
      <c r="A37" s="28"/>
      <c r="B37" s="210"/>
      <c r="C37" s="73" t="s">
        <v>50</v>
      </c>
      <c r="D37" s="7"/>
      <c r="E37" s="7"/>
      <c r="F37" s="70">
        <v>13.9</v>
      </c>
      <c r="G37" s="116">
        <f t="shared" si="3"/>
        <v>0</v>
      </c>
      <c r="H37" s="28"/>
      <c r="I37" s="28"/>
    </row>
    <row r="38" spans="1:9" ht="31" x14ac:dyDescent="0.35">
      <c r="A38" s="28"/>
      <c r="B38" s="210"/>
      <c r="C38" s="73" t="s">
        <v>51</v>
      </c>
      <c r="D38" s="7"/>
      <c r="E38" s="7"/>
      <c r="F38" s="70">
        <v>16.100000000000001</v>
      </c>
      <c r="G38" s="116">
        <f t="shared" si="3"/>
        <v>0</v>
      </c>
      <c r="H38" s="28"/>
      <c r="I38" s="28"/>
    </row>
    <row r="39" spans="1:9" ht="31" x14ac:dyDescent="0.35">
      <c r="A39" s="28"/>
      <c r="B39" s="210"/>
      <c r="C39" s="73" t="s">
        <v>52</v>
      </c>
      <c r="D39" s="7"/>
      <c r="E39" s="7"/>
      <c r="F39" s="70">
        <v>17.899999999999999</v>
      </c>
      <c r="G39" s="116">
        <f t="shared" si="3"/>
        <v>0</v>
      </c>
      <c r="H39" s="28"/>
      <c r="I39" s="28"/>
    </row>
    <row r="40" spans="1:9" x14ac:dyDescent="0.35">
      <c r="A40" s="28"/>
      <c r="B40" s="210"/>
      <c r="C40" s="73" t="s">
        <v>53</v>
      </c>
      <c r="D40" s="7"/>
      <c r="E40" s="7"/>
      <c r="F40" s="70">
        <v>12</v>
      </c>
      <c r="G40" s="116">
        <f t="shared" si="3"/>
        <v>0</v>
      </c>
      <c r="H40" s="28"/>
      <c r="I40" s="28"/>
    </row>
    <row r="41" spans="1:9" x14ac:dyDescent="0.35">
      <c r="A41" s="28"/>
      <c r="B41" s="210"/>
      <c r="C41" s="73" t="s">
        <v>54</v>
      </c>
      <c r="D41" s="7"/>
      <c r="E41" s="7"/>
      <c r="F41" s="70">
        <v>17.5</v>
      </c>
      <c r="G41" s="116">
        <f t="shared" si="3"/>
        <v>0</v>
      </c>
      <c r="H41" s="28"/>
      <c r="I41" s="28"/>
    </row>
    <row r="42" spans="1:9" x14ac:dyDescent="0.35">
      <c r="A42" s="28"/>
      <c r="B42" s="71" t="s">
        <v>66</v>
      </c>
      <c r="C42" s="70"/>
      <c r="D42" s="67"/>
      <c r="E42" s="67"/>
      <c r="F42" s="86" t="s">
        <v>69</v>
      </c>
      <c r="G42" s="113">
        <f>SUM(G33:G41)</f>
        <v>0</v>
      </c>
      <c r="H42" s="28"/>
      <c r="I42" s="28"/>
    </row>
    <row r="43" spans="1:9" x14ac:dyDescent="0.35">
      <c r="A43" s="28"/>
      <c r="B43" s="208" t="s">
        <v>189</v>
      </c>
      <c r="C43" s="208"/>
      <c r="D43" s="208"/>
      <c r="E43" s="208"/>
      <c r="F43" s="208"/>
      <c r="G43" s="208"/>
      <c r="H43" s="28"/>
      <c r="I43" s="28"/>
    </row>
    <row r="44" spans="1:9" x14ac:dyDescent="0.35">
      <c r="A44" s="28"/>
      <c r="B44" s="222" t="s">
        <v>213</v>
      </c>
      <c r="C44" s="73" t="s">
        <v>55</v>
      </c>
      <c r="D44" s="7"/>
      <c r="E44" s="7"/>
      <c r="F44" s="70">
        <v>0.23</v>
      </c>
      <c r="G44" s="116">
        <f t="shared" ref="G44:G53" si="4">D44*E44*(F44/365)</f>
        <v>0</v>
      </c>
      <c r="H44" s="28"/>
      <c r="I44" s="28"/>
    </row>
    <row r="45" spans="1:9" x14ac:dyDescent="0.35">
      <c r="A45" s="28"/>
      <c r="B45" s="224"/>
      <c r="C45" s="73" t="s">
        <v>56</v>
      </c>
      <c r="D45" s="7"/>
      <c r="E45" s="7"/>
      <c r="F45" s="70">
        <v>0.41</v>
      </c>
      <c r="G45" s="116">
        <f t="shared" si="4"/>
        <v>0</v>
      </c>
      <c r="H45" s="28"/>
      <c r="I45" s="28"/>
    </row>
    <row r="46" spans="1:9" x14ac:dyDescent="0.35">
      <c r="A46" s="28"/>
      <c r="B46" s="223"/>
      <c r="C46" s="73" t="s">
        <v>57</v>
      </c>
      <c r="D46" s="7"/>
      <c r="E46" s="7"/>
      <c r="F46" s="70">
        <v>0.55000000000000004</v>
      </c>
      <c r="G46" s="116">
        <f t="shared" si="4"/>
        <v>0</v>
      </c>
      <c r="H46" s="28"/>
      <c r="I46" s="28"/>
    </row>
    <row r="47" spans="1:9" x14ac:dyDescent="0.35">
      <c r="A47" s="28"/>
      <c r="B47" s="70" t="s">
        <v>58</v>
      </c>
      <c r="C47" s="70"/>
      <c r="D47" s="7"/>
      <c r="E47" s="7"/>
      <c r="F47" s="70">
        <v>0.39</v>
      </c>
      <c r="G47" s="116">
        <f t="shared" si="4"/>
        <v>0</v>
      </c>
      <c r="H47" s="28"/>
      <c r="I47" s="28"/>
    </row>
    <row r="48" spans="1:9" ht="15.5" customHeight="1" x14ac:dyDescent="0.35">
      <c r="A48" s="28"/>
      <c r="B48" s="222" t="s">
        <v>59</v>
      </c>
      <c r="C48" s="73" t="s">
        <v>60</v>
      </c>
      <c r="D48" s="7"/>
      <c r="E48" s="7"/>
      <c r="F48" s="70">
        <v>0.31</v>
      </c>
      <c r="G48" s="116">
        <f t="shared" si="4"/>
        <v>0</v>
      </c>
      <c r="H48" s="28"/>
      <c r="I48" s="28"/>
    </row>
    <row r="49" spans="1:9" x14ac:dyDescent="0.35">
      <c r="A49" s="28"/>
      <c r="B49" s="223"/>
      <c r="C49" s="73" t="s">
        <v>61</v>
      </c>
      <c r="D49" s="7"/>
      <c r="E49" s="7"/>
      <c r="F49" s="70">
        <v>0.74</v>
      </c>
      <c r="G49" s="116">
        <f t="shared" si="4"/>
        <v>0</v>
      </c>
      <c r="H49" s="28"/>
      <c r="I49" s="28"/>
    </row>
    <row r="50" spans="1:9" x14ac:dyDescent="0.35">
      <c r="A50" s="28"/>
      <c r="B50" s="220" t="s">
        <v>62</v>
      </c>
      <c r="C50" s="73" t="s">
        <v>63</v>
      </c>
      <c r="D50" s="7"/>
      <c r="E50" s="7"/>
      <c r="F50" s="70">
        <v>1.37</v>
      </c>
      <c r="G50" s="116">
        <f t="shared" si="4"/>
        <v>0</v>
      </c>
      <c r="H50" s="28"/>
      <c r="I50" s="28"/>
    </row>
    <row r="51" spans="1:9" x14ac:dyDescent="0.35">
      <c r="A51" s="28"/>
      <c r="B51" s="221"/>
      <c r="C51" s="73" t="s">
        <v>64</v>
      </c>
      <c r="D51" s="7"/>
      <c r="E51" s="7"/>
      <c r="F51" s="70">
        <v>1.03</v>
      </c>
      <c r="G51" s="116">
        <f t="shared" si="4"/>
        <v>0</v>
      </c>
      <c r="H51" s="28"/>
      <c r="I51" s="28"/>
    </row>
    <row r="52" spans="1:9" x14ac:dyDescent="0.35">
      <c r="A52" s="28"/>
      <c r="B52" s="206" t="s">
        <v>65</v>
      </c>
      <c r="C52" s="206"/>
      <c r="D52" s="7"/>
      <c r="E52" s="7"/>
      <c r="F52" s="70">
        <v>0.91</v>
      </c>
      <c r="G52" s="116">
        <f t="shared" si="4"/>
        <v>0</v>
      </c>
      <c r="H52" s="28"/>
      <c r="I52" s="28"/>
    </row>
    <row r="53" spans="1:9" x14ac:dyDescent="0.35">
      <c r="A53" s="28"/>
      <c r="B53" s="206" t="s">
        <v>188</v>
      </c>
      <c r="C53" s="206"/>
      <c r="D53" s="7"/>
      <c r="E53" s="7"/>
      <c r="F53" s="70">
        <v>1.4</v>
      </c>
      <c r="G53" s="116">
        <f t="shared" si="4"/>
        <v>0</v>
      </c>
      <c r="H53" s="28"/>
      <c r="I53" s="28"/>
    </row>
    <row r="54" spans="1:9" x14ac:dyDescent="0.35">
      <c r="A54" s="28"/>
      <c r="B54" s="71" t="s">
        <v>67</v>
      </c>
      <c r="C54" s="71"/>
      <c r="D54" s="70"/>
      <c r="E54" s="70"/>
      <c r="F54" s="86" t="s">
        <v>69</v>
      </c>
      <c r="G54" s="112">
        <f>SUM(G44:G53)</f>
        <v>0</v>
      </c>
      <c r="H54" s="28"/>
      <c r="I54" s="28"/>
    </row>
    <row r="55" spans="1:9" x14ac:dyDescent="0.35">
      <c r="A55" s="28"/>
      <c r="B55" s="28"/>
      <c r="C55" s="28"/>
      <c r="D55" s="28"/>
      <c r="E55" s="28"/>
      <c r="F55" s="28"/>
      <c r="G55" s="28"/>
      <c r="H55" s="28"/>
      <c r="I55" s="28"/>
    </row>
    <row r="56" spans="1:9" x14ac:dyDescent="0.35">
      <c r="A56" s="28"/>
      <c r="B56" s="208" t="s">
        <v>225</v>
      </c>
      <c r="C56" s="208"/>
      <c r="D56" s="208"/>
      <c r="E56" s="87"/>
      <c r="F56" s="86" t="s">
        <v>69</v>
      </c>
      <c r="G56" s="113">
        <f>SUM(G54+G42+G31+G25+G19)</f>
        <v>0</v>
      </c>
      <c r="H56" s="28"/>
      <c r="I56" s="28"/>
    </row>
    <row r="57" spans="1:9" x14ac:dyDescent="0.35">
      <c r="A57" s="28"/>
      <c r="B57" s="28"/>
      <c r="C57" s="28"/>
      <c r="D57" s="28"/>
      <c r="E57" s="28"/>
      <c r="F57" s="28"/>
      <c r="G57" s="28"/>
      <c r="H57" s="28"/>
      <c r="I57" s="28"/>
    </row>
  </sheetData>
  <sheetProtection algorithmName="SHA-512" hashValue="eAXeOFnVdwQp8NEczjur7pLS1dqKDWG00YWAV/DJLzsrhJoA8MO3iLYjA/BGuyACipDZAeRsZGXFKKq6zwnHbg==" saltValue="2bpJ+NGZO6XqFKtYyymC1A==" spinCount="100000" sheet="1" selectLockedCells="1"/>
  <mergeCells count="27">
    <mergeCell ref="B56:D56"/>
    <mergeCell ref="B48:B49"/>
    <mergeCell ref="B36:B41"/>
    <mergeCell ref="B52:C52"/>
    <mergeCell ref="B53:C53"/>
    <mergeCell ref="B43:G43"/>
    <mergeCell ref="B44:B46"/>
    <mergeCell ref="B50:B51"/>
    <mergeCell ref="B31:D31"/>
    <mergeCell ref="B32:G32"/>
    <mergeCell ref="B13:B15"/>
    <mergeCell ref="B16:B18"/>
    <mergeCell ref="B20:G20"/>
    <mergeCell ref="B22:C22"/>
    <mergeCell ref="B23:B24"/>
    <mergeCell ref="B19:D19"/>
    <mergeCell ref="B25:D25"/>
    <mergeCell ref="B26:G26"/>
    <mergeCell ref="B27:C27"/>
    <mergeCell ref="B30:C30"/>
    <mergeCell ref="B28:B29"/>
    <mergeCell ref="B11:B12"/>
    <mergeCell ref="B3:C3"/>
    <mergeCell ref="B4:G4"/>
    <mergeCell ref="B5:C5"/>
    <mergeCell ref="B6:B7"/>
    <mergeCell ref="B8:B10"/>
  </mergeCells>
  <hyperlinks>
    <hyperlink ref="I1" location="Overview!A1" display="Return to Overview" xr:uid="{00000000-0004-0000-07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32"/>
  <sheetViews>
    <sheetView zoomScale="90" zoomScaleNormal="90" workbookViewId="0">
      <selection activeCell="I1" sqref="I1"/>
    </sheetView>
  </sheetViews>
  <sheetFormatPr defaultRowHeight="15.5" x14ac:dyDescent="0.35"/>
  <cols>
    <col min="1" max="1" width="5.07421875" style="19" customWidth="1"/>
    <col min="2" max="2" width="42.53515625" style="19" bestFit="1" customWidth="1"/>
    <col min="3" max="3" width="12.23046875" style="19" customWidth="1"/>
    <col min="4" max="4" width="15.15234375" style="19" customWidth="1"/>
    <col min="5" max="5" width="11.3828125" style="19" customWidth="1"/>
    <col min="6" max="6" width="9.23046875" style="19"/>
    <col min="7" max="7" width="35.765625" style="19" bestFit="1" customWidth="1"/>
    <col min="8" max="10" width="9.23046875" style="19"/>
    <col min="11" max="11" width="4.69140625" style="28" hidden="1" customWidth="1"/>
    <col min="12" max="12" width="42.53515625" style="28" hidden="1" customWidth="1"/>
    <col min="13" max="13" width="21.921875" style="28" hidden="1" customWidth="1"/>
    <col min="14" max="14" width="28.84375" style="28" customWidth="1"/>
    <col min="15" max="16384" width="9.23046875" style="19"/>
  </cols>
  <sheetData>
    <row r="1" spans="1:13" x14ac:dyDescent="0.35">
      <c r="A1" s="28"/>
      <c r="B1" s="41" t="s">
        <v>199</v>
      </c>
      <c r="C1" s="28"/>
      <c r="D1" s="28"/>
      <c r="E1" s="28"/>
      <c r="F1" s="28"/>
      <c r="G1" s="10" t="s">
        <v>197</v>
      </c>
      <c r="H1" s="28"/>
    </row>
    <row r="2" spans="1:13" x14ac:dyDescent="0.35">
      <c r="A2" s="28"/>
      <c r="B2" s="225" t="s">
        <v>316</v>
      </c>
      <c r="C2" s="225"/>
      <c r="D2" s="225"/>
      <c r="E2" s="28"/>
      <c r="F2" s="28"/>
      <c r="G2" s="10"/>
      <c r="H2" s="28"/>
    </row>
    <row r="3" spans="1:13" x14ac:dyDescent="0.35">
      <c r="A3" s="28"/>
      <c r="B3" s="28"/>
      <c r="C3" s="28"/>
      <c r="D3" s="28"/>
      <c r="E3" s="28"/>
      <c r="F3" s="28"/>
      <c r="G3" s="28"/>
      <c r="H3" s="28"/>
    </row>
    <row r="4" spans="1:13" ht="46.5" x14ac:dyDescent="0.35">
      <c r="A4" s="28"/>
      <c r="B4" s="71" t="s">
        <v>106</v>
      </c>
      <c r="C4" s="74" t="s">
        <v>314</v>
      </c>
      <c r="D4" s="74" t="s">
        <v>312</v>
      </c>
      <c r="E4" s="74" t="s">
        <v>104</v>
      </c>
      <c r="F4" s="28"/>
      <c r="G4" s="28"/>
      <c r="H4" s="28"/>
    </row>
    <row r="5" spans="1:13" x14ac:dyDescent="0.35">
      <c r="A5" s="28"/>
      <c r="B5" s="7" t="s">
        <v>107</v>
      </c>
      <c r="C5" s="7">
        <v>0</v>
      </c>
      <c r="D5" s="70">
        <f>VLOOKUP(B5,$L$5:$M$23,2,FALSE)</f>
        <v>0</v>
      </c>
      <c r="E5" s="70">
        <f>SUM(C5*D5)</f>
        <v>0</v>
      </c>
      <c r="F5" s="28"/>
      <c r="G5" s="71" t="s">
        <v>208</v>
      </c>
      <c r="H5" s="71">
        <f>SUM(E5:E302)</f>
        <v>0</v>
      </c>
      <c r="L5" s="28" t="s">
        <v>304</v>
      </c>
      <c r="M5" s="28">
        <v>6</v>
      </c>
    </row>
    <row r="6" spans="1:13" x14ac:dyDescent="0.35">
      <c r="A6" s="28"/>
      <c r="B6" s="7" t="s">
        <v>107</v>
      </c>
      <c r="C6" s="7">
        <v>0</v>
      </c>
      <c r="D6" s="70">
        <f t="shared" ref="D6:D32" si="0">VLOOKUP(B6,$L$5:$M$23,2,FALSE)</f>
        <v>0</v>
      </c>
      <c r="E6" s="70">
        <f t="shared" ref="E6:E32" si="1">SUM(C6*D6)</f>
        <v>0</v>
      </c>
      <c r="F6" s="28"/>
      <c r="G6" s="28"/>
      <c r="H6" s="28"/>
      <c r="L6" s="28" t="s">
        <v>305</v>
      </c>
      <c r="M6" s="28">
        <v>7</v>
      </c>
    </row>
    <row r="7" spans="1:13" x14ac:dyDescent="0.35">
      <c r="A7" s="28"/>
      <c r="B7" s="7" t="s">
        <v>107</v>
      </c>
      <c r="C7" s="7">
        <v>0</v>
      </c>
      <c r="D7" s="70">
        <f t="shared" si="0"/>
        <v>0</v>
      </c>
      <c r="E7" s="70">
        <f t="shared" si="1"/>
        <v>0</v>
      </c>
      <c r="F7" s="28"/>
      <c r="G7" s="28"/>
      <c r="H7" s="28"/>
      <c r="L7" s="28" t="s">
        <v>306</v>
      </c>
      <c r="M7" s="28">
        <v>7</v>
      </c>
    </row>
    <row r="8" spans="1:13" x14ac:dyDescent="0.35">
      <c r="A8" s="28"/>
      <c r="B8" s="7" t="s">
        <v>107</v>
      </c>
      <c r="C8" s="7">
        <v>0</v>
      </c>
      <c r="D8" s="70">
        <f t="shared" si="0"/>
        <v>0</v>
      </c>
      <c r="E8" s="70">
        <f t="shared" si="1"/>
        <v>0</v>
      </c>
      <c r="F8" s="28"/>
      <c r="G8" s="28"/>
      <c r="H8" s="28"/>
      <c r="L8" s="28" t="s">
        <v>307</v>
      </c>
      <c r="M8" s="28">
        <v>6.5</v>
      </c>
    </row>
    <row r="9" spans="1:13" x14ac:dyDescent="0.35">
      <c r="A9" s="28"/>
      <c r="B9" s="7" t="s">
        <v>107</v>
      </c>
      <c r="C9" s="7">
        <v>0</v>
      </c>
      <c r="D9" s="70">
        <f t="shared" si="0"/>
        <v>0</v>
      </c>
      <c r="E9" s="70">
        <f t="shared" si="1"/>
        <v>0</v>
      </c>
      <c r="F9" s="28"/>
      <c r="G9" s="28"/>
      <c r="H9" s="28"/>
      <c r="L9" s="28" t="s">
        <v>308</v>
      </c>
      <c r="M9" s="28">
        <v>7</v>
      </c>
    </row>
    <row r="10" spans="1:13" x14ac:dyDescent="0.35">
      <c r="A10" s="28"/>
      <c r="B10" s="7" t="s">
        <v>107</v>
      </c>
      <c r="C10" s="7">
        <v>0</v>
      </c>
      <c r="D10" s="70">
        <f t="shared" si="0"/>
        <v>0</v>
      </c>
      <c r="E10" s="70">
        <f t="shared" si="1"/>
        <v>0</v>
      </c>
      <c r="F10" s="28"/>
      <c r="G10" s="28"/>
      <c r="H10" s="28"/>
      <c r="L10" s="28" t="s">
        <v>313</v>
      </c>
      <c r="M10" s="28">
        <v>6</v>
      </c>
    </row>
    <row r="11" spans="1:13" x14ac:dyDescent="0.35">
      <c r="A11" s="28"/>
      <c r="B11" s="7" t="s">
        <v>107</v>
      </c>
      <c r="C11" s="7">
        <v>0</v>
      </c>
      <c r="D11" s="70">
        <f t="shared" si="0"/>
        <v>0</v>
      </c>
      <c r="E11" s="70">
        <f t="shared" si="1"/>
        <v>0</v>
      </c>
      <c r="F11" s="28"/>
      <c r="G11" s="28"/>
      <c r="H11" s="28"/>
      <c r="L11" s="28" t="s">
        <v>309</v>
      </c>
      <c r="M11" s="28">
        <v>19</v>
      </c>
    </row>
    <row r="12" spans="1:13" x14ac:dyDescent="0.35">
      <c r="A12" s="28"/>
      <c r="B12" s="7" t="s">
        <v>107</v>
      </c>
      <c r="C12" s="7">
        <v>0</v>
      </c>
      <c r="D12" s="70">
        <f t="shared" si="0"/>
        <v>0</v>
      </c>
      <c r="E12" s="70">
        <f t="shared" si="1"/>
        <v>0</v>
      </c>
      <c r="F12" s="28"/>
      <c r="G12" s="28"/>
      <c r="H12" s="28"/>
      <c r="L12" s="28" t="s">
        <v>310</v>
      </c>
      <c r="M12" s="28">
        <v>10</v>
      </c>
    </row>
    <row r="13" spans="1:13" x14ac:dyDescent="0.35">
      <c r="A13" s="28"/>
      <c r="B13" s="7" t="s">
        <v>107</v>
      </c>
      <c r="C13" s="7">
        <v>0</v>
      </c>
      <c r="D13" s="70">
        <f t="shared" si="0"/>
        <v>0</v>
      </c>
      <c r="E13" s="70">
        <f t="shared" si="1"/>
        <v>0</v>
      </c>
      <c r="F13" s="28"/>
      <c r="G13" s="28"/>
      <c r="H13" s="28"/>
      <c r="L13" s="28" t="s">
        <v>243</v>
      </c>
      <c r="M13" s="28">
        <v>2.6</v>
      </c>
    </row>
    <row r="14" spans="1:13" x14ac:dyDescent="0.35">
      <c r="A14" s="28"/>
      <c r="B14" s="7" t="s">
        <v>107</v>
      </c>
      <c r="C14" s="7">
        <v>0</v>
      </c>
      <c r="D14" s="70">
        <f t="shared" si="0"/>
        <v>0</v>
      </c>
      <c r="E14" s="70">
        <f t="shared" si="1"/>
        <v>0</v>
      </c>
      <c r="F14" s="28"/>
      <c r="G14" s="28"/>
      <c r="H14" s="28"/>
      <c r="L14" s="28" t="s">
        <v>105</v>
      </c>
      <c r="M14" s="28">
        <v>3.6</v>
      </c>
    </row>
    <row r="15" spans="1:13" x14ac:dyDescent="0.35">
      <c r="A15" s="28"/>
      <c r="B15" s="7" t="s">
        <v>107</v>
      </c>
      <c r="C15" s="7">
        <v>0</v>
      </c>
      <c r="D15" s="70">
        <f t="shared" si="0"/>
        <v>0</v>
      </c>
      <c r="E15" s="70">
        <f t="shared" si="1"/>
        <v>0</v>
      </c>
      <c r="F15" s="28"/>
      <c r="G15" s="28"/>
      <c r="H15" s="28"/>
      <c r="L15" s="28" t="s">
        <v>244</v>
      </c>
      <c r="M15" s="28">
        <v>1.5</v>
      </c>
    </row>
    <row r="16" spans="1:13" x14ac:dyDescent="0.35">
      <c r="A16" s="28"/>
      <c r="B16" s="7" t="s">
        <v>107</v>
      </c>
      <c r="C16" s="7">
        <v>0</v>
      </c>
      <c r="D16" s="70">
        <f t="shared" si="0"/>
        <v>0</v>
      </c>
      <c r="E16" s="70">
        <f t="shared" si="1"/>
        <v>0</v>
      </c>
      <c r="F16" s="28"/>
      <c r="G16" s="28"/>
      <c r="H16" s="28"/>
      <c r="L16" s="28" t="s">
        <v>245</v>
      </c>
      <c r="M16" s="28">
        <v>2</v>
      </c>
    </row>
    <row r="17" spans="1:13" x14ac:dyDescent="0.35">
      <c r="A17" s="28"/>
      <c r="B17" s="7" t="s">
        <v>107</v>
      </c>
      <c r="C17" s="7">
        <v>0</v>
      </c>
      <c r="D17" s="70">
        <f t="shared" si="0"/>
        <v>0</v>
      </c>
      <c r="E17" s="70">
        <f t="shared" si="1"/>
        <v>0</v>
      </c>
      <c r="F17" s="28"/>
      <c r="G17" s="28"/>
      <c r="H17" s="28"/>
      <c r="L17" s="28" t="s">
        <v>246</v>
      </c>
      <c r="M17" s="28">
        <v>3</v>
      </c>
    </row>
    <row r="18" spans="1:13" x14ac:dyDescent="0.35">
      <c r="A18" s="28"/>
      <c r="B18" s="7" t="s">
        <v>107</v>
      </c>
      <c r="C18" s="7">
        <v>0</v>
      </c>
      <c r="D18" s="70">
        <f t="shared" si="0"/>
        <v>0</v>
      </c>
      <c r="E18" s="70">
        <f t="shared" si="1"/>
        <v>0</v>
      </c>
      <c r="F18" s="28"/>
      <c r="G18" s="28"/>
      <c r="H18" s="28"/>
      <c r="L18" s="28" t="s">
        <v>247</v>
      </c>
      <c r="M18" s="28">
        <v>4</v>
      </c>
    </row>
    <row r="19" spans="1:13" x14ac:dyDescent="0.35">
      <c r="A19" s="28"/>
      <c r="B19" s="7" t="s">
        <v>107</v>
      </c>
      <c r="C19" s="7">
        <v>0</v>
      </c>
      <c r="D19" s="70">
        <f t="shared" si="0"/>
        <v>0</v>
      </c>
      <c r="E19" s="70">
        <f t="shared" si="1"/>
        <v>0</v>
      </c>
      <c r="F19" s="28"/>
      <c r="G19" s="28"/>
      <c r="H19" s="28"/>
      <c r="L19" s="28" t="s">
        <v>248</v>
      </c>
      <c r="M19" s="28">
        <v>3.6</v>
      </c>
    </row>
    <row r="20" spans="1:13" x14ac:dyDescent="0.35">
      <c r="A20" s="28"/>
      <c r="B20" s="7" t="s">
        <v>107</v>
      </c>
      <c r="C20" s="7">
        <v>0</v>
      </c>
      <c r="D20" s="70">
        <f t="shared" si="0"/>
        <v>0</v>
      </c>
      <c r="E20" s="70">
        <f t="shared" si="1"/>
        <v>0</v>
      </c>
      <c r="F20" s="28"/>
      <c r="G20" s="28"/>
      <c r="H20" s="28"/>
      <c r="L20" s="28" t="s">
        <v>249</v>
      </c>
      <c r="M20" s="28">
        <v>5</v>
      </c>
    </row>
    <row r="21" spans="1:13" x14ac:dyDescent="0.35">
      <c r="A21" s="28"/>
      <c r="B21" s="7" t="s">
        <v>107</v>
      </c>
      <c r="C21" s="7">
        <v>0</v>
      </c>
      <c r="D21" s="70">
        <f t="shared" si="0"/>
        <v>0</v>
      </c>
      <c r="E21" s="70">
        <f t="shared" si="1"/>
        <v>0</v>
      </c>
      <c r="F21" s="28"/>
      <c r="G21" s="28"/>
      <c r="H21" s="28"/>
      <c r="L21" s="28" t="s">
        <v>311</v>
      </c>
      <c r="M21" s="28">
        <v>0.5</v>
      </c>
    </row>
    <row r="22" spans="1:13" x14ac:dyDescent="0.35">
      <c r="A22" s="28"/>
      <c r="B22" s="7" t="s">
        <v>107</v>
      </c>
      <c r="C22" s="7">
        <v>0</v>
      </c>
      <c r="D22" s="70">
        <f t="shared" si="0"/>
        <v>0</v>
      </c>
      <c r="E22" s="70">
        <f t="shared" si="1"/>
        <v>0</v>
      </c>
      <c r="F22" s="28"/>
      <c r="G22" s="28"/>
      <c r="H22" s="28"/>
      <c r="L22" s="28" t="s">
        <v>315</v>
      </c>
      <c r="M22" s="28">
        <v>3.6</v>
      </c>
    </row>
    <row r="23" spans="1:13" x14ac:dyDescent="0.35">
      <c r="A23" s="28"/>
      <c r="B23" s="7" t="s">
        <v>107</v>
      </c>
      <c r="C23" s="7">
        <v>0</v>
      </c>
      <c r="D23" s="70">
        <f t="shared" si="0"/>
        <v>0</v>
      </c>
      <c r="E23" s="70">
        <f t="shared" si="1"/>
        <v>0</v>
      </c>
      <c r="F23" s="28"/>
      <c r="G23" s="28"/>
      <c r="H23" s="28"/>
      <c r="L23" s="28" t="s">
        <v>107</v>
      </c>
    </row>
    <row r="24" spans="1:13" x14ac:dyDescent="0.35">
      <c r="A24" s="28"/>
      <c r="B24" s="7" t="s">
        <v>107</v>
      </c>
      <c r="C24" s="7">
        <v>0</v>
      </c>
      <c r="D24" s="70">
        <f t="shared" si="0"/>
        <v>0</v>
      </c>
      <c r="E24" s="70">
        <f t="shared" si="1"/>
        <v>0</v>
      </c>
      <c r="F24" s="28"/>
      <c r="G24" s="28"/>
      <c r="H24" s="28"/>
    </row>
    <row r="25" spans="1:13" x14ac:dyDescent="0.35">
      <c r="A25" s="28"/>
      <c r="B25" s="7" t="s">
        <v>107</v>
      </c>
      <c r="C25" s="7">
        <v>0</v>
      </c>
      <c r="D25" s="70">
        <f t="shared" si="0"/>
        <v>0</v>
      </c>
      <c r="E25" s="70">
        <f t="shared" si="1"/>
        <v>0</v>
      </c>
      <c r="F25" s="28"/>
      <c r="G25" s="28"/>
      <c r="H25" s="28"/>
    </row>
    <row r="26" spans="1:13" x14ac:dyDescent="0.35">
      <c r="A26" s="28"/>
      <c r="B26" s="7" t="s">
        <v>107</v>
      </c>
      <c r="C26" s="7">
        <v>0</v>
      </c>
      <c r="D26" s="70">
        <f t="shared" si="0"/>
        <v>0</v>
      </c>
      <c r="E26" s="70">
        <f t="shared" si="1"/>
        <v>0</v>
      </c>
      <c r="F26" s="28"/>
      <c r="G26" s="28"/>
      <c r="H26" s="28"/>
    </row>
    <row r="27" spans="1:13" x14ac:dyDescent="0.35">
      <c r="A27" s="28"/>
      <c r="B27" s="7" t="s">
        <v>107</v>
      </c>
      <c r="C27" s="7">
        <v>0</v>
      </c>
      <c r="D27" s="70">
        <f t="shared" si="0"/>
        <v>0</v>
      </c>
      <c r="E27" s="70">
        <f t="shared" si="1"/>
        <v>0</v>
      </c>
      <c r="F27" s="28"/>
      <c r="G27" s="28"/>
      <c r="H27" s="28"/>
    </row>
    <row r="28" spans="1:13" x14ac:dyDescent="0.35">
      <c r="A28" s="28"/>
      <c r="B28" s="7" t="s">
        <v>107</v>
      </c>
      <c r="C28" s="7">
        <v>0</v>
      </c>
      <c r="D28" s="70">
        <f t="shared" si="0"/>
        <v>0</v>
      </c>
      <c r="E28" s="70">
        <f t="shared" si="1"/>
        <v>0</v>
      </c>
      <c r="F28" s="28"/>
      <c r="G28" s="28"/>
      <c r="H28" s="28"/>
    </row>
    <row r="29" spans="1:13" x14ac:dyDescent="0.35">
      <c r="A29" s="28"/>
      <c r="B29" s="7" t="s">
        <v>107</v>
      </c>
      <c r="C29" s="7">
        <v>0</v>
      </c>
      <c r="D29" s="70">
        <f t="shared" si="0"/>
        <v>0</v>
      </c>
      <c r="E29" s="70">
        <f t="shared" si="1"/>
        <v>0</v>
      </c>
      <c r="F29" s="28"/>
      <c r="G29" s="28"/>
      <c r="H29" s="28"/>
    </row>
    <row r="30" spans="1:13" x14ac:dyDescent="0.35">
      <c r="A30" s="28"/>
      <c r="B30" s="7" t="s">
        <v>107</v>
      </c>
      <c r="C30" s="7">
        <v>0</v>
      </c>
      <c r="D30" s="70">
        <f t="shared" si="0"/>
        <v>0</v>
      </c>
      <c r="E30" s="70">
        <f t="shared" si="1"/>
        <v>0</v>
      </c>
      <c r="F30" s="28"/>
      <c r="G30" s="28"/>
      <c r="H30" s="28"/>
    </row>
    <row r="31" spans="1:13" x14ac:dyDescent="0.35">
      <c r="A31" s="28"/>
      <c r="B31" s="7" t="s">
        <v>107</v>
      </c>
      <c r="C31" s="7">
        <v>0</v>
      </c>
      <c r="D31" s="70">
        <f t="shared" si="0"/>
        <v>0</v>
      </c>
      <c r="E31" s="70">
        <f t="shared" si="1"/>
        <v>0</v>
      </c>
      <c r="F31" s="28"/>
      <c r="G31" s="28"/>
      <c r="H31" s="28"/>
    </row>
    <row r="32" spans="1:13" x14ac:dyDescent="0.35">
      <c r="A32" s="28"/>
      <c r="B32" s="7" t="s">
        <v>107</v>
      </c>
      <c r="C32" s="7">
        <v>0</v>
      </c>
      <c r="D32" s="70">
        <f t="shared" si="0"/>
        <v>0</v>
      </c>
      <c r="E32" s="70">
        <f t="shared" si="1"/>
        <v>0</v>
      </c>
      <c r="F32" s="28"/>
      <c r="G32" s="28"/>
      <c r="H32" s="28"/>
    </row>
  </sheetData>
  <sheetProtection algorithmName="SHA-512" hashValue="fME4cbeL3rPPaVJqNmMmR7cVm+PHR2Z6T9ypH3s6aiKftdT+OSj4xwwbujJkEgs4LE27p57mLlhVRlXlmzU69g==" saltValue="5a4sTzEQkj28wrS3PpSu3Q==" spinCount="100000" sheet="1" selectLockedCells="1"/>
  <mergeCells count="1">
    <mergeCell ref="B2:D2"/>
  </mergeCells>
  <dataValidations count="1">
    <dataValidation type="list" allowBlank="1" showInputMessage="1" showErrorMessage="1" sqref="B5:B32" xr:uid="{00000000-0002-0000-0800-000000000000}">
      <formula1>$L$5:$L$23</formula1>
    </dataValidation>
  </dataValidations>
  <hyperlinks>
    <hyperlink ref="G1" location="Overview!A1" display="Return to Overview " xr:uid="{00000000-0004-0000-08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31"/>
  <sheetViews>
    <sheetView zoomScale="90" zoomScaleNormal="90" workbookViewId="0">
      <selection activeCell="I1" sqref="I1"/>
    </sheetView>
  </sheetViews>
  <sheetFormatPr defaultRowHeight="15.5" x14ac:dyDescent="0.35"/>
  <cols>
    <col min="1" max="1" width="5.3046875" style="19" customWidth="1"/>
    <col min="2" max="2" width="42.53515625" style="19" bestFit="1" customWidth="1"/>
    <col min="3" max="3" width="12.23046875" style="19" customWidth="1"/>
    <col min="4" max="4" width="15.15234375" style="19" customWidth="1"/>
    <col min="5" max="5" width="13.23046875" style="19" customWidth="1"/>
    <col min="6" max="6" width="9.23046875" style="19"/>
    <col min="7" max="7" width="29.61328125" style="19" bestFit="1" customWidth="1"/>
    <col min="8" max="10" width="9.23046875" style="19"/>
    <col min="11" max="11" width="0" style="28" hidden="1" customWidth="1"/>
    <col min="12" max="12" width="42.53515625" style="28" hidden="1" customWidth="1"/>
    <col min="13" max="13" width="13.3046875" style="28" hidden="1" customWidth="1"/>
    <col min="14" max="14" width="15.3828125" style="28" hidden="1" customWidth="1"/>
    <col min="15" max="16384" width="9.23046875" style="19"/>
  </cols>
  <sheetData>
    <row r="1" spans="1:13" x14ac:dyDescent="0.35">
      <c r="A1" s="28"/>
      <c r="B1" s="41" t="s">
        <v>200</v>
      </c>
      <c r="C1" s="28"/>
      <c r="D1" s="28"/>
      <c r="E1" s="28"/>
      <c r="F1" s="28"/>
      <c r="G1" s="10" t="s">
        <v>196</v>
      </c>
      <c r="H1" s="28"/>
    </row>
    <row r="2" spans="1:13" x14ac:dyDescent="0.35">
      <c r="A2" s="28"/>
      <c r="B2" s="28"/>
      <c r="C2" s="28"/>
      <c r="D2" s="28"/>
      <c r="E2" s="28"/>
      <c r="F2" s="28"/>
      <c r="G2" s="28"/>
      <c r="H2" s="28"/>
    </row>
    <row r="3" spans="1:13" ht="48.5" x14ac:dyDescent="0.35">
      <c r="A3" s="28"/>
      <c r="B3" s="71" t="s">
        <v>106</v>
      </c>
      <c r="C3" s="74" t="s">
        <v>352</v>
      </c>
      <c r="D3" s="74" t="s">
        <v>353</v>
      </c>
      <c r="E3" s="74" t="s">
        <v>104</v>
      </c>
      <c r="F3" s="28"/>
      <c r="G3" s="28"/>
      <c r="H3" s="28"/>
    </row>
    <row r="4" spans="1:13" x14ac:dyDescent="0.35">
      <c r="A4" s="28"/>
      <c r="B4" s="7" t="s">
        <v>107</v>
      </c>
      <c r="C4" s="7">
        <v>0</v>
      </c>
      <c r="D4" s="70">
        <f>VLOOKUP(B4,$L$4:$M$22,2,FALSE)</f>
        <v>0</v>
      </c>
      <c r="E4" s="70">
        <f>SUM(C4*D4)</f>
        <v>0</v>
      </c>
      <c r="F4" s="28"/>
      <c r="G4" s="71" t="s">
        <v>180</v>
      </c>
      <c r="H4" s="71">
        <f>SUM(E4:E301)</f>
        <v>0</v>
      </c>
      <c r="L4" s="28" t="s">
        <v>304</v>
      </c>
      <c r="M4" s="28">
        <v>6</v>
      </c>
    </row>
    <row r="5" spans="1:13" x14ac:dyDescent="0.35">
      <c r="A5" s="28"/>
      <c r="B5" s="7" t="s">
        <v>107</v>
      </c>
      <c r="C5" s="7">
        <v>0</v>
      </c>
      <c r="D5" s="70">
        <f t="shared" ref="D5:D30" si="0">VLOOKUP(B5,$L$4:$M$22,2,FALSE)</f>
        <v>0</v>
      </c>
      <c r="E5" s="70">
        <f t="shared" ref="E5:E31" si="1">SUM(C5*D5)</f>
        <v>0</v>
      </c>
      <c r="F5" s="28"/>
      <c r="G5" s="28"/>
      <c r="H5" s="28"/>
      <c r="L5" s="28" t="s">
        <v>305</v>
      </c>
      <c r="M5" s="28">
        <v>7</v>
      </c>
    </row>
    <row r="6" spans="1:13" x14ac:dyDescent="0.35">
      <c r="A6" s="28"/>
      <c r="B6" s="7" t="s">
        <v>107</v>
      </c>
      <c r="C6" s="7">
        <v>0</v>
      </c>
      <c r="D6" s="70">
        <f t="shared" si="0"/>
        <v>0</v>
      </c>
      <c r="E6" s="70">
        <f t="shared" si="1"/>
        <v>0</v>
      </c>
      <c r="F6" s="28"/>
      <c r="G6" s="28"/>
      <c r="H6" s="28"/>
      <c r="L6" s="28" t="s">
        <v>306</v>
      </c>
      <c r="M6" s="28">
        <v>7</v>
      </c>
    </row>
    <row r="7" spans="1:13" x14ac:dyDescent="0.35">
      <c r="A7" s="28"/>
      <c r="B7" s="7" t="s">
        <v>107</v>
      </c>
      <c r="C7" s="7">
        <v>0</v>
      </c>
      <c r="D7" s="70">
        <f t="shared" si="0"/>
        <v>0</v>
      </c>
      <c r="E7" s="70">
        <f t="shared" si="1"/>
        <v>0</v>
      </c>
      <c r="F7" s="28"/>
      <c r="G7" s="28"/>
      <c r="H7" s="28"/>
      <c r="L7" s="28" t="s">
        <v>307</v>
      </c>
      <c r="M7" s="28">
        <v>6.5</v>
      </c>
    </row>
    <row r="8" spans="1:13" x14ac:dyDescent="0.35">
      <c r="A8" s="28"/>
      <c r="B8" s="7" t="s">
        <v>107</v>
      </c>
      <c r="C8" s="7">
        <v>0</v>
      </c>
      <c r="D8" s="70">
        <f t="shared" si="0"/>
        <v>0</v>
      </c>
      <c r="E8" s="70">
        <f t="shared" si="1"/>
        <v>0</v>
      </c>
      <c r="F8" s="28"/>
      <c r="G8" s="28"/>
      <c r="H8" s="28"/>
      <c r="L8" s="28" t="s">
        <v>308</v>
      </c>
      <c r="M8" s="28">
        <v>7</v>
      </c>
    </row>
    <row r="9" spans="1:13" x14ac:dyDescent="0.35">
      <c r="A9" s="28"/>
      <c r="B9" s="7" t="s">
        <v>107</v>
      </c>
      <c r="C9" s="7">
        <v>0</v>
      </c>
      <c r="D9" s="70">
        <f t="shared" si="0"/>
        <v>0</v>
      </c>
      <c r="E9" s="70">
        <f t="shared" si="1"/>
        <v>0</v>
      </c>
      <c r="F9" s="28"/>
      <c r="G9" s="28"/>
      <c r="H9" s="28"/>
      <c r="L9" s="28" t="s">
        <v>313</v>
      </c>
      <c r="M9" s="28">
        <v>6</v>
      </c>
    </row>
    <row r="10" spans="1:13" x14ac:dyDescent="0.35">
      <c r="A10" s="28"/>
      <c r="B10" s="7" t="s">
        <v>107</v>
      </c>
      <c r="C10" s="7">
        <v>0</v>
      </c>
      <c r="D10" s="70">
        <f t="shared" si="0"/>
        <v>0</v>
      </c>
      <c r="E10" s="70">
        <f t="shared" si="1"/>
        <v>0</v>
      </c>
      <c r="F10" s="28"/>
      <c r="G10" s="28"/>
      <c r="H10" s="28"/>
      <c r="L10" s="28" t="s">
        <v>309</v>
      </c>
      <c r="M10" s="28">
        <v>19</v>
      </c>
    </row>
    <row r="11" spans="1:13" x14ac:dyDescent="0.35">
      <c r="A11" s="28"/>
      <c r="B11" s="7" t="s">
        <v>107</v>
      </c>
      <c r="C11" s="7">
        <v>0</v>
      </c>
      <c r="D11" s="70">
        <f t="shared" si="0"/>
        <v>0</v>
      </c>
      <c r="E11" s="70">
        <f t="shared" si="1"/>
        <v>0</v>
      </c>
      <c r="F11" s="28"/>
      <c r="G11" s="28"/>
      <c r="H11" s="28"/>
      <c r="L11" s="28" t="s">
        <v>310</v>
      </c>
      <c r="M11" s="28">
        <v>10</v>
      </c>
    </row>
    <row r="12" spans="1:13" x14ac:dyDescent="0.35">
      <c r="A12" s="28"/>
      <c r="B12" s="7" t="s">
        <v>107</v>
      </c>
      <c r="C12" s="7">
        <v>0</v>
      </c>
      <c r="D12" s="70">
        <f t="shared" si="0"/>
        <v>0</v>
      </c>
      <c r="E12" s="70">
        <f t="shared" si="1"/>
        <v>0</v>
      </c>
      <c r="F12" s="28"/>
      <c r="G12" s="28"/>
      <c r="H12" s="28"/>
      <c r="L12" s="28" t="s">
        <v>243</v>
      </c>
      <c r="M12" s="28">
        <v>2.6</v>
      </c>
    </row>
    <row r="13" spans="1:13" x14ac:dyDescent="0.35">
      <c r="A13" s="28"/>
      <c r="B13" s="7" t="s">
        <v>107</v>
      </c>
      <c r="C13" s="7">
        <v>0</v>
      </c>
      <c r="D13" s="70">
        <f t="shared" si="0"/>
        <v>0</v>
      </c>
      <c r="E13" s="70">
        <f t="shared" si="1"/>
        <v>0</v>
      </c>
      <c r="F13" s="28"/>
      <c r="G13" s="28"/>
      <c r="H13" s="28"/>
      <c r="L13" s="28" t="s">
        <v>105</v>
      </c>
      <c r="M13" s="28">
        <v>3.6</v>
      </c>
    </row>
    <row r="14" spans="1:13" x14ac:dyDescent="0.35">
      <c r="A14" s="28"/>
      <c r="B14" s="7" t="s">
        <v>107</v>
      </c>
      <c r="C14" s="7">
        <v>0</v>
      </c>
      <c r="D14" s="70">
        <f t="shared" si="0"/>
        <v>0</v>
      </c>
      <c r="E14" s="70">
        <f t="shared" si="1"/>
        <v>0</v>
      </c>
      <c r="F14" s="28"/>
      <c r="G14" s="28"/>
      <c r="H14" s="28"/>
      <c r="L14" s="28" t="s">
        <v>244</v>
      </c>
      <c r="M14" s="28">
        <v>1.5</v>
      </c>
    </row>
    <row r="15" spans="1:13" x14ac:dyDescent="0.35">
      <c r="A15" s="28"/>
      <c r="B15" s="7" t="s">
        <v>107</v>
      </c>
      <c r="C15" s="7">
        <v>0</v>
      </c>
      <c r="D15" s="70">
        <f t="shared" si="0"/>
        <v>0</v>
      </c>
      <c r="E15" s="70">
        <f t="shared" si="1"/>
        <v>0</v>
      </c>
      <c r="F15" s="28"/>
      <c r="G15" s="28"/>
      <c r="H15" s="28"/>
      <c r="L15" s="28" t="s">
        <v>245</v>
      </c>
      <c r="M15" s="28">
        <v>2</v>
      </c>
    </row>
    <row r="16" spans="1:13" x14ac:dyDescent="0.35">
      <c r="A16" s="28"/>
      <c r="B16" s="7" t="s">
        <v>107</v>
      </c>
      <c r="C16" s="7">
        <v>0</v>
      </c>
      <c r="D16" s="70">
        <f t="shared" si="0"/>
        <v>0</v>
      </c>
      <c r="E16" s="70">
        <f t="shared" si="1"/>
        <v>0</v>
      </c>
      <c r="F16" s="28"/>
      <c r="G16" s="28"/>
      <c r="H16" s="28"/>
      <c r="L16" s="28" t="s">
        <v>246</v>
      </c>
      <c r="M16" s="28">
        <v>3</v>
      </c>
    </row>
    <row r="17" spans="1:13" x14ac:dyDescent="0.35">
      <c r="A17" s="28"/>
      <c r="B17" s="7" t="s">
        <v>107</v>
      </c>
      <c r="C17" s="7">
        <v>0</v>
      </c>
      <c r="D17" s="70">
        <f t="shared" si="0"/>
        <v>0</v>
      </c>
      <c r="E17" s="70">
        <f t="shared" si="1"/>
        <v>0</v>
      </c>
      <c r="F17" s="28"/>
      <c r="G17" s="28"/>
      <c r="H17" s="28"/>
      <c r="L17" s="28" t="s">
        <v>247</v>
      </c>
      <c r="M17" s="28">
        <v>4</v>
      </c>
    </row>
    <row r="18" spans="1:13" x14ac:dyDescent="0.35">
      <c r="A18" s="28"/>
      <c r="B18" s="7" t="s">
        <v>107</v>
      </c>
      <c r="C18" s="7">
        <v>0</v>
      </c>
      <c r="D18" s="70">
        <f t="shared" si="0"/>
        <v>0</v>
      </c>
      <c r="E18" s="70">
        <f t="shared" si="1"/>
        <v>0</v>
      </c>
      <c r="F18" s="28"/>
      <c r="G18" s="28"/>
      <c r="H18" s="28"/>
      <c r="L18" s="28" t="s">
        <v>248</v>
      </c>
      <c r="M18" s="28">
        <v>3.6</v>
      </c>
    </row>
    <row r="19" spans="1:13" x14ac:dyDescent="0.35">
      <c r="A19" s="28"/>
      <c r="B19" s="7" t="s">
        <v>107</v>
      </c>
      <c r="C19" s="7">
        <v>0</v>
      </c>
      <c r="D19" s="70">
        <f t="shared" si="0"/>
        <v>0</v>
      </c>
      <c r="E19" s="70">
        <f t="shared" si="1"/>
        <v>0</v>
      </c>
      <c r="F19" s="28"/>
      <c r="G19" s="28"/>
      <c r="H19" s="28"/>
      <c r="L19" s="28" t="s">
        <v>249</v>
      </c>
      <c r="M19" s="28">
        <v>5</v>
      </c>
    </row>
    <row r="20" spans="1:13" x14ac:dyDescent="0.35">
      <c r="A20" s="28"/>
      <c r="B20" s="7" t="s">
        <v>107</v>
      </c>
      <c r="C20" s="7">
        <v>0</v>
      </c>
      <c r="D20" s="70">
        <f t="shared" si="0"/>
        <v>0</v>
      </c>
      <c r="E20" s="70">
        <f t="shared" si="1"/>
        <v>0</v>
      </c>
      <c r="F20" s="28"/>
      <c r="G20" s="28"/>
      <c r="H20" s="28"/>
      <c r="L20" s="28" t="s">
        <v>311</v>
      </c>
      <c r="M20" s="28">
        <v>0.5</v>
      </c>
    </row>
    <row r="21" spans="1:13" x14ac:dyDescent="0.35">
      <c r="A21" s="28"/>
      <c r="B21" s="7" t="s">
        <v>107</v>
      </c>
      <c r="C21" s="7">
        <v>0</v>
      </c>
      <c r="D21" s="70">
        <f t="shared" si="0"/>
        <v>0</v>
      </c>
      <c r="E21" s="70">
        <f t="shared" si="1"/>
        <v>0</v>
      </c>
      <c r="F21" s="28"/>
      <c r="G21" s="28"/>
      <c r="H21" s="28"/>
      <c r="L21" s="28" t="s">
        <v>315</v>
      </c>
      <c r="M21" s="28">
        <v>3.6</v>
      </c>
    </row>
    <row r="22" spans="1:13" x14ac:dyDescent="0.35">
      <c r="A22" s="28"/>
      <c r="B22" s="7" t="s">
        <v>107</v>
      </c>
      <c r="C22" s="7">
        <v>0</v>
      </c>
      <c r="D22" s="70">
        <f t="shared" si="0"/>
        <v>0</v>
      </c>
      <c r="E22" s="70">
        <f t="shared" si="1"/>
        <v>0</v>
      </c>
      <c r="F22" s="28"/>
      <c r="G22" s="28"/>
      <c r="H22" s="28"/>
      <c r="L22" s="28" t="s">
        <v>107</v>
      </c>
    </row>
    <row r="23" spans="1:13" x14ac:dyDescent="0.35">
      <c r="A23" s="28"/>
      <c r="B23" s="7" t="s">
        <v>107</v>
      </c>
      <c r="C23" s="7">
        <v>0</v>
      </c>
      <c r="D23" s="70">
        <f t="shared" si="0"/>
        <v>0</v>
      </c>
      <c r="E23" s="70">
        <f t="shared" si="1"/>
        <v>0</v>
      </c>
      <c r="F23" s="28"/>
      <c r="G23" s="28"/>
      <c r="H23" s="28"/>
    </row>
    <row r="24" spans="1:13" x14ac:dyDescent="0.35">
      <c r="A24" s="28"/>
      <c r="B24" s="7" t="s">
        <v>107</v>
      </c>
      <c r="C24" s="7">
        <v>0</v>
      </c>
      <c r="D24" s="70">
        <f t="shared" si="0"/>
        <v>0</v>
      </c>
      <c r="E24" s="70">
        <f t="shared" si="1"/>
        <v>0</v>
      </c>
      <c r="F24" s="28"/>
      <c r="G24" s="28"/>
      <c r="H24" s="28"/>
    </row>
    <row r="25" spans="1:13" x14ac:dyDescent="0.35">
      <c r="A25" s="28"/>
      <c r="B25" s="7" t="s">
        <v>107</v>
      </c>
      <c r="C25" s="7">
        <v>0</v>
      </c>
      <c r="D25" s="70">
        <f t="shared" si="0"/>
        <v>0</v>
      </c>
      <c r="E25" s="70">
        <f t="shared" si="1"/>
        <v>0</v>
      </c>
      <c r="F25" s="28"/>
      <c r="G25" s="28"/>
      <c r="H25" s="28"/>
    </row>
    <row r="26" spans="1:13" x14ac:dyDescent="0.35">
      <c r="A26" s="28"/>
      <c r="B26" s="7" t="s">
        <v>107</v>
      </c>
      <c r="C26" s="7">
        <v>0</v>
      </c>
      <c r="D26" s="70">
        <f t="shared" si="0"/>
        <v>0</v>
      </c>
      <c r="E26" s="70">
        <f t="shared" si="1"/>
        <v>0</v>
      </c>
      <c r="F26" s="28"/>
      <c r="G26" s="28"/>
      <c r="H26" s="28"/>
    </row>
    <row r="27" spans="1:13" x14ac:dyDescent="0.35">
      <c r="A27" s="28"/>
      <c r="B27" s="7" t="s">
        <v>107</v>
      </c>
      <c r="C27" s="7">
        <v>0</v>
      </c>
      <c r="D27" s="70">
        <f t="shared" si="0"/>
        <v>0</v>
      </c>
      <c r="E27" s="70">
        <f t="shared" si="1"/>
        <v>0</v>
      </c>
      <c r="F27" s="28"/>
      <c r="G27" s="28"/>
      <c r="H27" s="28"/>
    </row>
    <row r="28" spans="1:13" x14ac:dyDescent="0.35">
      <c r="A28" s="28"/>
      <c r="B28" s="7" t="s">
        <v>107</v>
      </c>
      <c r="C28" s="7">
        <v>0</v>
      </c>
      <c r="D28" s="70">
        <f t="shared" si="0"/>
        <v>0</v>
      </c>
      <c r="E28" s="70">
        <f t="shared" si="1"/>
        <v>0</v>
      </c>
      <c r="F28" s="28"/>
      <c r="G28" s="28"/>
      <c r="H28" s="28"/>
    </row>
    <row r="29" spans="1:13" x14ac:dyDescent="0.35">
      <c r="A29" s="28"/>
      <c r="B29" s="7" t="s">
        <v>107</v>
      </c>
      <c r="C29" s="7">
        <v>0</v>
      </c>
      <c r="D29" s="70">
        <f t="shared" si="0"/>
        <v>0</v>
      </c>
      <c r="E29" s="70">
        <f t="shared" si="1"/>
        <v>0</v>
      </c>
      <c r="F29" s="28"/>
      <c r="G29" s="28"/>
      <c r="H29" s="28"/>
    </row>
    <row r="30" spans="1:13" x14ac:dyDescent="0.35">
      <c r="A30" s="28"/>
      <c r="B30" s="7" t="s">
        <v>107</v>
      </c>
      <c r="C30" s="7">
        <v>0</v>
      </c>
      <c r="D30" s="70">
        <f t="shared" si="0"/>
        <v>0</v>
      </c>
      <c r="E30" s="70">
        <f t="shared" si="1"/>
        <v>0</v>
      </c>
      <c r="F30" s="28"/>
      <c r="G30" s="28"/>
      <c r="H30" s="28"/>
    </row>
    <row r="31" spans="1:13" x14ac:dyDescent="0.35">
      <c r="A31" s="28"/>
      <c r="B31" s="7" t="s">
        <v>107</v>
      </c>
      <c r="C31" s="7">
        <v>0</v>
      </c>
      <c r="D31" s="70">
        <f>VLOOKUP(B31,$L$4:$M$22,2,FALSE)</f>
        <v>0</v>
      </c>
      <c r="E31" s="70">
        <f t="shared" si="1"/>
        <v>0</v>
      </c>
      <c r="F31" s="28"/>
      <c r="G31" s="28"/>
      <c r="H31" s="28"/>
    </row>
  </sheetData>
  <sheetProtection algorithmName="SHA-512" hashValue="VU5ny9uMD+uMWgo4pLOcj9AxPLGVYomMOxeL76yk1YZS1bIohlB/TQeQoz8Y82Fh83ClX3ppzMx3e9ErVjlYeA==" saltValue="xOSuOCof5ZBeCTYo5qKnWA==" spinCount="100000" sheet="1" selectLockedCells="1"/>
  <dataValidations count="1">
    <dataValidation type="list" allowBlank="1" showInputMessage="1" showErrorMessage="1" sqref="B4:B31" xr:uid="{00000000-0002-0000-0900-000000000000}">
      <formula1>$L$4:$L$22</formula1>
    </dataValidation>
  </dataValidations>
  <hyperlinks>
    <hyperlink ref="G1" location="Overview!A1" display="Return to Overview" xr:uid="{00000000-0004-0000-0900-000000000000}"/>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9"/>
  <sheetViews>
    <sheetView zoomScale="90" zoomScaleNormal="90" workbookViewId="0">
      <selection activeCell="I1" sqref="I1"/>
    </sheetView>
  </sheetViews>
  <sheetFormatPr defaultRowHeight="15.5" x14ac:dyDescent="0.35"/>
  <cols>
    <col min="1" max="1" width="3" style="19" customWidth="1"/>
    <col min="2" max="2" width="12.61328125" style="19" customWidth="1"/>
    <col min="3" max="3" width="43.23046875" style="19" customWidth="1"/>
    <col min="4" max="4" width="12.15234375" style="19" customWidth="1"/>
    <col min="5" max="7" width="14" style="19" customWidth="1"/>
    <col min="8" max="8" width="16.84375" style="19" customWidth="1"/>
    <col min="9" max="9" width="9.23046875" style="19"/>
    <col min="10" max="10" width="22.23046875" style="19" customWidth="1"/>
    <col min="11" max="16384" width="9.23046875" style="19"/>
  </cols>
  <sheetData>
    <row r="1" spans="1:8" x14ac:dyDescent="0.35">
      <c r="A1" s="28"/>
      <c r="B1" s="241" t="s">
        <v>195</v>
      </c>
      <c r="C1" s="241"/>
      <c r="D1" s="241"/>
      <c r="E1" s="10" t="s">
        <v>196</v>
      </c>
      <c r="F1" s="10"/>
      <c r="G1" s="10"/>
      <c r="H1" s="28"/>
    </row>
    <row r="2" spans="1:8" x14ac:dyDescent="0.35">
      <c r="A2" s="28"/>
      <c r="B2" s="30"/>
      <c r="C2" s="30"/>
      <c r="D2" s="30"/>
      <c r="E2" s="29"/>
      <c r="F2" s="29"/>
      <c r="G2" s="29"/>
      <c r="H2" s="28"/>
    </row>
    <row r="3" spans="1:8" x14ac:dyDescent="0.35">
      <c r="A3" s="28"/>
      <c r="B3" s="225" t="s">
        <v>271</v>
      </c>
      <c r="C3" s="225"/>
      <c r="D3" s="30"/>
      <c r="E3" s="29"/>
      <c r="F3" s="29"/>
      <c r="G3" s="29"/>
      <c r="H3" s="28"/>
    </row>
    <row r="4" spans="1:8" x14ac:dyDescent="0.35">
      <c r="A4" s="28"/>
      <c r="B4" s="28"/>
      <c r="C4" s="28"/>
      <c r="D4" s="28"/>
      <c r="E4" s="28"/>
      <c r="F4" s="28"/>
      <c r="G4" s="28"/>
      <c r="H4" s="28"/>
    </row>
    <row r="5" spans="1:8" ht="77.5" x14ac:dyDescent="0.35">
      <c r="A5" s="28"/>
      <c r="B5" s="242" t="s">
        <v>0</v>
      </c>
      <c r="C5" s="242"/>
      <c r="D5" s="31" t="s">
        <v>1</v>
      </c>
      <c r="E5" s="32" t="s">
        <v>2</v>
      </c>
      <c r="F5" s="32" t="s">
        <v>293</v>
      </c>
      <c r="G5" s="32" t="s">
        <v>292</v>
      </c>
      <c r="H5" s="32" t="s">
        <v>3</v>
      </c>
    </row>
    <row r="6" spans="1:8" x14ac:dyDescent="0.35">
      <c r="A6" s="28"/>
      <c r="B6" s="230" t="s">
        <v>268</v>
      </c>
      <c r="C6" s="231"/>
      <c r="D6" s="231"/>
      <c r="E6" s="231"/>
      <c r="F6" s="231"/>
      <c r="G6" s="231"/>
      <c r="H6" s="232"/>
    </row>
    <row r="7" spans="1:8" x14ac:dyDescent="0.35">
      <c r="A7" s="28"/>
      <c r="B7" s="235" t="s">
        <v>4</v>
      </c>
      <c r="C7" s="235"/>
      <c r="D7" s="1"/>
      <c r="E7" s="34">
        <v>7</v>
      </c>
      <c r="F7" s="108">
        <v>151</v>
      </c>
      <c r="G7" s="105"/>
      <c r="H7" s="34">
        <f>((D7*E7*F7))*G7</f>
        <v>0</v>
      </c>
    </row>
    <row r="8" spans="1:8" x14ac:dyDescent="0.35">
      <c r="A8" s="28"/>
      <c r="B8" s="238" t="s">
        <v>12</v>
      </c>
      <c r="C8" s="34" t="s">
        <v>10</v>
      </c>
      <c r="D8" s="1"/>
      <c r="E8" s="34">
        <v>20</v>
      </c>
      <c r="F8" s="108">
        <v>151</v>
      </c>
      <c r="G8" s="105"/>
      <c r="H8" s="34">
        <f t="shared" ref="H8:H20" si="0">((D8*E8*F8))*G8</f>
        <v>0</v>
      </c>
    </row>
    <row r="9" spans="1:8" x14ac:dyDescent="0.35">
      <c r="A9" s="28"/>
      <c r="B9" s="238"/>
      <c r="C9" s="34" t="s">
        <v>11</v>
      </c>
      <c r="D9" s="1"/>
      <c r="E9" s="34">
        <v>40</v>
      </c>
      <c r="F9" s="108">
        <v>151</v>
      </c>
      <c r="G9" s="105"/>
      <c r="H9" s="34">
        <f t="shared" si="0"/>
        <v>0</v>
      </c>
    </row>
    <row r="10" spans="1:8" x14ac:dyDescent="0.35">
      <c r="A10" s="28"/>
      <c r="B10" s="238" t="s">
        <v>13</v>
      </c>
      <c r="C10" s="34" t="s">
        <v>14</v>
      </c>
      <c r="D10" s="1"/>
      <c r="E10" s="34">
        <v>64</v>
      </c>
      <c r="F10" s="108">
        <v>151</v>
      </c>
      <c r="G10" s="105"/>
      <c r="H10" s="34">
        <f t="shared" si="0"/>
        <v>0</v>
      </c>
    </row>
    <row r="11" spans="1:8" x14ac:dyDescent="0.35">
      <c r="A11" s="28"/>
      <c r="B11" s="238"/>
      <c r="C11" s="34" t="s">
        <v>15</v>
      </c>
      <c r="D11" s="1"/>
      <c r="E11" s="34">
        <v>53</v>
      </c>
      <c r="F11" s="108">
        <v>151</v>
      </c>
      <c r="G11" s="105"/>
      <c r="H11" s="34">
        <f t="shared" si="0"/>
        <v>0</v>
      </c>
    </row>
    <row r="12" spans="1:8" x14ac:dyDescent="0.35">
      <c r="A12" s="28"/>
      <c r="B12" s="238"/>
      <c r="C12" s="34" t="s">
        <v>16</v>
      </c>
      <c r="D12" s="1"/>
      <c r="E12" s="34">
        <v>42</v>
      </c>
      <c r="F12" s="108">
        <v>151</v>
      </c>
      <c r="G12" s="105"/>
      <c r="H12" s="34">
        <f t="shared" si="0"/>
        <v>0</v>
      </c>
    </row>
    <row r="13" spans="1:8" x14ac:dyDescent="0.35">
      <c r="A13" s="28"/>
      <c r="B13" s="239" t="s">
        <v>18</v>
      </c>
      <c r="C13" s="34" t="s">
        <v>10</v>
      </c>
      <c r="D13" s="1"/>
      <c r="E13" s="34">
        <v>20</v>
      </c>
      <c r="F13" s="108">
        <v>151</v>
      </c>
      <c r="G13" s="105"/>
      <c r="H13" s="34">
        <f t="shared" si="0"/>
        <v>0</v>
      </c>
    </row>
    <row r="14" spans="1:8" x14ac:dyDescent="0.35">
      <c r="A14" s="28"/>
      <c r="B14" s="239"/>
      <c r="C14" s="34" t="s">
        <v>17</v>
      </c>
      <c r="D14" s="1"/>
      <c r="E14" s="34">
        <v>26</v>
      </c>
      <c r="F14" s="108">
        <v>151</v>
      </c>
      <c r="G14" s="105"/>
      <c r="H14" s="34">
        <f t="shared" si="0"/>
        <v>0</v>
      </c>
    </row>
    <row r="15" spans="1:8" x14ac:dyDescent="0.35">
      <c r="A15" s="28"/>
      <c r="B15" s="238" t="s">
        <v>19</v>
      </c>
      <c r="C15" s="34" t="s">
        <v>20</v>
      </c>
      <c r="D15" s="1"/>
      <c r="E15" s="34">
        <v>32</v>
      </c>
      <c r="F15" s="108">
        <v>151</v>
      </c>
      <c r="G15" s="105"/>
      <c r="H15" s="34">
        <f t="shared" si="0"/>
        <v>0</v>
      </c>
    </row>
    <row r="16" spans="1:8" x14ac:dyDescent="0.35">
      <c r="A16" s="28"/>
      <c r="B16" s="238"/>
      <c r="C16" s="34" t="s">
        <v>21</v>
      </c>
      <c r="D16" s="1"/>
      <c r="E16" s="34">
        <v>32</v>
      </c>
      <c r="F16" s="108">
        <v>151</v>
      </c>
      <c r="G16" s="105"/>
      <c r="H16" s="34">
        <f t="shared" si="0"/>
        <v>0</v>
      </c>
    </row>
    <row r="17" spans="1:8" x14ac:dyDescent="0.35">
      <c r="A17" s="28"/>
      <c r="B17" s="238"/>
      <c r="C17" s="34" t="s">
        <v>22</v>
      </c>
      <c r="D17" s="1"/>
      <c r="E17" s="34">
        <v>45</v>
      </c>
      <c r="F17" s="108">
        <v>151</v>
      </c>
      <c r="G17" s="105"/>
      <c r="H17" s="34">
        <f t="shared" si="0"/>
        <v>0</v>
      </c>
    </row>
    <row r="18" spans="1:8" x14ac:dyDescent="0.35">
      <c r="A18" s="28"/>
      <c r="B18" s="240" t="s">
        <v>26</v>
      </c>
      <c r="C18" s="34" t="s">
        <v>23</v>
      </c>
      <c r="D18" s="1"/>
      <c r="E18" s="34">
        <v>26</v>
      </c>
      <c r="F18" s="108">
        <v>151</v>
      </c>
      <c r="G18" s="105"/>
      <c r="H18" s="34">
        <f t="shared" si="0"/>
        <v>0</v>
      </c>
    </row>
    <row r="19" spans="1:8" x14ac:dyDescent="0.35">
      <c r="A19" s="28"/>
      <c r="B19" s="240"/>
      <c r="C19" s="34" t="s">
        <v>24</v>
      </c>
      <c r="D19" s="1"/>
      <c r="E19" s="34">
        <v>26</v>
      </c>
      <c r="F19" s="108">
        <v>151</v>
      </c>
      <c r="G19" s="105"/>
      <c r="H19" s="34">
        <f t="shared" si="0"/>
        <v>0</v>
      </c>
    </row>
    <row r="20" spans="1:8" x14ac:dyDescent="0.35">
      <c r="A20" s="28"/>
      <c r="B20" s="240"/>
      <c r="C20" s="34" t="s">
        <v>25</v>
      </c>
      <c r="D20" s="1"/>
      <c r="E20" s="34">
        <v>26</v>
      </c>
      <c r="F20" s="108">
        <v>151</v>
      </c>
      <c r="G20" s="105"/>
      <c r="H20" s="34">
        <f t="shared" si="0"/>
        <v>0</v>
      </c>
    </row>
    <row r="21" spans="1:8" x14ac:dyDescent="0.35">
      <c r="A21" s="28"/>
      <c r="B21" s="243" t="s">
        <v>7</v>
      </c>
      <c r="C21" s="243"/>
      <c r="D21" s="243"/>
      <c r="E21" s="36" t="s">
        <v>5</v>
      </c>
      <c r="F21" s="36"/>
      <c r="G21" s="36"/>
      <c r="H21" s="36">
        <f>SUM(H7:H20)</f>
        <v>0</v>
      </c>
    </row>
    <row r="22" spans="1:8" ht="17.5" x14ac:dyDescent="0.35">
      <c r="A22" s="28"/>
      <c r="B22" s="243"/>
      <c r="C22" s="243"/>
      <c r="D22" s="243"/>
      <c r="E22" s="36" t="s">
        <v>360</v>
      </c>
      <c r="F22" s="36"/>
      <c r="G22" s="36"/>
      <c r="H22" s="37">
        <f>SUM(H21/1000)</f>
        <v>0</v>
      </c>
    </row>
    <row r="23" spans="1:8" x14ac:dyDescent="0.35">
      <c r="A23" s="28"/>
      <c r="B23" s="244" t="s">
        <v>269</v>
      </c>
      <c r="C23" s="244"/>
      <c r="D23" s="244"/>
      <c r="E23" s="244"/>
      <c r="F23" s="244"/>
      <c r="G23" s="244"/>
      <c r="H23" s="244"/>
    </row>
    <row r="24" spans="1:8" x14ac:dyDescent="0.35">
      <c r="A24" s="28"/>
      <c r="B24" s="38" t="s">
        <v>27</v>
      </c>
      <c r="C24" s="38"/>
      <c r="D24" s="2"/>
      <c r="E24" s="38">
        <v>1.8</v>
      </c>
      <c r="F24" s="109">
        <v>151</v>
      </c>
      <c r="G24" s="106"/>
      <c r="H24" s="34">
        <f>((D24*E24*F24))*G24</f>
        <v>0</v>
      </c>
    </row>
    <row r="25" spans="1:8" x14ac:dyDescent="0.35">
      <c r="A25" s="28"/>
      <c r="B25" s="233" t="s">
        <v>28</v>
      </c>
      <c r="C25" s="233"/>
      <c r="D25" s="2"/>
      <c r="E25" s="38">
        <v>1.8</v>
      </c>
      <c r="F25" s="109">
        <v>151</v>
      </c>
      <c r="G25" s="106"/>
      <c r="H25" s="34">
        <f t="shared" ref="H25:H27" si="1">((D25*E25*F25))*G25</f>
        <v>0</v>
      </c>
    </row>
    <row r="26" spans="1:8" x14ac:dyDescent="0.35">
      <c r="A26" s="28"/>
      <c r="B26" s="234" t="s">
        <v>29</v>
      </c>
      <c r="C26" s="38" t="s">
        <v>30</v>
      </c>
      <c r="D26" s="2"/>
      <c r="E26" s="38">
        <v>3.3</v>
      </c>
      <c r="F26" s="109">
        <v>151</v>
      </c>
      <c r="G26" s="106"/>
      <c r="H26" s="34">
        <f t="shared" si="1"/>
        <v>0</v>
      </c>
    </row>
    <row r="27" spans="1:8" x14ac:dyDescent="0.35">
      <c r="A27" s="28"/>
      <c r="B27" s="234"/>
      <c r="C27" s="38" t="s">
        <v>31</v>
      </c>
      <c r="D27" s="2"/>
      <c r="E27" s="38">
        <v>5</v>
      </c>
      <c r="F27" s="109">
        <v>151</v>
      </c>
      <c r="G27" s="106"/>
      <c r="H27" s="34">
        <f t="shared" si="1"/>
        <v>0</v>
      </c>
    </row>
    <row r="28" spans="1:8" x14ac:dyDescent="0.35">
      <c r="A28" s="28"/>
      <c r="B28" s="237" t="s">
        <v>9</v>
      </c>
      <c r="C28" s="237"/>
      <c r="D28" s="237"/>
      <c r="E28" s="39" t="s">
        <v>5</v>
      </c>
      <c r="F28" s="39"/>
      <c r="G28" s="39"/>
      <c r="H28" s="39">
        <f>SUM(H24:H27)</f>
        <v>0</v>
      </c>
    </row>
    <row r="29" spans="1:8" ht="17.5" x14ac:dyDescent="0.35">
      <c r="A29" s="28"/>
      <c r="B29" s="237"/>
      <c r="C29" s="237"/>
      <c r="D29" s="237"/>
      <c r="E29" s="39" t="s">
        <v>361</v>
      </c>
      <c r="F29" s="39"/>
      <c r="G29" s="39"/>
      <c r="H29" s="40">
        <f>SUM(H28/1000)</f>
        <v>0</v>
      </c>
    </row>
    <row r="30" spans="1:8" x14ac:dyDescent="0.35">
      <c r="A30" s="28"/>
      <c r="B30" s="236" t="s">
        <v>270</v>
      </c>
      <c r="C30" s="236"/>
      <c r="D30" s="236"/>
      <c r="E30" s="236"/>
      <c r="F30" s="236"/>
      <c r="G30" s="236"/>
      <c r="H30" s="236"/>
    </row>
    <row r="31" spans="1:8" x14ac:dyDescent="0.35">
      <c r="A31" s="28"/>
      <c r="B31" s="235" t="s">
        <v>33</v>
      </c>
      <c r="C31" s="235"/>
      <c r="D31" s="1"/>
      <c r="E31" s="34">
        <v>3.5</v>
      </c>
      <c r="F31" s="108">
        <v>151</v>
      </c>
      <c r="G31" s="107"/>
      <c r="H31" s="34">
        <f t="shared" ref="H31:H34" si="2">((D31*E31*F31))*G31</f>
        <v>0</v>
      </c>
    </row>
    <row r="32" spans="1:8" x14ac:dyDescent="0.35">
      <c r="A32" s="28"/>
      <c r="B32" s="34" t="s">
        <v>34</v>
      </c>
      <c r="C32" s="34" t="s">
        <v>35</v>
      </c>
      <c r="D32" s="1"/>
      <c r="E32" s="34">
        <v>5</v>
      </c>
      <c r="F32" s="108">
        <v>151</v>
      </c>
      <c r="G32" s="107"/>
      <c r="H32" s="34">
        <f t="shared" si="2"/>
        <v>0</v>
      </c>
    </row>
    <row r="33" spans="1:8" x14ac:dyDescent="0.35">
      <c r="A33" s="28"/>
      <c r="B33" s="34"/>
      <c r="C33" s="34" t="s">
        <v>36</v>
      </c>
      <c r="D33" s="1"/>
      <c r="E33" s="34">
        <v>3.5</v>
      </c>
      <c r="F33" s="108">
        <v>151</v>
      </c>
      <c r="G33" s="107"/>
      <c r="H33" s="34">
        <f t="shared" si="2"/>
        <v>0</v>
      </c>
    </row>
    <row r="34" spans="1:8" x14ac:dyDescent="0.35">
      <c r="A34" s="28"/>
      <c r="B34" s="235" t="s">
        <v>37</v>
      </c>
      <c r="C34" s="235"/>
      <c r="D34" s="1"/>
      <c r="E34" s="34">
        <v>24</v>
      </c>
      <c r="F34" s="108">
        <v>151</v>
      </c>
      <c r="G34" s="107"/>
      <c r="H34" s="34">
        <f t="shared" si="2"/>
        <v>0</v>
      </c>
    </row>
    <row r="35" spans="1:8" x14ac:dyDescent="0.35">
      <c r="A35" s="28"/>
      <c r="B35" s="226" t="s">
        <v>43</v>
      </c>
      <c r="C35" s="227"/>
      <c r="D35" s="227"/>
      <c r="E35" s="39" t="s">
        <v>5</v>
      </c>
      <c r="F35" s="39"/>
      <c r="G35" s="39"/>
      <c r="H35" s="37">
        <f>SUM(H31:H34)</f>
        <v>0</v>
      </c>
    </row>
    <row r="36" spans="1:8" ht="17.5" x14ac:dyDescent="0.35">
      <c r="A36" s="28"/>
      <c r="B36" s="228"/>
      <c r="C36" s="229"/>
      <c r="D36" s="229"/>
      <c r="E36" s="39" t="s">
        <v>361</v>
      </c>
      <c r="F36" s="39"/>
      <c r="G36" s="39"/>
      <c r="H36" s="36">
        <f>SUM(H35/1000)</f>
        <v>0</v>
      </c>
    </row>
    <row r="37" spans="1:8" x14ac:dyDescent="0.35">
      <c r="A37" s="28"/>
      <c r="B37" s="28"/>
      <c r="C37" s="28"/>
      <c r="D37" s="28"/>
      <c r="E37" s="28"/>
      <c r="F37" s="28"/>
      <c r="G37" s="28"/>
      <c r="H37" s="28"/>
    </row>
    <row r="38" spans="1:8" x14ac:dyDescent="0.35">
      <c r="A38" s="28"/>
      <c r="B38" s="226" t="s">
        <v>38</v>
      </c>
      <c r="C38" s="227"/>
      <c r="D38" s="227"/>
      <c r="E38" s="39" t="s">
        <v>207</v>
      </c>
      <c r="F38" s="39"/>
      <c r="G38" s="39"/>
      <c r="H38" s="37">
        <f>SUM(H21+H28+H35)</f>
        <v>0</v>
      </c>
    </row>
    <row r="39" spans="1:8" ht="17.5" x14ac:dyDescent="0.35">
      <c r="A39" s="28"/>
      <c r="B39" s="228"/>
      <c r="C39" s="229"/>
      <c r="D39" s="229"/>
      <c r="E39" s="39" t="s">
        <v>362</v>
      </c>
      <c r="F39" s="39"/>
      <c r="G39" s="39"/>
      <c r="H39" s="37">
        <f>SUM(H38/1000)</f>
        <v>0</v>
      </c>
    </row>
  </sheetData>
  <sheetProtection algorithmName="SHA-512" hashValue="q2vfRcE9aYjJFZX5L1/KWD1Gv40tHyY24Fko5Bw7jfaIEAf2knSTOrvwCagbocN60k2ngrl3ViDm55w9lFleTw==" saltValue="wzT2fmMQpAVddVTQhll66Q==" spinCount="100000" sheet="1" selectLockedCells="1"/>
  <mergeCells count="20">
    <mergeCell ref="B1:D1"/>
    <mergeCell ref="B5:C5"/>
    <mergeCell ref="B7:C7"/>
    <mergeCell ref="B21:D22"/>
    <mergeCell ref="B23:H23"/>
    <mergeCell ref="B3:C3"/>
    <mergeCell ref="B38:D39"/>
    <mergeCell ref="B6:H6"/>
    <mergeCell ref="B25:C25"/>
    <mergeCell ref="B26:B27"/>
    <mergeCell ref="B31:C31"/>
    <mergeCell ref="B34:C34"/>
    <mergeCell ref="B30:H30"/>
    <mergeCell ref="B35:D36"/>
    <mergeCell ref="B28:D29"/>
    <mergeCell ref="B8:B9"/>
    <mergeCell ref="B10:B12"/>
    <mergeCell ref="B13:B14"/>
    <mergeCell ref="B15:B17"/>
    <mergeCell ref="B18:B20"/>
  </mergeCells>
  <hyperlinks>
    <hyperlink ref="E1" location="Overview!A1" display="Return to Overview" xr:uid="{00000000-0004-0000-0100-000000000000}"/>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9"/>
  <sheetViews>
    <sheetView zoomScale="90" zoomScaleNormal="90" workbookViewId="0">
      <selection activeCell="B1" sqref="B1:K2"/>
    </sheetView>
  </sheetViews>
  <sheetFormatPr defaultRowHeight="15.5" x14ac:dyDescent="0.35"/>
  <cols>
    <col min="1" max="1" width="9.23046875" style="19"/>
    <col min="2" max="2" width="45.3828125" style="19" customWidth="1"/>
    <col min="3" max="16384" width="9.23046875" style="19"/>
  </cols>
  <sheetData>
    <row r="1" spans="1:15" x14ac:dyDescent="0.35">
      <c r="A1" s="28"/>
      <c r="B1" s="245" t="s">
        <v>272</v>
      </c>
      <c r="C1" s="245"/>
      <c r="D1" s="245"/>
      <c r="E1" s="245"/>
      <c r="F1" s="245"/>
      <c r="G1" s="245"/>
      <c r="H1" s="245"/>
      <c r="I1" s="245"/>
      <c r="J1" s="245"/>
      <c r="K1" s="245"/>
      <c r="L1" s="28"/>
      <c r="M1" s="10" t="s">
        <v>197</v>
      </c>
      <c r="N1" s="28"/>
      <c r="O1" s="28"/>
    </row>
    <row r="2" spans="1:15" x14ac:dyDescent="0.35">
      <c r="A2" s="28"/>
      <c r="B2" s="245"/>
      <c r="C2" s="245"/>
      <c r="D2" s="245"/>
      <c r="E2" s="245"/>
      <c r="F2" s="245"/>
      <c r="G2" s="245"/>
      <c r="H2" s="245"/>
      <c r="I2" s="245"/>
      <c r="J2" s="245"/>
      <c r="K2" s="245"/>
      <c r="L2" s="28"/>
      <c r="M2" s="29"/>
      <c r="N2" s="28"/>
      <c r="O2" s="28"/>
    </row>
    <row r="3" spans="1:15" x14ac:dyDescent="0.35">
      <c r="A3" s="28"/>
      <c r="B3" s="41"/>
      <c r="C3" s="28"/>
      <c r="D3" s="28"/>
      <c r="E3" s="28"/>
      <c r="F3" s="28"/>
      <c r="G3" s="28"/>
      <c r="H3" s="28"/>
      <c r="I3" s="28"/>
      <c r="J3" s="29"/>
      <c r="K3" s="28"/>
      <c r="L3" s="28"/>
      <c r="M3" s="28"/>
      <c r="N3" s="28"/>
      <c r="O3" s="28"/>
    </row>
    <row r="4" spans="1:15" x14ac:dyDescent="0.35">
      <c r="A4" s="20"/>
      <c r="B4" s="20"/>
      <c r="C4" s="20"/>
      <c r="D4" s="20"/>
      <c r="E4" s="20"/>
      <c r="F4" s="20"/>
      <c r="G4" s="20"/>
      <c r="H4" s="20"/>
      <c r="I4" s="20"/>
      <c r="J4" s="20"/>
      <c r="K4" s="20"/>
      <c r="L4" s="20"/>
      <c r="M4" s="20"/>
      <c r="N4" s="20"/>
      <c r="O4" s="20"/>
    </row>
    <row r="5" spans="1:15" x14ac:dyDescent="0.35">
      <c r="A5" s="20"/>
      <c r="B5" s="20"/>
      <c r="C5" s="20"/>
      <c r="D5" s="20"/>
      <c r="E5" s="20"/>
      <c r="F5" s="20"/>
      <c r="G5" s="20"/>
      <c r="H5" s="20"/>
      <c r="I5" s="20"/>
      <c r="J5" s="20"/>
      <c r="K5" s="20"/>
      <c r="L5" s="20"/>
      <c r="M5" s="20"/>
      <c r="N5" s="20"/>
      <c r="O5" s="20"/>
    </row>
    <row r="6" spans="1:15" x14ac:dyDescent="0.35">
      <c r="A6" s="20"/>
      <c r="B6" s="21"/>
      <c r="C6" s="20"/>
      <c r="D6" s="20"/>
      <c r="E6" s="20"/>
      <c r="F6" s="20"/>
      <c r="G6" s="20"/>
      <c r="H6" s="20"/>
      <c r="I6" s="20"/>
      <c r="J6" s="20"/>
      <c r="K6" s="20"/>
      <c r="L6" s="20"/>
      <c r="M6" s="20"/>
      <c r="N6" s="20"/>
      <c r="O6" s="20"/>
    </row>
    <row r="7" spans="1:15" ht="18.5" x14ac:dyDescent="0.35">
      <c r="A7" s="20"/>
      <c r="B7" s="36" t="s">
        <v>359</v>
      </c>
      <c r="C7" s="1"/>
      <c r="D7" s="20" t="s">
        <v>354</v>
      </c>
      <c r="E7" s="20"/>
      <c r="F7" s="20"/>
      <c r="G7" s="20"/>
      <c r="H7" s="20"/>
      <c r="I7" s="20"/>
      <c r="J7" s="20"/>
      <c r="K7" s="20"/>
      <c r="L7" s="20"/>
      <c r="M7" s="20"/>
      <c r="N7" s="20"/>
      <c r="O7" s="20"/>
    </row>
    <row r="8" spans="1:15" x14ac:dyDescent="0.35">
      <c r="A8" s="20"/>
      <c r="B8" s="21"/>
      <c r="C8" s="20"/>
      <c r="D8" s="20"/>
      <c r="E8" s="20"/>
      <c r="F8" s="20"/>
      <c r="G8" s="20"/>
      <c r="H8" s="20"/>
      <c r="I8" s="20"/>
      <c r="J8" s="20"/>
      <c r="K8" s="20"/>
      <c r="L8" s="20"/>
      <c r="M8" s="20"/>
      <c r="N8" s="20"/>
      <c r="O8" s="20"/>
    </row>
    <row r="9" spans="1:15" ht="31" x14ac:dyDescent="0.35">
      <c r="A9" s="20"/>
      <c r="B9" s="42" t="s">
        <v>211</v>
      </c>
      <c r="C9" s="5"/>
      <c r="D9" s="20" t="s">
        <v>212</v>
      </c>
      <c r="E9" s="20"/>
      <c r="F9" s="20"/>
      <c r="G9" s="20"/>
      <c r="H9" s="20"/>
      <c r="I9" s="20"/>
      <c r="J9" s="20"/>
      <c r="K9" s="20"/>
      <c r="L9" s="20"/>
      <c r="M9" s="20"/>
      <c r="N9" s="20"/>
      <c r="O9" s="20"/>
    </row>
    <row r="10" spans="1:15" x14ac:dyDescent="0.35">
      <c r="A10" s="20"/>
      <c r="B10" s="43"/>
      <c r="C10" s="43"/>
      <c r="D10" s="20"/>
      <c r="E10" s="20"/>
      <c r="F10" s="20"/>
      <c r="G10" s="20"/>
      <c r="H10" s="20"/>
      <c r="I10" s="20"/>
      <c r="J10" s="20"/>
      <c r="K10" s="20"/>
      <c r="L10" s="20"/>
      <c r="M10" s="20"/>
      <c r="N10" s="20"/>
      <c r="O10" s="20"/>
    </row>
    <row r="11" spans="1:15" ht="31" x14ac:dyDescent="0.35">
      <c r="A11" s="20"/>
      <c r="B11" s="43" t="s">
        <v>210</v>
      </c>
      <c r="C11" s="43"/>
      <c r="D11" s="20"/>
      <c r="E11" s="20"/>
      <c r="F11" s="20"/>
      <c r="G11" s="20"/>
      <c r="H11" s="20"/>
      <c r="I11" s="20"/>
      <c r="J11" s="20"/>
      <c r="K11" s="20"/>
      <c r="L11" s="20"/>
      <c r="M11" s="20"/>
      <c r="N11" s="20"/>
      <c r="O11" s="20"/>
    </row>
    <row r="12" spans="1:15" x14ac:dyDescent="0.35">
      <c r="A12" s="20"/>
      <c r="B12" s="46" t="s">
        <v>209</v>
      </c>
      <c r="C12" s="43"/>
      <c r="D12" s="20"/>
      <c r="E12" s="20"/>
      <c r="F12" s="20"/>
      <c r="G12" s="20"/>
      <c r="H12" s="20"/>
      <c r="I12" s="20"/>
      <c r="J12" s="20"/>
      <c r="K12" s="20"/>
      <c r="L12" s="20"/>
      <c r="M12" s="20"/>
      <c r="N12" s="20"/>
      <c r="O12" s="20"/>
    </row>
    <row r="13" spans="1:15" x14ac:dyDescent="0.35">
      <c r="A13" s="20"/>
      <c r="B13" s="43"/>
      <c r="C13" s="43"/>
      <c r="D13" s="20"/>
      <c r="E13" s="20"/>
      <c r="F13" s="20"/>
      <c r="G13" s="20"/>
      <c r="H13" s="20"/>
      <c r="I13" s="20"/>
      <c r="J13" s="20"/>
      <c r="K13" s="20"/>
      <c r="L13" s="20"/>
      <c r="M13" s="20"/>
      <c r="N13" s="20"/>
      <c r="O13" s="20"/>
    </row>
    <row r="14" spans="1:15" x14ac:dyDescent="0.35">
      <c r="A14" s="20"/>
      <c r="B14" s="20"/>
      <c r="C14" s="20"/>
      <c r="D14" s="20"/>
      <c r="E14" s="20"/>
      <c r="F14" s="20"/>
      <c r="G14" s="20"/>
      <c r="H14" s="20"/>
      <c r="I14" s="20"/>
      <c r="J14" s="20"/>
      <c r="K14" s="20"/>
      <c r="L14" s="20"/>
      <c r="M14" s="20"/>
      <c r="N14" s="20"/>
      <c r="O14" s="20"/>
    </row>
    <row r="15" spans="1:15" ht="18.5" x14ac:dyDescent="0.35">
      <c r="A15" s="20"/>
      <c r="B15" s="36" t="s">
        <v>175</v>
      </c>
      <c r="C15" s="118">
        <f>C7*(C9/1000)</f>
        <v>0</v>
      </c>
      <c r="D15" s="20" t="s">
        <v>355</v>
      </c>
      <c r="E15" s="20"/>
      <c r="F15" s="20"/>
      <c r="G15" s="20"/>
      <c r="H15" s="20"/>
      <c r="I15" s="20"/>
      <c r="J15" s="20"/>
      <c r="K15" s="20"/>
      <c r="L15" s="20"/>
      <c r="M15" s="20"/>
      <c r="N15" s="20"/>
      <c r="O15" s="20"/>
    </row>
    <row r="16" spans="1:15" x14ac:dyDescent="0.35">
      <c r="A16" s="20"/>
      <c r="B16" s="20"/>
      <c r="C16" s="20"/>
      <c r="D16" s="20"/>
      <c r="E16" s="20"/>
      <c r="F16" s="20"/>
      <c r="G16" s="20"/>
      <c r="H16" s="20"/>
      <c r="I16" s="20"/>
      <c r="J16" s="20"/>
      <c r="K16" s="20"/>
      <c r="L16" s="20"/>
      <c r="M16" s="20"/>
      <c r="N16" s="20"/>
      <c r="O16" s="20"/>
    </row>
    <row r="17" spans="1:15" x14ac:dyDescent="0.35">
      <c r="A17" s="20"/>
      <c r="B17" s="20"/>
      <c r="C17" s="20"/>
      <c r="D17" s="20"/>
      <c r="E17" s="20"/>
      <c r="F17" s="20"/>
      <c r="G17" s="20"/>
      <c r="H17" s="20"/>
      <c r="I17" s="20"/>
      <c r="J17" s="20"/>
      <c r="K17" s="20"/>
      <c r="L17" s="20"/>
      <c r="M17" s="20"/>
      <c r="N17" s="20"/>
      <c r="O17" s="20"/>
    </row>
    <row r="18" spans="1:15" x14ac:dyDescent="0.35">
      <c r="A18" s="20"/>
      <c r="B18" s="20"/>
      <c r="C18" s="20"/>
      <c r="D18" s="20"/>
      <c r="E18" s="20"/>
      <c r="F18" s="20"/>
      <c r="G18" s="20"/>
      <c r="H18" s="20"/>
      <c r="I18" s="20"/>
      <c r="J18" s="20"/>
      <c r="K18" s="20"/>
      <c r="L18" s="20"/>
      <c r="M18" s="20"/>
      <c r="N18" s="20"/>
      <c r="O18" s="20"/>
    </row>
    <row r="19" spans="1:15" x14ac:dyDescent="0.35">
      <c r="A19" s="20"/>
      <c r="B19" s="20"/>
      <c r="C19" s="20"/>
      <c r="D19" s="20"/>
      <c r="E19" s="20"/>
      <c r="F19" s="20"/>
      <c r="G19" s="20"/>
      <c r="H19" s="20"/>
      <c r="I19" s="20"/>
      <c r="J19" s="20"/>
      <c r="K19" s="20"/>
      <c r="L19" s="20"/>
      <c r="M19" s="20"/>
      <c r="N19" s="20"/>
      <c r="O19" s="20"/>
    </row>
    <row r="20" spans="1:15" x14ac:dyDescent="0.35">
      <c r="A20" s="20"/>
      <c r="B20" s="21" t="s">
        <v>339</v>
      </c>
      <c r="C20" s="20"/>
      <c r="D20" s="20"/>
      <c r="E20" s="20"/>
      <c r="F20" s="20"/>
      <c r="G20" s="20"/>
      <c r="H20" s="20"/>
      <c r="I20" s="20"/>
      <c r="J20" s="20"/>
      <c r="K20" s="20"/>
      <c r="L20" s="20"/>
      <c r="M20" s="20"/>
      <c r="N20" s="20"/>
      <c r="O20" s="20"/>
    </row>
    <row r="21" spans="1:15" x14ac:dyDescent="0.35">
      <c r="A21" s="20"/>
      <c r="B21" s="20"/>
      <c r="C21" s="20"/>
      <c r="D21" s="20"/>
      <c r="E21" s="20"/>
      <c r="F21" s="20"/>
      <c r="G21" s="20"/>
      <c r="H21" s="20"/>
      <c r="I21" s="20"/>
      <c r="J21" s="20"/>
      <c r="K21" s="20"/>
      <c r="L21" s="20"/>
      <c r="M21" s="20"/>
      <c r="N21" s="20"/>
      <c r="O21" s="20"/>
    </row>
    <row r="22" spans="1:15" x14ac:dyDescent="0.35">
      <c r="A22" s="20"/>
      <c r="B22" s="34" t="s">
        <v>203</v>
      </c>
      <c r="C22" s="1"/>
      <c r="D22" s="20"/>
      <c r="E22" s="20"/>
      <c r="F22" s="20"/>
      <c r="G22" s="20"/>
      <c r="H22" s="20"/>
      <c r="I22" s="20"/>
      <c r="J22" s="20"/>
      <c r="K22" s="20"/>
      <c r="L22" s="20"/>
      <c r="M22" s="20"/>
      <c r="N22" s="20"/>
      <c r="O22" s="20"/>
    </row>
    <row r="23" spans="1:15" x14ac:dyDescent="0.35">
      <c r="A23" s="20"/>
      <c r="B23" s="44" t="s">
        <v>204</v>
      </c>
      <c r="C23" s="1"/>
      <c r="D23" s="20" t="s">
        <v>5</v>
      </c>
      <c r="E23" s="20"/>
      <c r="F23" s="20"/>
      <c r="G23" s="20"/>
      <c r="H23" s="20"/>
      <c r="I23" s="20"/>
      <c r="J23" s="20"/>
      <c r="K23" s="20"/>
      <c r="L23" s="20"/>
      <c r="M23" s="20"/>
      <c r="N23" s="20"/>
      <c r="O23" s="20"/>
    </row>
    <row r="24" spans="1:15" x14ac:dyDescent="0.35">
      <c r="A24" s="20"/>
      <c r="B24" s="44" t="s">
        <v>115</v>
      </c>
      <c r="C24" s="1">
        <v>0.152</v>
      </c>
      <c r="D24" s="20"/>
      <c r="E24" s="20"/>
      <c r="F24" s="20"/>
      <c r="G24" s="20"/>
      <c r="H24" s="20"/>
      <c r="I24" s="20"/>
      <c r="J24" s="20"/>
      <c r="K24" s="20"/>
      <c r="L24" s="20"/>
      <c r="M24" s="20"/>
      <c r="N24" s="20"/>
      <c r="O24" s="20"/>
    </row>
    <row r="25" spans="1:15" ht="21" customHeight="1" x14ac:dyDescent="0.35">
      <c r="A25" s="20"/>
      <c r="B25" s="42" t="s">
        <v>358</v>
      </c>
      <c r="C25" s="118">
        <f>SUM(C22*C23*C24)</f>
        <v>0</v>
      </c>
      <c r="D25" s="20" t="s">
        <v>355</v>
      </c>
      <c r="E25" s="20"/>
      <c r="F25" s="20"/>
      <c r="G25" s="20"/>
      <c r="H25" s="20"/>
      <c r="I25" s="20"/>
      <c r="J25" s="20"/>
      <c r="K25" s="20"/>
      <c r="L25" s="20"/>
      <c r="M25" s="20"/>
      <c r="N25" s="20"/>
      <c r="O25" s="20"/>
    </row>
    <row r="26" spans="1:15" x14ac:dyDescent="0.35">
      <c r="A26" s="20"/>
      <c r="B26" s="20"/>
      <c r="C26" s="20"/>
      <c r="D26" s="20"/>
      <c r="E26" s="20"/>
      <c r="F26" s="20"/>
      <c r="G26" s="20"/>
      <c r="H26" s="20"/>
      <c r="I26" s="20"/>
      <c r="J26" s="20"/>
      <c r="K26" s="20"/>
      <c r="L26" s="20"/>
      <c r="M26" s="20"/>
      <c r="N26" s="20"/>
      <c r="O26" s="20"/>
    </row>
    <row r="27" spans="1:15" x14ac:dyDescent="0.35">
      <c r="A27" s="20"/>
      <c r="B27" s="20"/>
      <c r="C27" s="20"/>
      <c r="D27" s="20"/>
      <c r="E27" s="20"/>
      <c r="F27" s="20"/>
      <c r="G27" s="20"/>
      <c r="H27" s="20"/>
      <c r="I27" s="20"/>
      <c r="J27" s="20"/>
      <c r="K27" s="20"/>
      <c r="L27" s="20"/>
      <c r="M27" s="20"/>
      <c r="N27" s="20"/>
      <c r="O27" s="20"/>
    </row>
    <row r="28" spans="1:15" x14ac:dyDescent="0.35">
      <c r="A28" s="20"/>
      <c r="B28" s="20"/>
      <c r="C28" s="20"/>
      <c r="D28" s="20"/>
      <c r="E28" s="20"/>
      <c r="F28" s="20"/>
      <c r="G28" s="20"/>
      <c r="H28" s="20"/>
      <c r="I28" s="20"/>
      <c r="J28" s="20"/>
      <c r="K28" s="20"/>
      <c r="L28" s="20"/>
      <c r="M28" s="20"/>
      <c r="N28" s="20"/>
      <c r="O28" s="20"/>
    </row>
    <row r="29" spans="1:15" ht="33" x14ac:dyDescent="0.35">
      <c r="A29" s="20"/>
      <c r="B29" s="42" t="s">
        <v>357</v>
      </c>
      <c r="C29" s="1"/>
      <c r="D29" s="20" t="s">
        <v>355</v>
      </c>
      <c r="E29" s="20"/>
      <c r="F29" s="20"/>
      <c r="G29" s="20"/>
      <c r="H29" s="20"/>
      <c r="I29" s="20"/>
      <c r="J29" s="20"/>
      <c r="K29" s="20"/>
      <c r="L29" s="20"/>
      <c r="M29" s="20"/>
      <c r="N29" s="20"/>
      <c r="O29" s="20"/>
    </row>
    <row r="30" spans="1:15" x14ac:dyDescent="0.35">
      <c r="A30" s="20"/>
      <c r="B30" s="20"/>
      <c r="C30" s="20"/>
      <c r="D30" s="20"/>
      <c r="E30" s="20"/>
      <c r="F30" s="20"/>
      <c r="G30" s="20"/>
      <c r="H30" s="20"/>
      <c r="I30" s="20"/>
      <c r="J30" s="20"/>
      <c r="K30" s="20"/>
      <c r="L30" s="20"/>
      <c r="M30" s="20"/>
      <c r="N30" s="20"/>
      <c r="O30" s="20"/>
    </row>
    <row r="31" spans="1:15" x14ac:dyDescent="0.35">
      <c r="A31" s="20"/>
      <c r="B31" s="20"/>
      <c r="C31" s="20"/>
      <c r="D31" s="20"/>
      <c r="E31" s="20"/>
      <c r="F31" s="20"/>
      <c r="G31" s="20"/>
      <c r="H31" s="20"/>
      <c r="I31" s="20"/>
      <c r="J31" s="20"/>
      <c r="K31" s="20"/>
      <c r="L31" s="20"/>
      <c r="M31" s="20"/>
      <c r="N31" s="20"/>
      <c r="O31" s="20"/>
    </row>
    <row r="32" spans="1:15" ht="32" customHeight="1" x14ac:dyDescent="0.35">
      <c r="A32" s="20"/>
      <c r="B32" s="45" t="s">
        <v>356</v>
      </c>
      <c r="C32" s="117">
        <f>SUM('2.1 Slurry (Excluding Pig)'!H39+'2.2 &amp; 2.3 Additional water'!C15+'2.2 &amp; 2.3 Additional water'!C25+'2.2 &amp; 2.3 Additional water'!C29)</f>
        <v>0</v>
      </c>
      <c r="D32" s="20" t="s">
        <v>355</v>
      </c>
      <c r="E32" s="20"/>
      <c r="F32" s="20"/>
      <c r="G32" s="20"/>
      <c r="H32" s="20"/>
      <c r="I32" s="20"/>
      <c r="J32" s="20"/>
      <c r="K32" s="20"/>
      <c r="L32" s="20"/>
      <c r="M32" s="20"/>
      <c r="N32" s="20"/>
      <c r="O32" s="20"/>
    </row>
    <row r="33" spans="1:15" x14ac:dyDescent="0.35">
      <c r="A33" s="20"/>
      <c r="B33" s="20"/>
      <c r="C33" s="20"/>
      <c r="D33" s="20"/>
      <c r="E33" s="20"/>
      <c r="F33" s="20"/>
      <c r="G33" s="20"/>
      <c r="H33" s="20"/>
      <c r="I33" s="20"/>
      <c r="J33" s="20"/>
      <c r="K33" s="20"/>
      <c r="L33" s="20"/>
      <c r="M33" s="20"/>
      <c r="N33" s="20"/>
      <c r="O33" s="20"/>
    </row>
    <row r="34" spans="1:15" x14ac:dyDescent="0.35">
      <c r="A34" s="20"/>
      <c r="B34" s="20"/>
      <c r="C34" s="20"/>
      <c r="D34" s="20"/>
      <c r="E34" s="20"/>
      <c r="F34" s="20"/>
      <c r="G34" s="20"/>
      <c r="H34" s="20"/>
      <c r="I34" s="20"/>
      <c r="J34" s="20"/>
      <c r="K34" s="20"/>
      <c r="L34" s="20"/>
      <c r="M34" s="20"/>
      <c r="N34" s="20"/>
      <c r="O34" s="20"/>
    </row>
    <row r="35" spans="1:15" x14ac:dyDescent="0.35">
      <c r="A35" s="20"/>
      <c r="B35" s="20"/>
      <c r="C35" s="20"/>
      <c r="D35" s="20"/>
      <c r="E35" s="20"/>
      <c r="F35" s="20"/>
      <c r="G35" s="20"/>
      <c r="H35" s="20"/>
      <c r="I35" s="20"/>
      <c r="J35" s="20"/>
      <c r="K35" s="20"/>
      <c r="L35" s="20"/>
      <c r="M35" s="20"/>
      <c r="N35" s="20"/>
      <c r="O35" s="20"/>
    </row>
    <row r="36" spans="1:15" x14ac:dyDescent="0.35">
      <c r="A36" s="20"/>
      <c r="B36" s="20"/>
      <c r="C36" s="20"/>
      <c r="D36" s="20"/>
      <c r="E36" s="20"/>
      <c r="F36" s="20"/>
      <c r="G36" s="20"/>
      <c r="H36" s="20"/>
      <c r="I36" s="20"/>
      <c r="J36" s="20"/>
      <c r="K36" s="20"/>
      <c r="L36" s="20"/>
      <c r="M36" s="20"/>
      <c r="N36" s="20"/>
      <c r="O36" s="20"/>
    </row>
    <row r="37" spans="1:15" x14ac:dyDescent="0.35">
      <c r="A37" s="20"/>
      <c r="B37" s="20"/>
      <c r="C37" s="20"/>
      <c r="D37" s="20"/>
      <c r="E37" s="20"/>
      <c r="F37" s="20"/>
      <c r="G37" s="20"/>
      <c r="H37" s="20"/>
      <c r="I37" s="20"/>
      <c r="J37" s="20"/>
      <c r="K37" s="20"/>
      <c r="L37" s="20"/>
      <c r="M37" s="20"/>
      <c r="N37" s="20"/>
      <c r="O37" s="20"/>
    </row>
    <row r="38" spans="1:15" x14ac:dyDescent="0.35">
      <c r="A38" s="20"/>
      <c r="B38" s="20"/>
      <c r="C38" s="20"/>
      <c r="D38" s="20"/>
      <c r="E38" s="20"/>
      <c r="F38" s="20"/>
      <c r="G38" s="20"/>
      <c r="H38" s="20"/>
      <c r="I38" s="20"/>
      <c r="J38" s="20"/>
      <c r="K38" s="20"/>
      <c r="L38" s="20"/>
      <c r="M38" s="20"/>
      <c r="N38" s="20"/>
      <c r="O38" s="20"/>
    </row>
    <row r="39" spans="1:15" x14ac:dyDescent="0.35">
      <c r="A39" s="20"/>
      <c r="B39" s="20"/>
      <c r="C39" s="20"/>
      <c r="D39" s="20"/>
      <c r="E39" s="20"/>
      <c r="F39" s="20"/>
      <c r="G39" s="20"/>
      <c r="H39" s="20"/>
      <c r="I39" s="20"/>
      <c r="J39" s="20"/>
      <c r="K39" s="20"/>
      <c r="L39" s="20"/>
      <c r="M39" s="20"/>
      <c r="N39" s="20"/>
      <c r="O39" s="20"/>
    </row>
  </sheetData>
  <sheetProtection algorithmName="SHA-512" hashValue="+bfvh9ZJ2VJkwJDwmW3Z7nmnK/bS8JLce5QrFBOpSE2BiSf1TUnl3tOTBNEhPv3ATSl94fNklgxcAKpLRBnS7A==" saltValue="IgEXQEURGgpmKbQ3Lq/rsQ==" spinCount="100000" sheet="1" selectLockedCells="1"/>
  <mergeCells count="1">
    <mergeCell ref="B1:K2"/>
  </mergeCells>
  <hyperlinks>
    <hyperlink ref="M1" location="Overview!A1" display="Return to overview " xr:uid="{00000000-0004-0000-0200-000000000000}"/>
    <hyperlink ref="B12" r:id="rId1" xr:uid="{00000000-0004-0000-0200-000001000000}"/>
  </hyperlinks>
  <pageMargins left="0.7" right="0.7" top="0.75" bottom="0.75" header="0.3" footer="0.3"/>
  <pageSetup paperSize="9" orientation="portrait" r:id="rId2"/>
  <drawing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4"/>
  <sheetViews>
    <sheetView zoomScale="90" zoomScaleNormal="90" workbookViewId="0">
      <selection activeCell="I1" sqref="I1"/>
    </sheetView>
  </sheetViews>
  <sheetFormatPr defaultRowHeight="15.5" x14ac:dyDescent="0.35"/>
  <cols>
    <col min="1" max="1" width="5.07421875" style="19" customWidth="1"/>
    <col min="2" max="2" width="14.61328125" style="19" customWidth="1"/>
    <col min="3" max="3" width="54.23046875" style="19" bestFit="1" customWidth="1"/>
    <col min="4" max="7" width="14.4609375" style="19" customWidth="1"/>
    <col min="8" max="8" width="12.921875" style="19" customWidth="1"/>
    <col min="9" max="16384" width="9.23046875" style="19"/>
  </cols>
  <sheetData>
    <row r="1" spans="1:10" x14ac:dyDescent="0.35">
      <c r="A1" s="49"/>
      <c r="B1" s="50" t="s">
        <v>192</v>
      </c>
      <c r="C1" s="49"/>
      <c r="D1" s="49"/>
      <c r="E1" s="11" t="s">
        <v>197</v>
      </c>
      <c r="F1" s="11"/>
      <c r="G1" s="11"/>
      <c r="H1" s="49"/>
      <c r="I1" s="47"/>
      <c r="J1" s="47"/>
    </row>
    <row r="2" spans="1:10" x14ac:dyDescent="0.35">
      <c r="A2" s="49"/>
      <c r="B2" s="49"/>
      <c r="C2" s="49"/>
      <c r="D2" s="49"/>
      <c r="E2" s="49"/>
      <c r="F2" s="49"/>
      <c r="G2" s="49"/>
      <c r="H2" s="49"/>
      <c r="I2" s="47"/>
      <c r="J2" s="47"/>
    </row>
    <row r="3" spans="1:10" ht="93" x14ac:dyDescent="0.35">
      <c r="A3" s="51"/>
      <c r="B3" s="246" t="s">
        <v>71</v>
      </c>
      <c r="C3" s="247"/>
      <c r="D3" s="52" t="s">
        <v>81</v>
      </c>
      <c r="E3" s="52" t="s">
        <v>80</v>
      </c>
      <c r="F3" s="52" t="s">
        <v>82</v>
      </c>
      <c r="G3" s="52" t="s">
        <v>292</v>
      </c>
      <c r="H3" s="52" t="s">
        <v>100</v>
      </c>
      <c r="I3" s="48"/>
      <c r="J3" s="48"/>
    </row>
    <row r="4" spans="1:10" x14ac:dyDescent="0.35">
      <c r="A4" s="51"/>
      <c r="B4" s="34" t="s">
        <v>72</v>
      </c>
      <c r="C4" s="34"/>
      <c r="D4" s="6"/>
      <c r="E4" s="53">
        <v>1.3</v>
      </c>
      <c r="F4" s="6"/>
      <c r="G4" s="104"/>
      <c r="H4" s="34">
        <f>((D4*E4*F4))*G4</f>
        <v>0</v>
      </c>
      <c r="I4" s="48"/>
      <c r="J4" s="48"/>
    </row>
    <row r="5" spans="1:10" x14ac:dyDescent="0.35">
      <c r="A5" s="51"/>
      <c r="B5" s="34" t="s">
        <v>73</v>
      </c>
      <c r="C5" s="34"/>
      <c r="D5" s="5"/>
      <c r="E5" s="34">
        <v>2</v>
      </c>
      <c r="F5" s="5"/>
      <c r="G5" s="105"/>
      <c r="H5" s="34">
        <f t="shared" ref="H5:H13" si="0">((D5*E5*F5))*G5</f>
        <v>0</v>
      </c>
      <c r="I5" s="48"/>
      <c r="J5" s="48"/>
    </row>
    <row r="6" spans="1:10" x14ac:dyDescent="0.35">
      <c r="A6" s="51"/>
      <c r="B6" s="238" t="s">
        <v>47</v>
      </c>
      <c r="C6" s="34" t="s">
        <v>74</v>
      </c>
      <c r="D6" s="5"/>
      <c r="E6" s="34">
        <v>3.7</v>
      </c>
      <c r="F6" s="5"/>
      <c r="G6" s="105"/>
      <c r="H6" s="34">
        <f t="shared" si="0"/>
        <v>0</v>
      </c>
      <c r="I6" s="48"/>
      <c r="J6" s="48"/>
    </row>
    <row r="7" spans="1:10" ht="16.5" customHeight="1" x14ac:dyDescent="0.35">
      <c r="A7" s="51"/>
      <c r="B7" s="238"/>
      <c r="C7" s="34" t="s">
        <v>75</v>
      </c>
      <c r="D7" s="5"/>
      <c r="E7" s="34">
        <v>7.1</v>
      </c>
      <c r="F7" s="5"/>
      <c r="G7" s="105"/>
      <c r="H7" s="34">
        <f t="shared" si="0"/>
        <v>0</v>
      </c>
      <c r="I7" s="48"/>
      <c r="J7" s="48"/>
    </row>
    <row r="8" spans="1:10" ht="15.5" customHeight="1" x14ac:dyDescent="0.35">
      <c r="A8" s="51"/>
      <c r="B8" s="239" t="s">
        <v>48</v>
      </c>
      <c r="C8" s="34" t="s">
        <v>76</v>
      </c>
      <c r="D8" s="5"/>
      <c r="E8" s="34">
        <v>5.0999999999999996</v>
      </c>
      <c r="F8" s="5"/>
      <c r="G8" s="105"/>
      <c r="H8" s="34">
        <f t="shared" si="0"/>
        <v>0</v>
      </c>
      <c r="I8" s="48"/>
      <c r="J8" s="48"/>
    </row>
    <row r="9" spans="1:10" x14ac:dyDescent="0.35">
      <c r="A9" s="51"/>
      <c r="B9" s="239"/>
      <c r="C9" s="34" t="s">
        <v>77</v>
      </c>
      <c r="D9" s="5"/>
      <c r="E9" s="34">
        <v>10</v>
      </c>
      <c r="F9" s="5"/>
      <c r="G9" s="105"/>
      <c r="H9" s="34">
        <f t="shared" si="0"/>
        <v>0</v>
      </c>
      <c r="I9" s="48"/>
      <c r="J9" s="48"/>
    </row>
    <row r="10" spans="1:10" x14ac:dyDescent="0.35">
      <c r="A10" s="51"/>
      <c r="B10" s="239"/>
      <c r="C10" s="34" t="s">
        <v>78</v>
      </c>
      <c r="D10" s="5"/>
      <c r="E10" s="34">
        <v>5.6</v>
      </c>
      <c r="F10" s="5"/>
      <c r="G10" s="105"/>
      <c r="H10" s="34">
        <f t="shared" si="0"/>
        <v>0</v>
      </c>
      <c r="I10" s="48"/>
      <c r="J10" s="48"/>
    </row>
    <row r="11" spans="1:10" x14ac:dyDescent="0.35">
      <c r="A11" s="51"/>
      <c r="B11" s="239"/>
      <c r="C11" s="34" t="s">
        <v>79</v>
      </c>
      <c r="D11" s="5"/>
      <c r="E11" s="34">
        <v>10.9</v>
      </c>
      <c r="F11" s="5"/>
      <c r="G11" s="105"/>
      <c r="H11" s="34">
        <f t="shared" si="0"/>
        <v>0</v>
      </c>
      <c r="I11" s="48"/>
      <c r="J11" s="48"/>
    </row>
    <row r="12" spans="1:10" x14ac:dyDescent="0.35">
      <c r="A12" s="51"/>
      <c r="B12" s="239"/>
      <c r="C12" s="34" t="s">
        <v>53</v>
      </c>
      <c r="D12" s="5"/>
      <c r="E12" s="34">
        <v>5.0999999999999996</v>
      </c>
      <c r="F12" s="5"/>
      <c r="G12" s="105"/>
      <c r="H12" s="34">
        <f t="shared" si="0"/>
        <v>0</v>
      </c>
      <c r="I12" s="48"/>
      <c r="J12" s="48"/>
    </row>
    <row r="13" spans="1:10" x14ac:dyDescent="0.35">
      <c r="A13" s="51"/>
      <c r="B13" s="239"/>
      <c r="C13" s="34" t="s">
        <v>54</v>
      </c>
      <c r="D13" s="5"/>
      <c r="E13" s="34">
        <v>8.6999999999999993</v>
      </c>
      <c r="F13" s="5"/>
      <c r="G13" s="105"/>
      <c r="H13" s="34">
        <f t="shared" si="0"/>
        <v>0</v>
      </c>
      <c r="I13" s="48"/>
      <c r="J13" s="48"/>
    </row>
    <row r="14" spans="1:10" x14ac:dyDescent="0.35">
      <c r="A14" s="51"/>
      <c r="B14" s="243" t="s">
        <v>94</v>
      </c>
      <c r="C14" s="243"/>
      <c r="D14" s="243"/>
      <c r="E14" s="36" t="s">
        <v>83</v>
      </c>
      <c r="F14" s="36"/>
      <c r="G14" s="36"/>
      <c r="H14" s="55">
        <f>SUM(H4:H13)</f>
        <v>0</v>
      </c>
      <c r="I14" s="48"/>
      <c r="J14" s="48"/>
    </row>
    <row r="15" spans="1:10" ht="17.5" x14ac:dyDescent="0.35">
      <c r="A15" s="51"/>
      <c r="B15" s="243"/>
      <c r="C15" s="243"/>
      <c r="D15" s="243"/>
      <c r="E15" s="36" t="s">
        <v>360</v>
      </c>
      <c r="F15" s="36"/>
      <c r="G15" s="36"/>
      <c r="H15" s="55">
        <f>SUM(H14/1000)</f>
        <v>0</v>
      </c>
      <c r="I15" s="48"/>
      <c r="J15" s="48"/>
    </row>
    <row r="16" spans="1:10" x14ac:dyDescent="0.35">
      <c r="A16" s="51"/>
      <c r="B16" s="51"/>
      <c r="C16" s="51"/>
      <c r="D16" s="51"/>
      <c r="E16" s="51"/>
      <c r="F16" s="51"/>
      <c r="G16" s="51"/>
      <c r="H16" s="51"/>
      <c r="I16" s="48"/>
      <c r="J16" s="48"/>
    </row>
    <row r="17" spans="1:10" x14ac:dyDescent="0.35">
      <c r="A17" s="51"/>
      <c r="B17" s="51"/>
      <c r="C17" s="51"/>
      <c r="D17" s="51"/>
      <c r="E17" s="51"/>
      <c r="F17" s="51"/>
      <c r="G17" s="51"/>
      <c r="H17" s="51"/>
      <c r="I17" s="48"/>
      <c r="J17" s="48"/>
    </row>
    <row r="18" spans="1:10" x14ac:dyDescent="0.35">
      <c r="A18" s="51"/>
      <c r="B18" s="56" t="s">
        <v>191</v>
      </c>
      <c r="C18" s="51"/>
      <c r="D18" s="51"/>
      <c r="E18" s="51"/>
      <c r="F18" s="51"/>
      <c r="G18" s="51"/>
      <c r="H18" s="51"/>
      <c r="I18" s="48"/>
      <c r="J18" s="48"/>
    </row>
    <row r="19" spans="1:10" ht="77.5" x14ac:dyDescent="0.35">
      <c r="A19" s="51"/>
      <c r="B19" s="243" t="s">
        <v>85</v>
      </c>
      <c r="C19" s="243"/>
      <c r="D19" s="52" t="s">
        <v>81</v>
      </c>
      <c r="E19" s="52" t="s">
        <v>87</v>
      </c>
      <c r="F19" s="52" t="s">
        <v>93</v>
      </c>
      <c r="G19" s="52" t="s">
        <v>100</v>
      </c>
      <c r="I19" s="48"/>
      <c r="J19" s="48"/>
    </row>
    <row r="20" spans="1:10" x14ac:dyDescent="0.35">
      <c r="A20" s="51"/>
      <c r="B20" s="235" t="s">
        <v>86</v>
      </c>
      <c r="C20" s="235"/>
      <c r="D20" s="5"/>
      <c r="E20" s="34">
        <v>10</v>
      </c>
      <c r="F20" s="5"/>
      <c r="G20" s="54">
        <f>SUM(D20*F20*(E20/7))</f>
        <v>0</v>
      </c>
      <c r="I20" s="48"/>
      <c r="J20" s="48"/>
    </row>
    <row r="21" spans="1:10" x14ac:dyDescent="0.35">
      <c r="A21" s="51"/>
      <c r="B21" s="235" t="s">
        <v>88</v>
      </c>
      <c r="C21" s="235"/>
      <c r="D21" s="5"/>
      <c r="E21" s="34">
        <v>0.6</v>
      </c>
      <c r="F21" s="5"/>
      <c r="G21" s="54">
        <f t="shared" ref="G21:G25" si="1">SUM(D21*F21*(E21/7))</f>
        <v>0</v>
      </c>
      <c r="I21" s="48"/>
      <c r="J21" s="48"/>
    </row>
    <row r="22" spans="1:10" x14ac:dyDescent="0.35">
      <c r="A22" s="51"/>
      <c r="B22" s="235" t="s">
        <v>89</v>
      </c>
      <c r="C22" s="235"/>
      <c r="D22" s="5"/>
      <c r="E22" s="34">
        <v>2</v>
      </c>
      <c r="F22" s="5"/>
      <c r="G22" s="54">
        <f t="shared" si="1"/>
        <v>0</v>
      </c>
      <c r="I22" s="48"/>
      <c r="J22" s="48"/>
    </row>
    <row r="23" spans="1:10" x14ac:dyDescent="0.35">
      <c r="A23" s="51"/>
      <c r="B23" s="235" t="s">
        <v>90</v>
      </c>
      <c r="C23" s="235"/>
      <c r="D23" s="5"/>
      <c r="E23" s="34">
        <v>2.6</v>
      </c>
      <c r="F23" s="5"/>
      <c r="G23" s="54">
        <f t="shared" si="1"/>
        <v>0</v>
      </c>
      <c r="I23" s="48"/>
      <c r="J23" s="48"/>
    </row>
    <row r="24" spans="1:10" x14ac:dyDescent="0.35">
      <c r="A24" s="51"/>
      <c r="B24" s="235" t="s">
        <v>91</v>
      </c>
      <c r="C24" s="235"/>
      <c r="D24" s="5"/>
      <c r="E24" s="34">
        <v>1.9</v>
      </c>
      <c r="F24" s="5"/>
      <c r="G24" s="54">
        <f t="shared" si="1"/>
        <v>0</v>
      </c>
      <c r="I24" s="48"/>
      <c r="J24" s="48"/>
    </row>
    <row r="25" spans="1:10" x14ac:dyDescent="0.35">
      <c r="A25" s="51"/>
      <c r="B25" s="235" t="s">
        <v>92</v>
      </c>
      <c r="C25" s="235"/>
      <c r="D25" s="5"/>
      <c r="E25" s="34">
        <v>1.6</v>
      </c>
      <c r="F25" s="5"/>
      <c r="G25" s="54">
        <f t="shared" si="1"/>
        <v>0</v>
      </c>
      <c r="I25" s="48"/>
      <c r="J25" s="48"/>
    </row>
    <row r="26" spans="1:10" x14ac:dyDescent="0.35">
      <c r="A26" s="51"/>
      <c r="B26" s="243" t="s">
        <v>95</v>
      </c>
      <c r="C26" s="243"/>
      <c r="D26" s="243"/>
      <c r="E26" s="36" t="s">
        <v>5</v>
      </c>
      <c r="F26" s="36"/>
      <c r="G26" s="55">
        <f>SUM(G20:G25)</f>
        <v>0</v>
      </c>
      <c r="I26" s="48"/>
      <c r="J26" s="48"/>
    </row>
    <row r="27" spans="1:10" ht="17.5" x14ac:dyDescent="0.35">
      <c r="A27" s="51"/>
      <c r="B27" s="243"/>
      <c r="C27" s="243"/>
      <c r="D27" s="243"/>
      <c r="E27" s="36" t="s">
        <v>360</v>
      </c>
      <c r="F27" s="36"/>
      <c r="G27" s="55">
        <f>SUM(G26/1000)</f>
        <v>0</v>
      </c>
      <c r="I27" s="48"/>
      <c r="J27" s="48"/>
    </row>
    <row r="28" spans="1:10" x14ac:dyDescent="0.35">
      <c r="A28" s="51"/>
      <c r="B28" s="51"/>
      <c r="C28" s="51"/>
      <c r="D28" s="51"/>
      <c r="E28" s="51"/>
      <c r="F28" s="51"/>
      <c r="G28" s="51"/>
      <c r="H28" s="51"/>
      <c r="I28" s="48"/>
      <c r="J28" s="48"/>
    </row>
    <row r="29" spans="1:10" x14ac:dyDescent="0.35">
      <c r="A29" s="51"/>
      <c r="B29" s="51"/>
      <c r="C29" s="51"/>
      <c r="D29" s="36" t="s">
        <v>99</v>
      </c>
      <c r="E29" s="51"/>
      <c r="F29" s="51"/>
      <c r="G29" s="51"/>
      <c r="H29" s="51"/>
      <c r="I29" s="48"/>
      <c r="J29" s="48"/>
    </row>
    <row r="30" spans="1:10" x14ac:dyDescent="0.35">
      <c r="A30" s="51"/>
      <c r="B30" s="235" t="s">
        <v>97</v>
      </c>
      <c r="C30" s="235"/>
      <c r="D30" s="54">
        <f>H14</f>
        <v>0</v>
      </c>
      <c r="E30" s="51"/>
      <c r="F30" s="51"/>
      <c r="G30" s="51"/>
      <c r="H30" s="51"/>
      <c r="I30" s="48"/>
      <c r="J30" s="48"/>
    </row>
    <row r="31" spans="1:10" x14ac:dyDescent="0.35">
      <c r="A31" s="51"/>
      <c r="B31" s="235" t="s">
        <v>84</v>
      </c>
      <c r="C31" s="235"/>
      <c r="D31" s="54">
        <f>G26</f>
        <v>0</v>
      </c>
      <c r="E31" s="51"/>
      <c r="F31" s="51"/>
      <c r="G31" s="51"/>
      <c r="H31" s="51"/>
      <c r="I31" s="48"/>
      <c r="J31" s="48"/>
    </row>
    <row r="32" spans="1:10" x14ac:dyDescent="0.35">
      <c r="A32" s="51"/>
      <c r="B32" s="33" t="s">
        <v>190</v>
      </c>
      <c r="C32" s="33"/>
      <c r="D32" s="3"/>
      <c r="E32" s="51"/>
      <c r="F32" s="51"/>
      <c r="G32" s="51"/>
      <c r="H32" s="51"/>
      <c r="I32" s="48"/>
      <c r="J32" s="48"/>
    </row>
    <row r="33" spans="1:10" x14ac:dyDescent="0.35">
      <c r="A33" s="51"/>
      <c r="B33" s="235" t="s">
        <v>96</v>
      </c>
      <c r="C33" s="235"/>
      <c r="D33" s="4"/>
      <c r="E33" s="51"/>
      <c r="F33" s="51"/>
      <c r="G33" s="51"/>
      <c r="H33" s="51"/>
      <c r="I33" s="48"/>
      <c r="J33" s="48"/>
    </row>
    <row r="34" spans="1:10" x14ac:dyDescent="0.35">
      <c r="A34" s="51"/>
      <c r="B34" s="235" t="s">
        <v>98</v>
      </c>
      <c r="C34" s="235"/>
      <c r="D34" s="4"/>
      <c r="E34" s="51"/>
      <c r="F34" s="51"/>
      <c r="G34" s="51"/>
      <c r="H34" s="51"/>
      <c r="I34" s="48"/>
      <c r="J34" s="48"/>
    </row>
    <row r="35" spans="1:10" x14ac:dyDescent="0.35">
      <c r="A35" s="51"/>
      <c r="B35" s="34" t="s">
        <v>179</v>
      </c>
      <c r="C35" s="34"/>
      <c r="D35" s="54">
        <f>SUM(D30:D34)</f>
        <v>0</v>
      </c>
      <c r="E35" s="51"/>
      <c r="F35" s="51"/>
      <c r="G35" s="51"/>
      <c r="H35" s="51"/>
      <c r="I35" s="48"/>
      <c r="J35" s="48"/>
    </row>
    <row r="36" spans="1:10" x14ac:dyDescent="0.35">
      <c r="A36" s="51"/>
      <c r="B36" s="49"/>
      <c r="C36" s="49"/>
      <c r="D36" s="57"/>
      <c r="E36" s="49"/>
      <c r="F36" s="49"/>
      <c r="G36" s="49"/>
      <c r="H36" s="49"/>
      <c r="I36" s="48"/>
      <c r="J36" s="48"/>
    </row>
    <row r="37" spans="1:10" ht="17.5" x14ac:dyDescent="0.35">
      <c r="A37" s="51"/>
      <c r="B37" s="236" t="s">
        <v>174</v>
      </c>
      <c r="C37" s="236"/>
      <c r="D37" s="37">
        <f>SUM(D35/1000)</f>
        <v>0</v>
      </c>
      <c r="E37" s="50" t="s">
        <v>360</v>
      </c>
      <c r="F37" s="49"/>
      <c r="G37" s="49"/>
      <c r="H37" s="49"/>
      <c r="I37" s="48"/>
      <c r="J37" s="48"/>
    </row>
    <row r="38" spans="1:10" x14ac:dyDescent="0.35">
      <c r="A38" s="48"/>
      <c r="B38" s="47"/>
      <c r="C38" s="47"/>
      <c r="D38" s="47"/>
      <c r="E38" s="47"/>
      <c r="F38" s="47"/>
      <c r="G38" s="47"/>
      <c r="H38" s="47"/>
      <c r="I38" s="48"/>
      <c r="J38" s="48"/>
    </row>
    <row r="39" spans="1:10" x14ac:dyDescent="0.35">
      <c r="A39" s="48"/>
      <c r="B39" s="47"/>
      <c r="C39" s="47"/>
      <c r="D39" s="47"/>
      <c r="E39" s="47"/>
      <c r="F39" s="47"/>
      <c r="G39" s="47"/>
      <c r="H39" s="47"/>
      <c r="I39" s="48"/>
      <c r="J39" s="48"/>
    </row>
    <row r="40" spans="1:10" x14ac:dyDescent="0.35">
      <c r="A40" s="48"/>
      <c r="B40" s="47"/>
      <c r="C40" s="47"/>
      <c r="D40" s="47"/>
      <c r="E40" s="47"/>
      <c r="F40" s="47"/>
      <c r="G40" s="47"/>
      <c r="H40" s="47"/>
      <c r="I40" s="48"/>
      <c r="J40" s="48"/>
    </row>
    <row r="41" spans="1:10" x14ac:dyDescent="0.35">
      <c r="A41" s="48"/>
      <c r="B41" s="47"/>
      <c r="C41" s="47"/>
      <c r="D41" s="47"/>
      <c r="E41" s="47"/>
      <c r="F41" s="47"/>
      <c r="G41" s="47"/>
      <c r="H41" s="47"/>
      <c r="I41" s="48"/>
      <c r="J41" s="48"/>
    </row>
    <row r="42" spans="1:10" x14ac:dyDescent="0.35">
      <c r="A42" s="48"/>
      <c r="B42" s="47"/>
      <c r="C42" s="47"/>
      <c r="D42" s="47"/>
      <c r="E42" s="47"/>
      <c r="F42" s="47"/>
      <c r="G42" s="47"/>
      <c r="H42" s="47"/>
      <c r="I42" s="48"/>
      <c r="J42" s="48"/>
    </row>
    <row r="43" spans="1:10" x14ac:dyDescent="0.35">
      <c r="A43" s="48"/>
      <c r="B43" s="47"/>
      <c r="C43" s="47"/>
      <c r="D43" s="47"/>
      <c r="E43" s="47"/>
      <c r="F43" s="47"/>
      <c r="G43" s="47"/>
      <c r="H43" s="47"/>
      <c r="I43" s="48"/>
      <c r="J43" s="48"/>
    </row>
    <row r="44" spans="1:10" x14ac:dyDescent="0.35">
      <c r="A44" s="48"/>
      <c r="B44" s="47"/>
      <c r="C44" s="47"/>
      <c r="D44" s="47"/>
      <c r="E44" s="47"/>
      <c r="F44" s="47"/>
      <c r="G44" s="47"/>
      <c r="H44" s="47"/>
      <c r="I44" s="48"/>
      <c r="J44" s="48"/>
    </row>
  </sheetData>
  <sheetProtection algorithmName="SHA-512" hashValue="5gRe3y4PKNy0NgAWP+QtxPqSY7gAhIuFLpn8HmQyVhc7T8cCOF63pTFEXc7GqUs5TuzE+aHp+OpaHYeFEwJz4w==" saltValue="oHNgKtePbyzcGA1CypE1DQ==" spinCount="100000" sheet="1" selectLockedCells="1"/>
  <mergeCells count="17">
    <mergeCell ref="B37:C37"/>
    <mergeCell ref="B30:C30"/>
    <mergeCell ref="B31:C31"/>
    <mergeCell ref="B33:C33"/>
    <mergeCell ref="B34:C34"/>
    <mergeCell ref="B26:D27"/>
    <mergeCell ref="B8:B13"/>
    <mergeCell ref="B6:B7"/>
    <mergeCell ref="B3:C3"/>
    <mergeCell ref="B19:C19"/>
    <mergeCell ref="B20:C20"/>
    <mergeCell ref="B21:C21"/>
    <mergeCell ref="B22:C22"/>
    <mergeCell ref="B23:C23"/>
    <mergeCell ref="B24:C24"/>
    <mergeCell ref="B25:C25"/>
    <mergeCell ref="B14:D15"/>
  </mergeCells>
  <hyperlinks>
    <hyperlink ref="E1" location="Overview!A1" display="Return to Overview " xr:uid="{00000000-0004-0000-0300-000000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5"/>
  <sheetViews>
    <sheetView zoomScale="90" zoomScaleNormal="90" workbookViewId="0">
      <selection activeCell="O18" sqref="O18"/>
    </sheetView>
  </sheetViews>
  <sheetFormatPr defaultRowHeight="15.5" x14ac:dyDescent="0.35"/>
  <cols>
    <col min="1" max="1" width="5.61328125" style="19" customWidth="1"/>
    <col min="2" max="2" width="11.23046875" style="19" customWidth="1"/>
    <col min="3" max="3" width="9.23046875" style="19"/>
    <col min="4" max="4" width="15.07421875" style="19" customWidth="1"/>
    <col min="5" max="5" width="17.07421875" style="19" bestFit="1" customWidth="1"/>
    <col min="6" max="6" width="9.23046875" style="19"/>
    <col min="7" max="7" width="7.61328125" style="19" customWidth="1"/>
    <col min="8" max="8" width="9.23046875" style="19" customWidth="1"/>
    <col min="9" max="10" width="9.23046875" style="19"/>
    <col min="11" max="11" width="13.61328125" style="19" customWidth="1"/>
    <col min="12" max="16384" width="9.23046875" style="19"/>
  </cols>
  <sheetData>
    <row r="1" spans="1:13" x14ac:dyDescent="0.35">
      <c r="A1" s="28"/>
      <c r="B1" s="41" t="s">
        <v>198</v>
      </c>
      <c r="C1" s="28"/>
      <c r="D1" s="28"/>
      <c r="E1" s="28"/>
      <c r="F1" s="28"/>
      <c r="G1" s="28"/>
      <c r="H1" s="28"/>
      <c r="I1" s="28"/>
      <c r="J1" s="28"/>
      <c r="K1" s="10" t="s">
        <v>197</v>
      </c>
      <c r="L1" s="28"/>
      <c r="M1" s="28"/>
    </row>
    <row r="2" spans="1:13" x14ac:dyDescent="0.35">
      <c r="A2" s="28"/>
      <c r="B2" s="28"/>
      <c r="C2" s="28"/>
      <c r="D2" s="28"/>
      <c r="E2" s="28"/>
      <c r="F2" s="28"/>
      <c r="G2" s="28"/>
      <c r="H2" s="28"/>
      <c r="I2" s="28"/>
      <c r="J2" s="28"/>
      <c r="K2" s="28"/>
      <c r="L2" s="28"/>
      <c r="M2" s="28"/>
    </row>
    <row r="3" spans="1:13" x14ac:dyDescent="0.35">
      <c r="A3" s="20"/>
      <c r="B3" s="20"/>
      <c r="C3" s="20"/>
      <c r="D3" s="20"/>
      <c r="E3" s="20"/>
      <c r="F3" s="20"/>
      <c r="G3" s="20"/>
      <c r="H3" s="20"/>
      <c r="I3" s="20"/>
      <c r="J3" s="20"/>
      <c r="K3" s="20"/>
      <c r="L3" s="20"/>
      <c r="M3" s="20"/>
    </row>
    <row r="4" spans="1:13" x14ac:dyDescent="0.35">
      <c r="A4" s="20"/>
      <c r="B4" s="21" t="s">
        <v>259</v>
      </c>
      <c r="C4" s="20"/>
      <c r="D4" s="20"/>
      <c r="E4" s="20"/>
      <c r="F4" s="20"/>
      <c r="G4" s="20"/>
      <c r="H4" s="20"/>
      <c r="I4" s="20"/>
      <c r="J4" s="20"/>
      <c r="K4" s="20"/>
      <c r="L4" s="20"/>
      <c r="M4" s="20"/>
    </row>
    <row r="5" spans="1:13" x14ac:dyDescent="0.35">
      <c r="A5" s="20"/>
      <c r="B5" s="21"/>
      <c r="C5" s="20"/>
      <c r="D5" s="20"/>
      <c r="E5" s="20"/>
      <c r="F5" s="20"/>
      <c r="G5" s="20"/>
      <c r="H5" s="20"/>
      <c r="I5" s="20"/>
      <c r="J5" s="20"/>
      <c r="K5" s="20"/>
      <c r="L5" s="20"/>
      <c r="M5" s="20"/>
    </row>
    <row r="6" spans="1:13" ht="18.5" x14ac:dyDescent="0.35">
      <c r="A6" s="20"/>
      <c r="B6" s="248" t="s">
        <v>363</v>
      </c>
      <c r="C6" s="248"/>
      <c r="D6" s="248"/>
      <c r="E6" s="36" t="s">
        <v>364</v>
      </c>
      <c r="F6" s="20"/>
      <c r="G6" s="20"/>
      <c r="H6" s="21" t="s">
        <v>366</v>
      </c>
      <c r="I6" s="20"/>
      <c r="J6" s="20"/>
      <c r="K6" s="20"/>
      <c r="L6" s="34">
        <f>SUM(E7+E12+E17)</f>
        <v>0</v>
      </c>
      <c r="M6" s="20" t="s">
        <v>355</v>
      </c>
    </row>
    <row r="7" spans="1:13" x14ac:dyDescent="0.35">
      <c r="A7" s="20"/>
      <c r="B7" s="248"/>
      <c r="C7" s="248"/>
      <c r="D7" s="248"/>
      <c r="E7" s="9"/>
      <c r="F7" s="20"/>
      <c r="G7" s="20"/>
      <c r="H7" s="21"/>
      <c r="I7" s="20"/>
      <c r="J7" s="20"/>
      <c r="K7" s="20"/>
      <c r="L7" s="20"/>
      <c r="M7" s="20"/>
    </row>
    <row r="8" spans="1:13" ht="18.5" x14ac:dyDescent="0.35">
      <c r="A8" s="20"/>
      <c r="B8" s="20"/>
      <c r="C8" s="20"/>
      <c r="D8" s="20"/>
      <c r="E8" s="20"/>
      <c r="F8" s="20"/>
      <c r="G8" s="20"/>
      <c r="H8" s="20" t="s">
        <v>176</v>
      </c>
      <c r="I8" s="20"/>
      <c r="J8" s="20"/>
      <c r="K8" s="20"/>
      <c r="L8" s="34">
        <f>SUM('2.5 Pig Slurry '!D37+'2.2 &amp; 2.3 Additional water'!C32)</f>
        <v>0</v>
      </c>
      <c r="M8" s="20" t="s">
        <v>355</v>
      </c>
    </row>
    <row r="9" spans="1:13" x14ac:dyDescent="0.35">
      <c r="A9" s="20"/>
      <c r="B9" s="21" t="s">
        <v>295</v>
      </c>
      <c r="C9" s="20"/>
      <c r="D9" s="20"/>
      <c r="E9" s="20"/>
      <c r="F9" s="20"/>
      <c r="G9" s="20"/>
      <c r="H9" s="20"/>
      <c r="I9" s="20"/>
      <c r="J9" s="20"/>
      <c r="K9" s="20"/>
      <c r="L9" s="20"/>
      <c r="M9" s="20"/>
    </row>
    <row r="10" spans="1:13" ht="18.5" x14ac:dyDescent="0.35">
      <c r="A10" s="20"/>
      <c r="B10" s="21"/>
      <c r="C10" s="20"/>
      <c r="D10" s="20"/>
      <c r="E10" s="20"/>
      <c r="F10" s="20"/>
      <c r="G10" s="20"/>
      <c r="H10" s="20" t="s">
        <v>177</v>
      </c>
      <c r="I10" s="20"/>
      <c r="J10" s="20"/>
      <c r="K10" s="20"/>
      <c r="L10" s="34">
        <f>SUM(L6-L8)</f>
        <v>0</v>
      </c>
      <c r="M10" s="20" t="s">
        <v>355</v>
      </c>
    </row>
    <row r="11" spans="1:13" ht="38" customHeight="1" x14ac:dyDescent="0.35">
      <c r="A11" s="20"/>
      <c r="B11" s="34" t="s">
        <v>172</v>
      </c>
      <c r="C11" s="34" t="s">
        <v>173</v>
      </c>
      <c r="D11" s="44" t="s">
        <v>371</v>
      </c>
      <c r="E11" s="36" t="s">
        <v>365</v>
      </c>
      <c r="F11" s="20"/>
      <c r="G11" s="20"/>
      <c r="H11" s="20"/>
      <c r="I11" s="20"/>
      <c r="J11" s="20"/>
      <c r="K11" s="20"/>
      <c r="L11" s="20"/>
      <c r="M11" s="20"/>
    </row>
    <row r="12" spans="1:13" x14ac:dyDescent="0.35">
      <c r="A12" s="20"/>
      <c r="B12" s="1"/>
      <c r="C12" s="1"/>
      <c r="D12" s="1"/>
      <c r="E12" s="58">
        <f>SUM(B12*C12*D12)</f>
        <v>0</v>
      </c>
      <c r="F12" s="20"/>
      <c r="G12" s="20"/>
      <c r="H12" s="20"/>
      <c r="I12" s="20"/>
      <c r="J12" s="20"/>
      <c r="K12" s="20"/>
      <c r="L12" s="20"/>
      <c r="M12" s="20"/>
    </row>
    <row r="13" spans="1:13" ht="15.5" customHeight="1" x14ac:dyDescent="0.35">
      <c r="A13" s="20"/>
      <c r="B13" s="20"/>
      <c r="C13" s="20"/>
      <c r="D13" s="20"/>
      <c r="E13" s="20"/>
      <c r="F13" s="20"/>
      <c r="G13" s="20"/>
      <c r="H13" s="20" t="s">
        <v>178</v>
      </c>
      <c r="I13" s="20"/>
      <c r="J13" s="249" t="str">
        <f>IF(L10&lt;0,"Not enough storage - Consider options for reducing inputs to store including clean and dirty water separation or increasing available storage capacity","OK - the storage capacity is sufficient to meet storage period requirements of the regulations. You must consider if additional storage may be required to meet other regulatory requirements")</f>
        <v>OK - the storage capacity is sufficient to meet storage period requirements of the regulations. You must consider if additional storage may be required to meet other regulatory requirements</v>
      </c>
      <c r="K13" s="249"/>
      <c r="L13" s="249"/>
      <c r="M13" s="20"/>
    </row>
    <row r="14" spans="1:13" x14ac:dyDescent="0.35">
      <c r="A14" s="20"/>
      <c r="B14" s="21" t="s">
        <v>169</v>
      </c>
      <c r="C14" s="20"/>
      <c r="D14" s="20"/>
      <c r="E14" s="20"/>
      <c r="F14" s="20"/>
      <c r="G14" s="20"/>
      <c r="H14" s="20"/>
      <c r="I14" s="20"/>
      <c r="J14" s="249"/>
      <c r="K14" s="249"/>
      <c r="L14" s="249"/>
      <c r="M14" s="20"/>
    </row>
    <row r="15" spans="1:13" ht="15.5" customHeight="1" x14ac:dyDescent="0.35">
      <c r="A15" s="20"/>
      <c r="B15" s="20"/>
      <c r="C15" s="20"/>
      <c r="D15" s="20"/>
      <c r="E15" s="20"/>
      <c r="F15" s="20"/>
      <c r="G15" s="20"/>
      <c r="H15" s="24" t="str">
        <f>IF(J13="Not enough storage","The slurry storage capacity has been exceeded, consider options including, additional capacity, slurry export or additional water management","")</f>
        <v/>
      </c>
      <c r="I15" s="24"/>
      <c r="J15" s="249"/>
      <c r="K15" s="249"/>
      <c r="L15" s="249"/>
      <c r="M15" s="20"/>
    </row>
    <row r="16" spans="1:13" ht="17.5" x14ac:dyDescent="0.35">
      <c r="A16" s="20"/>
      <c r="B16" s="34" t="s">
        <v>171</v>
      </c>
      <c r="C16" s="34" t="s">
        <v>170</v>
      </c>
      <c r="D16" s="59"/>
      <c r="E16" s="36" t="s">
        <v>364</v>
      </c>
      <c r="F16" s="60"/>
      <c r="G16" s="20"/>
      <c r="H16" s="24"/>
      <c r="I16" s="24"/>
      <c r="J16" s="249"/>
      <c r="K16" s="249"/>
      <c r="L16" s="249"/>
      <c r="M16" s="20"/>
    </row>
    <row r="17" spans="1:13" x14ac:dyDescent="0.35">
      <c r="A17" s="20"/>
      <c r="B17" s="1"/>
      <c r="C17" s="1"/>
      <c r="D17" s="59"/>
      <c r="E17" s="137">
        <f>PI()*B17*B17*(C17-0.3)</f>
        <v>0</v>
      </c>
      <c r="F17" s="60"/>
      <c r="G17" s="20"/>
      <c r="H17" s="24"/>
      <c r="I17" s="24"/>
      <c r="J17" s="249"/>
      <c r="K17" s="249"/>
      <c r="L17" s="249"/>
      <c r="M17" s="20"/>
    </row>
    <row r="18" spans="1:13" x14ac:dyDescent="0.35">
      <c r="A18" s="20"/>
      <c r="B18" s="60"/>
      <c r="C18" s="60"/>
      <c r="D18" s="61"/>
      <c r="E18" s="62"/>
      <c r="F18" s="60"/>
      <c r="G18" s="20"/>
      <c r="H18" s="24"/>
      <c r="I18" s="24"/>
      <c r="J18" s="249"/>
      <c r="K18" s="249"/>
      <c r="L18" s="249"/>
      <c r="M18" s="20"/>
    </row>
    <row r="19" spans="1:13" x14ac:dyDescent="0.35">
      <c r="A19" s="20"/>
      <c r="B19" s="20"/>
      <c r="C19" s="20"/>
      <c r="D19" s="20"/>
      <c r="E19" s="20"/>
      <c r="F19" s="20"/>
      <c r="G19" s="20"/>
      <c r="H19" s="20"/>
      <c r="I19" s="20"/>
      <c r="J19" s="20"/>
      <c r="K19" s="20"/>
      <c r="L19" s="20"/>
      <c r="M19" s="20"/>
    </row>
    <row r="20" spans="1:13" x14ac:dyDescent="0.35">
      <c r="A20" s="20"/>
      <c r="B20" s="189" t="s">
        <v>273</v>
      </c>
      <c r="C20" s="189"/>
      <c r="D20" s="189"/>
      <c r="E20" s="189"/>
      <c r="F20" s="189"/>
      <c r="G20" s="189"/>
      <c r="H20" s="189"/>
      <c r="I20" s="189"/>
      <c r="J20" s="189"/>
      <c r="K20" s="189"/>
      <c r="L20" s="189"/>
      <c r="M20" s="20"/>
    </row>
    <row r="21" spans="1:13" x14ac:dyDescent="0.35">
      <c r="A21" s="20"/>
      <c r="B21" s="189"/>
      <c r="C21" s="189"/>
      <c r="D21" s="189"/>
      <c r="E21" s="189"/>
      <c r="F21" s="189"/>
      <c r="G21" s="189"/>
      <c r="H21" s="189"/>
      <c r="I21" s="189"/>
      <c r="J21" s="189"/>
      <c r="K21" s="189"/>
      <c r="L21" s="189"/>
      <c r="M21" s="20"/>
    </row>
    <row r="22" spans="1:13" x14ac:dyDescent="0.35">
      <c r="A22" s="20"/>
      <c r="B22" s="250" t="s">
        <v>260</v>
      </c>
      <c r="C22" s="250"/>
      <c r="D22" s="250"/>
      <c r="E22" s="250"/>
      <c r="F22" s="250"/>
      <c r="G22" s="250"/>
      <c r="H22" s="250"/>
      <c r="I22" s="20"/>
      <c r="J22" s="20"/>
      <c r="K22" s="20"/>
      <c r="L22" s="20"/>
      <c r="M22" s="20"/>
    </row>
    <row r="23" spans="1:13" x14ac:dyDescent="0.35">
      <c r="A23" s="93"/>
      <c r="B23" s="251" t="s">
        <v>294</v>
      </c>
      <c r="C23" s="251"/>
      <c r="D23" s="251"/>
      <c r="E23" s="251"/>
      <c r="F23" s="251"/>
      <c r="G23" s="251"/>
      <c r="H23" s="251"/>
      <c r="I23" s="251"/>
      <c r="J23" s="251"/>
      <c r="K23" s="251"/>
      <c r="L23" s="251"/>
      <c r="M23" s="93"/>
    </row>
    <row r="24" spans="1:13" x14ac:dyDescent="0.35">
      <c r="A24" s="93"/>
      <c r="B24" s="251"/>
      <c r="C24" s="251"/>
      <c r="D24" s="251"/>
      <c r="E24" s="251"/>
      <c r="F24" s="251"/>
      <c r="G24" s="251"/>
      <c r="H24" s="251"/>
      <c r="I24" s="251"/>
      <c r="J24" s="251"/>
      <c r="K24" s="251"/>
      <c r="L24" s="251"/>
      <c r="M24" s="93"/>
    </row>
    <row r="25" spans="1:13" x14ac:dyDescent="0.35">
      <c r="A25" s="93"/>
      <c r="B25" s="93" t="s">
        <v>372</v>
      </c>
      <c r="C25" s="93"/>
      <c r="D25" s="93"/>
      <c r="E25" s="93"/>
      <c r="F25" s="93"/>
      <c r="G25" s="93"/>
      <c r="H25" s="93"/>
      <c r="I25" s="93"/>
      <c r="J25" s="93"/>
      <c r="K25" s="93"/>
      <c r="L25" s="93"/>
      <c r="M25" s="93"/>
    </row>
  </sheetData>
  <sheetProtection algorithmName="SHA-512" hashValue="shHF/ce+1A7AD/6b/Yqws0KITIzxtuOizbPbATwal24pedoaVJ0h/t6Zq+ojp+eqOndZoNcvkVc2Pk4pfu2jUg==" saltValue="lkj7dttqpy4Be2VrTvQ74Q==" spinCount="100000" sheet="1" selectLockedCells="1"/>
  <mergeCells count="5">
    <mergeCell ref="B20:L21"/>
    <mergeCell ref="B6:D7"/>
    <mergeCell ref="J13:L18"/>
    <mergeCell ref="B22:H22"/>
    <mergeCell ref="B23:L24"/>
  </mergeCells>
  <hyperlinks>
    <hyperlink ref="K1" location="Overview!A1" display="Return to Overview " xr:uid="{00000000-0004-0000-0400-000000000000}"/>
    <hyperlink ref="B22" r:id="rId1" xr:uid="{00000000-0004-0000-0400-000001000000}"/>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etadata xmlns="http://www.objective.com/ecm/document/metadata/FF3C5B18883D4E21973B57C2EEED7FD1" version="1.0.0">
  <systemFields>
    <field name="Objective-Id">
      <value order="0">A43276906</value>
    </field>
    <field name="Objective-Title">
      <value order="0">Farm Workbook - Water Resources (Control of Agricultural Pollution)(Wales) Regulations 2021 V2</value>
    </field>
    <field name="Objective-Description">
      <value order="0"/>
    </field>
    <field name="Objective-CreationStamp">
      <value order="0">2022-12-12T14:51:22Z</value>
    </field>
    <field name="Objective-IsApproved">
      <value order="0">false</value>
    </field>
    <field name="Objective-IsPublished">
      <value order="0">false</value>
    </field>
    <field name="Objective-DatePublished">
      <value order="0"/>
    </field>
    <field name="Objective-ModificationStamp">
      <value order="0">2022-12-12T16:43:47Z</value>
    </field>
    <field name="Objective-Owner">
      <value order="0">Walters, Matthew (CCRA - ERA - Agriculture Sustainable Development)</value>
    </field>
    <field name="Objective-Path">
      <value order="0">Objective Global Folder:#Business File Plan:WG Organisational Groups:NEW - Post April 2022 - Climate Change &amp; Rural Affairs:Climate Change &amp; Rural Affairs (CCRA) - Agriculture Sustainability &amp; Development:1 - Save:Agri Environment Policy:Nitrate Vulnerable Zones:Farm Development Division - Sustainable Land Management Policy - Nitrate Vulnerable Zone (NVZ) Implementation File - 2012-2013:Workbook and Guidance 2017-2020</value>
    </field>
    <field name="Objective-Parent">
      <value order="0">Workbook and Guidance 2017-2020</value>
    </field>
    <field name="Objective-State">
      <value order="0">Being Edited</value>
    </field>
    <field name="Objective-VersionId">
      <value order="0">vA82609323</value>
    </field>
    <field name="Objective-Version">
      <value order="0">1.1</value>
    </field>
    <field name="Objective-VersionNumber">
      <value order="0">3</value>
    </field>
    <field name="Objective-VersionComment">
      <value order="0"/>
    </field>
    <field name="Objective-FileNumber">
      <value order="0">qA1005285</value>
    </field>
    <field name="Objective-Classification">
      <value order="0">Official</value>
    </field>
    <field name="Objective-Caveats">
      <value order="0"/>
    </field>
  </systemFields>
  <catalogues>
    <catalogue name="Document Type Catalogue" type="type" ori="id:cA14">
      <field name="Objective-Date Acquired">
        <value order="0"/>
      </field>
      <field name="Objective-Official Translation">
        <value order="0"/>
      </field>
      <field name="Objective-Connect Creator">
        <value order="0"/>
      </field>
    </catalogue>
  </catalogues>
</metadata>
</file>

<file path=customXml/item4.xml><?xml version="1.0" encoding="utf-8"?>
<ct:contentTypeSchema xmlns:ct="http://schemas.microsoft.com/office/2006/metadata/contentType" xmlns:ma="http://schemas.microsoft.com/office/2006/metadata/properties/metaAttributes" ct:_="" ma:_="" ma:contentTypeName="Document" ma:contentTypeID="0x010100A215F170211E434C93A736543666F688" ma:contentTypeVersion="12" ma:contentTypeDescription="Create a new document." ma:contentTypeScope="" ma:versionID="e887b45e1a917d44e7482daac3916150">
  <xsd:schema xmlns:xsd="http://www.w3.org/2001/XMLSchema" xmlns:xs="http://www.w3.org/2001/XMLSchema" xmlns:p="http://schemas.microsoft.com/office/2006/metadata/properties" xmlns:ns3="52b571ab-1c57-44cd-b9db-d3085f02c05b" xmlns:ns4="93627077-9d01-42b4-ad42-6a7ecd11ea2e" targetNamespace="http://schemas.microsoft.com/office/2006/metadata/properties" ma:root="true" ma:fieldsID="037aa4c3f1d55be0fbc018d4e28a3c53" ns3:_="" ns4:_="">
    <xsd:import namespace="52b571ab-1c57-44cd-b9db-d3085f02c05b"/>
    <xsd:import namespace="93627077-9d01-42b4-ad42-6a7ecd11ea2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b571ab-1c57-44cd-b9db-d3085f02c0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627077-9d01-42b4-ad42-6a7ecd11ea2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672AA7-D13A-4565-A19C-08EF92792591}">
  <ds:schemaRef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93627077-9d01-42b4-ad42-6a7ecd11ea2e"/>
    <ds:schemaRef ds:uri="52b571ab-1c57-44cd-b9db-d3085f02c05b"/>
    <ds:schemaRef ds:uri="http://www.w3.org/XML/1998/namespace"/>
    <ds:schemaRef ds:uri="http://purl.org/dc/dcmitype/"/>
  </ds:schemaRefs>
</ds:datastoreItem>
</file>

<file path=customXml/itemProps2.xml><?xml version="1.0" encoding="utf-8"?>
<ds:datastoreItem xmlns:ds="http://schemas.openxmlformats.org/officeDocument/2006/customXml" ds:itemID="{BD708CAE-CAA3-4B65-B62B-9D538FEDD337}">
  <ds:schemaRefs>
    <ds:schemaRef ds:uri="http://schemas.microsoft.com/sharepoint/v3/contenttype/forms"/>
  </ds:schemaRefs>
</ds:datastoreItem>
</file>

<file path=customXml/itemProps3.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customXml/itemProps4.xml><?xml version="1.0" encoding="utf-8"?>
<ds:datastoreItem xmlns:ds="http://schemas.openxmlformats.org/officeDocument/2006/customXml" ds:itemID="{DE2C3554-9D7C-476E-8EC9-98C7CE4BE8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b571ab-1c57-44cd-b9db-d3085f02c05b"/>
    <ds:schemaRef ds:uri="93627077-9d01-42b4-ad42-6a7ecd11ea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6</vt:i4>
      </vt:variant>
    </vt:vector>
  </HeadingPairs>
  <TitlesOfParts>
    <vt:vector size="22" baseType="lpstr">
      <vt:lpstr>Overview</vt:lpstr>
      <vt:lpstr>1.1 N capacity of holding</vt:lpstr>
      <vt:lpstr>1.2 Total N Produced </vt:lpstr>
      <vt:lpstr>1.3 Imported Livestock Manure</vt:lpstr>
      <vt:lpstr>1.4 Exported Livestock Manure</vt:lpstr>
      <vt:lpstr>2.1 Slurry (Excluding Pig)</vt:lpstr>
      <vt:lpstr>2.2 &amp; 2.3 Additional water</vt:lpstr>
      <vt:lpstr>2.5 Pig Slurry </vt:lpstr>
      <vt:lpstr>2.6 Slurry Storage capacity</vt:lpstr>
      <vt:lpstr>2.7 Poultry Manure</vt:lpstr>
      <vt:lpstr>3.1 Optimum crop N requirement</vt:lpstr>
      <vt:lpstr>3.2 Plan for available nitrogen</vt:lpstr>
      <vt:lpstr>3.3 Plan for manufactured N</vt:lpstr>
      <vt:lpstr>3.4 Record of acutal N fertilis</vt:lpstr>
      <vt:lpstr>5.1 % Nitrogen Available</vt:lpstr>
      <vt:lpstr>4.1 Nmax calc for a crop</vt:lpstr>
      <vt:lpstr>Arable</vt:lpstr>
      <vt:lpstr>Crop</vt:lpstr>
      <vt:lpstr>Grass</vt:lpstr>
      <vt:lpstr>Grassland</vt:lpstr>
      <vt:lpstr>TemporaryGrass</vt:lpstr>
      <vt:lpstr>Type</vt:lpstr>
    </vt:vector>
  </TitlesOfParts>
  <Company>Welsh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Walters, Matthew (ESNR-APD)</dc:creator>
  <cp:lastModifiedBy>MorganO1</cp:lastModifiedBy>
  <dcterms:created xsi:type="dcterms:W3CDTF">2020-07-06T13:46:04Z</dcterms:created>
  <dcterms:modified xsi:type="dcterms:W3CDTF">2022-12-13T09:45:37Z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0x010100A215F170211E434C93A736543666F688</vt:lpwstr>
  </property>
  <property fmtid="{D5CDD505-2E9C-101B-9397-08002B2CF9AE}" pid="3" name="Objective-Id">
    <vt:lpwstr>A43276906</vt:lpwstr>
  </property>
  <property fmtid="{D5CDD505-2E9C-101B-9397-08002B2CF9AE}" pid="4" name="Objective-Title">
    <vt:lpwstr>Farm Workbook - Water Resources (Control of Agricultural Pollution)(Wales) Regulations 2021 V2</vt:lpwstr>
  </property>
  <property fmtid="{D5CDD505-2E9C-101B-9397-08002B2CF9AE}" pid="5" name="Objective-Description">
    <vt:lpwstr/>
  </property>
  <property fmtid="{D5CDD505-2E9C-101B-9397-08002B2CF9AE}" pid="6" name="Objective-CreationStamp">
    <vt:filetime>2022-12-12T14:51:30Z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2022-12-12T16:44:11Z</vt:filetime>
  </property>
  <property fmtid="{D5CDD505-2E9C-101B-9397-08002B2CF9AE}" pid="10" name="Objective-ModificationStamp">
    <vt:filetime>2022-12-12T16:44:11Z</vt:filetime>
  </property>
  <property fmtid="{D5CDD505-2E9C-101B-9397-08002B2CF9AE}" pid="11" name="Objective-Owner">
    <vt:lpwstr>Walters, Matthew (CCRA - ERA - Agriculture Sustainable Development)</vt:lpwstr>
  </property>
  <property fmtid="{D5CDD505-2E9C-101B-9397-08002B2CF9AE}" pid="12" name="Objective-Path">
    <vt:lpwstr>Objective Global Folder:#Business File Plan:WG Organisational Groups:NEW - Post April 2022 - Climate Change &amp; Rural Affairs:Climate Change &amp; Rural Affairs (CCRA) - Agriculture Sustainability &amp; Development:1 - Save:Agri Environment Policy:Nitrate Vulnerable Zones:Farm Development Division - Sustainable Land Management Policy - Nitrate Vulnerable Zone (NVZ) Implementation File - 2012-2013:Workbook and Guidance 2017-2020:</vt:lpwstr>
  </property>
  <property fmtid="{D5CDD505-2E9C-101B-9397-08002B2CF9AE}" pid="13" name="Objective-Parent">
    <vt:lpwstr>Workbook and Guidance 2017-2020</vt:lpwstr>
  </property>
  <property fmtid="{D5CDD505-2E9C-101B-9397-08002B2CF9AE}" pid="14" name="Objective-State">
    <vt:lpwstr>Published</vt:lpwstr>
  </property>
  <property fmtid="{D5CDD505-2E9C-101B-9397-08002B2CF9AE}" pid="15" name="Objective-VersionId">
    <vt:lpwstr>vA82609323</vt:lpwstr>
  </property>
  <property fmtid="{D5CDD505-2E9C-101B-9397-08002B2CF9AE}" pid="16" name="Objective-Version">
    <vt:lpwstr>2.0</vt:lpwstr>
  </property>
  <property fmtid="{D5CDD505-2E9C-101B-9397-08002B2CF9AE}" pid="17" name="Objective-VersionNumber">
    <vt:r8>3</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vt:lpwstr>
  </property>
  <property fmtid="{D5CDD505-2E9C-101B-9397-08002B2CF9AE}" pid="21" name="Objective-Caveats">
    <vt:lpwstr/>
  </property>
  <property fmtid="{D5CDD505-2E9C-101B-9397-08002B2CF9AE}" pid="22" name="Objective-Language">
    <vt:lpwstr>English (eng)</vt:lpwstr>
  </property>
  <property fmtid="{D5CDD505-2E9C-101B-9397-08002B2CF9AE}" pid="23" name="Objective-Date Acquired">
    <vt:lpwstr/>
  </property>
  <property fmtid="{D5CDD505-2E9C-101B-9397-08002B2CF9AE}" pid="24" name="Objective-What to Keep">
    <vt:lpwstr>No</vt:lpwstr>
  </property>
  <property fmtid="{D5CDD505-2E9C-101B-9397-08002B2CF9AE}" pid="25" name="Objective-Official Translation">
    <vt:lpwstr/>
  </property>
  <property fmtid="{D5CDD505-2E9C-101B-9397-08002B2CF9AE}" pid="26" name="Objective-Connect Creator">
    <vt:lpwstr/>
  </property>
  <property fmtid="{D5CDD505-2E9C-101B-9397-08002B2CF9AE}" pid="27" name="Objective-Comment">
    <vt:lpwstr/>
  </property>
</Properties>
</file>