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wales365uk-my.sharepoint.com/personal/jow_gov_wales/Documents/"/>
    </mc:Choice>
  </mc:AlternateContent>
  <xr:revisionPtr revIDLastSave="0" documentId="8_{C9640144-334C-4870-858B-3B34BCD24D57}" xr6:coauthVersionLast="47" xr6:coauthVersionMax="47" xr10:uidLastSave="{00000000-0000-0000-0000-000000000000}"/>
  <bookViews>
    <workbookView xWindow="-110" yWindow="-110" windowWidth="19420" windowHeight="10420" xr2:uid="{00000000-000D-0000-FFFF-FFFF00000000}"/>
  </bookViews>
  <sheets>
    <sheet name="December 2023" sheetId="5" r:id="rId1"/>
  </sheets>
  <definedNames>
    <definedName name="_xlnm._FilterDatabase" localSheetId="0" hidden="1">'December 2023'!$A$2:$L$280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9" i="5" l="1"/>
  <c r="H258" i="5"/>
  <c r="H11" i="5"/>
  <c r="H10" i="5"/>
  <c r="H8" i="5"/>
  <c r="H7" i="5"/>
  <c r="H6" i="5"/>
  <c r="H204" i="5"/>
  <c r="H206" i="5"/>
  <c r="H205" i="5"/>
  <c r="H202" i="5"/>
  <c r="H201" i="5"/>
  <c r="H200" i="5"/>
  <c r="H214" i="5"/>
  <c r="H213" i="5"/>
  <c r="H241" i="5"/>
  <c r="H240" i="5"/>
  <c r="H239" i="5"/>
  <c r="H238" i="5"/>
  <c r="H237" i="5"/>
  <c r="H236" i="5"/>
  <c r="H235" i="5"/>
  <c r="H233" i="5"/>
  <c r="H232" i="5"/>
  <c r="H231" i="5"/>
  <c r="H212" i="5"/>
  <c r="H211" i="5"/>
  <c r="H210" i="5"/>
  <c r="H209" i="5"/>
  <c r="H30" i="5"/>
  <c r="H28" i="5"/>
  <c r="H29" i="5"/>
  <c r="H26" i="5"/>
  <c r="H27" i="5"/>
  <c r="H39" i="5"/>
  <c r="H38" i="5"/>
  <c r="H37" i="5"/>
  <c r="H36" i="5"/>
  <c r="H35" i="5" l="1"/>
  <c r="H34" i="5"/>
  <c r="H33" i="5"/>
  <c r="H208" i="5"/>
  <c r="H207" i="5"/>
  <c r="H19" i="5"/>
  <c r="H18" i="5"/>
  <c r="H17" i="5"/>
  <c r="H16" i="5"/>
  <c r="H15" i="5"/>
  <c r="H14" i="5"/>
  <c r="H262" i="5"/>
  <c r="H263" i="5"/>
  <c r="H264" i="5"/>
  <c r="H265" i="5"/>
  <c r="H266" i="5"/>
  <c r="H267" i="5"/>
  <c r="H268" i="5"/>
  <c r="H269" i="5"/>
  <c r="H270" i="5"/>
  <c r="H271" i="5"/>
  <c r="H272" i="5"/>
  <c r="H273" i="5"/>
  <c r="H274" i="5"/>
  <c r="H275" i="5"/>
  <c r="H276" i="5"/>
  <c r="H277" i="5"/>
  <c r="H278" i="5"/>
  <c r="H279" i="5"/>
  <c r="H280" i="5"/>
  <c r="H261" i="5"/>
  <c r="H260" i="5"/>
  <c r="H215" i="5"/>
  <c r="H254" i="5"/>
  <c r="H255" i="5"/>
  <c r="H256" i="5"/>
  <c r="H257" i="5" l="1"/>
  <c r="H253" i="5"/>
  <c r="H252" i="5"/>
  <c r="H251" i="5"/>
  <c r="H250" i="5"/>
  <c r="H217" i="5" l="1"/>
  <c r="H249" i="5"/>
  <c r="H248" i="5"/>
  <c r="H247" i="5"/>
  <c r="H246" i="5"/>
  <c r="H245" i="5"/>
  <c r="H244" i="5"/>
  <c r="H243" i="5"/>
  <c r="H242" i="5"/>
  <c r="H230" i="5"/>
  <c r="H229" i="5"/>
  <c r="H227" i="5"/>
  <c r="H226" i="5"/>
  <c r="H222" i="5"/>
  <c r="H221" i="5"/>
  <c r="H225" i="5"/>
  <c r="H42" i="5" l="1"/>
  <c r="H57" i="5"/>
  <c r="H56" i="5"/>
  <c r="H141" i="5"/>
  <c r="H132" i="5"/>
  <c r="H74" i="5"/>
  <c r="H72" i="5"/>
  <c r="H71" i="5"/>
  <c r="H70" i="5"/>
  <c r="H69" i="5"/>
  <c r="H67" i="5"/>
  <c r="H66" i="5"/>
  <c r="H64" i="5"/>
  <c r="H62" i="5"/>
  <c r="H61" i="5"/>
  <c r="H53" i="5"/>
  <c r="H49" i="5"/>
  <c r="H48" i="5"/>
  <c r="H47" i="5"/>
  <c r="H41" i="5"/>
  <c r="H192" i="5"/>
  <c r="H190" i="5"/>
  <c r="H189" i="5"/>
  <c r="H187" i="5"/>
  <c r="H185" i="5"/>
  <c r="H182" i="5"/>
  <c r="H181" i="5"/>
  <c r="H180" i="5"/>
  <c r="H179" i="5"/>
  <c r="H177" i="5"/>
  <c r="H175" i="5"/>
  <c r="H174" i="5"/>
  <c r="H172" i="5"/>
  <c r="H170" i="5"/>
  <c r="H168" i="5"/>
  <c r="H167" i="5"/>
  <c r="H165" i="5"/>
  <c r="H164" i="5"/>
  <c r="H162" i="5"/>
  <c r="H160" i="5"/>
  <c r="H158" i="5"/>
  <c r="H157" i="5"/>
  <c r="H156" i="5"/>
  <c r="H154" i="5"/>
  <c r="H153" i="5"/>
  <c r="H152" i="5"/>
  <c r="H150" i="5"/>
  <c r="H149" i="5"/>
  <c r="H147" i="5"/>
  <c r="H145" i="5"/>
  <c r="H142" i="5"/>
  <c r="H139" i="5"/>
  <c r="H137" i="5"/>
  <c r="H133" i="5"/>
  <c r="H130" i="5"/>
  <c r="H129" i="5"/>
  <c r="H127" i="5"/>
  <c r="H125" i="5"/>
  <c r="H124" i="5"/>
  <c r="H123" i="5"/>
  <c r="H121" i="5"/>
  <c r="H120" i="5"/>
  <c r="H118" i="5"/>
  <c r="H116" i="5"/>
  <c r="H114" i="5"/>
  <c r="H112" i="5"/>
  <c r="H110" i="5"/>
  <c r="H108" i="5"/>
  <c r="H107" i="5"/>
  <c r="H105" i="5"/>
  <c r="H103" i="5"/>
  <c r="H101" i="5"/>
  <c r="H99" i="5"/>
  <c r="H98" i="5"/>
  <c r="H97" i="5"/>
  <c r="H95" i="5"/>
  <c r="H91" i="5"/>
  <c r="H89" i="5"/>
  <c r="H87" i="5"/>
  <c r="H86" i="5"/>
  <c r="H83" i="5"/>
  <c r="H80" i="5"/>
  <c r="H78" i="5"/>
  <c r="H75" i="5"/>
  <c r="H191" i="5"/>
  <c r="H188" i="5"/>
  <c r="H186" i="5"/>
  <c r="H184" i="5"/>
  <c r="H183" i="5"/>
  <c r="H178" i="5"/>
  <c r="H176" i="5"/>
  <c r="H173" i="5"/>
  <c r="H171" i="5"/>
  <c r="H169" i="5"/>
  <c r="H166" i="5"/>
  <c r="H163" i="5"/>
  <c r="H161" i="5"/>
  <c r="H159" i="5"/>
  <c r="H155" i="5"/>
  <c r="H151" i="5"/>
  <c r="H148" i="5"/>
  <c r="H146" i="5"/>
  <c r="H144" i="5"/>
  <c r="H143" i="5"/>
  <c r="H140" i="5"/>
  <c r="H138" i="5"/>
  <c r="H136" i="5"/>
  <c r="H135" i="5"/>
  <c r="H134" i="5"/>
  <c r="H131" i="5"/>
  <c r="H128" i="5"/>
  <c r="H126" i="5"/>
  <c r="H122" i="5"/>
  <c r="H119" i="5"/>
  <c r="H117" i="5"/>
  <c r="H115" i="5"/>
  <c r="H113" i="5"/>
  <c r="H111" i="5"/>
  <c r="H109" i="5"/>
  <c r="H106" i="5"/>
  <c r="H104" i="5"/>
  <c r="H102" i="5"/>
  <c r="H100" i="5"/>
  <c r="H96" i="5"/>
  <c r="H94" i="5"/>
  <c r="H93" i="5"/>
  <c r="H92" i="5"/>
  <c r="H90" i="5"/>
  <c r="H88" i="5"/>
  <c r="H85" i="5"/>
  <c r="H84" i="5"/>
  <c r="H82" i="5"/>
  <c r="H81" i="5"/>
  <c r="H79" i="5"/>
  <c r="H77" i="5"/>
  <c r="H76" i="5"/>
  <c r="H73" i="5"/>
  <c r="H68" i="5" l="1"/>
  <c r="H65" i="5"/>
  <c r="H63" i="5"/>
  <c r="H60" i="5"/>
  <c r="H55" i="5"/>
  <c r="H54" i="5"/>
  <c r="H52" i="5"/>
  <c r="H44" i="5"/>
  <c r="H43" i="5"/>
  <c r="H58" i="5"/>
  <c r="H59" i="5"/>
  <c r="H46" i="5"/>
  <c r="H40" i="5"/>
  <c r="H51" i="5"/>
  <c r="H50" i="5"/>
  <c r="H21" i="5"/>
  <c r="H22" i="5"/>
  <c r="H4" i="5"/>
  <c r="H5" i="5"/>
  <c r="H3" i="5"/>
  <c r="H13" i="5"/>
  <c r="H12" i="5"/>
  <c r="H32" i="5"/>
  <c r="H31" i="5"/>
</calcChain>
</file>

<file path=xl/sharedStrings.xml><?xml version="1.0" encoding="utf-8"?>
<sst xmlns="http://schemas.openxmlformats.org/spreadsheetml/2006/main" count="1849" uniqueCount="667">
  <si>
    <t>Beneficiary Name</t>
  </si>
  <si>
    <t>Community Fleet Registration Number</t>
  </si>
  <si>
    <t>Operation Name</t>
  </si>
  <si>
    <t>Operation Summary</t>
  </si>
  <si>
    <t>Operation End Date</t>
  </si>
  <si>
    <t>Total Eligible Expenditure</t>
  </si>
  <si>
    <t>Amount of Union Contribution</t>
  </si>
  <si>
    <t>Operation Postcode</t>
  </si>
  <si>
    <t>Country</t>
  </si>
  <si>
    <t>Ceredigion County Council</t>
  </si>
  <si>
    <t>FLAG Cardigan Bay Preparatory</t>
  </si>
  <si>
    <t>Preparatory costs for FLAG LDS</t>
  </si>
  <si>
    <t>SA460PA</t>
  </si>
  <si>
    <t>Wales</t>
  </si>
  <si>
    <t>FLAG Cardigan Bay Fisheries Running Costs</t>
  </si>
  <si>
    <t>Running costs for FLAG LDS</t>
  </si>
  <si>
    <t>FLAG Cardigan Bay Fisheries Animation Costs</t>
  </si>
  <si>
    <t>Animation Costs for FLAG LDS</t>
  </si>
  <si>
    <t>Menter Mon</t>
  </si>
  <si>
    <t>FLAG North Wales Fisheries Preparatory</t>
  </si>
  <si>
    <t>LL777LR</t>
  </si>
  <si>
    <t>FLAG North Wales Fisheries Animation Costs</t>
  </si>
  <si>
    <t>City and County of Swansea</t>
  </si>
  <si>
    <t>FLAG Swansea Bay Running Costs</t>
  </si>
  <si>
    <t>SA44AA</t>
  </si>
  <si>
    <t>FLAG Swansea Bay Animation Costs</t>
  </si>
  <si>
    <t>Animation costs for FLAG LDS</t>
  </si>
  <si>
    <t>WG - Marine and Fisheries Division</t>
  </si>
  <si>
    <t>Sustainable Management of Marine Natural Resources</t>
  </si>
  <si>
    <t>SA49NX</t>
  </si>
  <si>
    <t>Pembrokeshire County Council</t>
  </si>
  <si>
    <t>FLAG Cleddau to Coast Running Costs</t>
  </si>
  <si>
    <t>Thomas Fisheries</t>
  </si>
  <si>
    <t>SA708HW</t>
  </si>
  <si>
    <t>Sea Fish Industry Authority</t>
  </si>
  <si>
    <t>Fishermens Voluntary Safety Training</t>
  </si>
  <si>
    <t>EH74HS</t>
  </si>
  <si>
    <t>Wales Commercial Fishing Safety Awareness Project</t>
  </si>
  <si>
    <t>FLAG Cleddau to Coast Animation Costs</t>
  </si>
  <si>
    <t>Menter a Busnes</t>
  </si>
  <si>
    <t>SY233AH</t>
  </si>
  <si>
    <t>Natural Resources Wales</t>
  </si>
  <si>
    <t>Data Collection Framework - Inland Project</t>
  </si>
  <si>
    <t>CF240TP</t>
  </si>
  <si>
    <t>Pontus Research Ltd</t>
  </si>
  <si>
    <t xml:space="preserve">Business Expansion Investment </t>
  </si>
  <si>
    <t>CF449UP</t>
  </si>
  <si>
    <t>Integrated Maritime Policy - MSFD</t>
  </si>
  <si>
    <t>Afonydd Cymru</t>
  </si>
  <si>
    <t>Restoring Wales Migratory Fisheries Project</t>
  </si>
  <si>
    <t>Six rivers trusts will be part funding &amp; undertaking actions to address low migratory fish stocks &amp; recruitment spread across Wales main rivers.</t>
  </si>
  <si>
    <t>LD30BW</t>
  </si>
  <si>
    <t>Hendre Glyn Biomass Ltd.</t>
  </si>
  <si>
    <t>Hendre Glyn Farm RAS Aquaculture</t>
  </si>
  <si>
    <t>NP79ER</t>
  </si>
  <si>
    <t>Welsh Fishermans Association - Cymdeithas Pysgotwyr Cymru Ltd</t>
  </si>
  <si>
    <t>A pre-MSC assessment of Welsh Fisheries</t>
  </si>
  <si>
    <t xml:space="preserve">Welsh fisheries will be subject to a Marine Stewardship Council (MSC) pre-assessment, reviewing each fishery against the MSC principles of sustainable fishing and identifying the main issues likely to prevent a fishery achieving MSC certification. An MSC-accredited consultant will score each fishery against performance indicators under the three principles: stock status; environmental impact and fishery management. Determining the status of each commercial stock will inform the management of the fishery to ensure its long-term d. </t>
  </si>
  <si>
    <t>SY232HN</t>
  </si>
  <si>
    <t>Protecting our Seas</t>
  </si>
  <si>
    <t xml:space="preserve">Using a  data survey and recording technique developed with NRW, fishermen will collect and experts will analyse data and information on marine features and fisheries within Welsh MPAs to assess the vulnerability of habitats and wildlife to specific fishing gear and practice._x000D_
_x000D_
The project will determine whether fishing activities are compatible with MPA objectives and establish a protocol for fishermen to collect, record and present data on seabed habitats and fishing activity for scientists to analyse and inform the management of fisheries.  _x000D_
</t>
  </si>
  <si>
    <t>Swansea University</t>
  </si>
  <si>
    <t>Wales Aquaculture Centre of Excellence (Wales ACE)</t>
  </si>
  <si>
    <t xml:space="preserve">To develop the first Aquaculture Centre of Excellence in Wales (Wales ACE) to serve as a technological spring board and exemplar of integrated multi-trophic aquaculture (IMTA), thereby helping to increase sustainable finfish production and high value micro-algae. </t>
  </si>
  <si>
    <t>SA28PP</t>
  </si>
  <si>
    <t>The project will develop indicators and a process for reporting on condition of features protected in Wales network of marine protected areas (MPA's)</t>
  </si>
  <si>
    <t>Tethys Oysters Ltd</t>
  </si>
  <si>
    <t>Tethys Oysters Farm Pilot Scale Development</t>
  </si>
  <si>
    <t>SA160FZ</t>
  </si>
  <si>
    <t>Bangor University</t>
  </si>
  <si>
    <t>Menai Offshore Subsurface Shellfish Systems (MOSSS)</t>
  </si>
  <si>
    <t xml:space="preserve">The project will develop innovative offshore rope systems for collection of mussel seed, ongrow of mussels and other shellfish. Commercial-scale experimental systems will be installed and operated off the North Wales coast, allowing evaluation of performance under exposed conditions, patterns of seed supply, harvest yields, product quality and environmental impacts. </t>
  </si>
  <si>
    <t>LL572DG</t>
  </si>
  <si>
    <t>EU Data Collection Framework</t>
  </si>
  <si>
    <t>To collect data specified in the UK Data Collection Framework Operation Programme.</t>
  </si>
  <si>
    <t>Andrew Walters</t>
  </si>
  <si>
    <t>LA650</t>
  </si>
  <si>
    <t>Betsy (LA650) New Flake Ice Machine</t>
  </si>
  <si>
    <t>SA155PY</t>
  </si>
  <si>
    <t>EMFF Control and Enforcement</t>
  </si>
  <si>
    <t xml:space="preserve">Biosecurity Planning for Pen Llyn ar Sarnau SAC </t>
  </si>
  <si>
    <t>Morffresh Cymru</t>
  </si>
  <si>
    <t>Improvements to Mor Fresh Processing Unit</t>
  </si>
  <si>
    <t>SA488LY</t>
  </si>
  <si>
    <t>Native oyster restoration project</t>
  </si>
  <si>
    <t>The project will address fundamental questions surrounding the approach &amp; feasibility of oyster restoration in the Milford Haven waterway &amp; potentially other areas of Wales</t>
  </si>
  <si>
    <t>Milford Haven Port Authority</t>
  </si>
  <si>
    <t>Improving H and S and welfare facilities for Milford fishermen</t>
  </si>
  <si>
    <t>This project will improve the infrastructure of Milford Fish Docks thereby significantly improving health, safety and welfare facilities for Milford fishermen who use under 15m or under 10m boats.</t>
  </si>
  <si>
    <t>SA733EP</t>
  </si>
  <si>
    <t>Clint Davies</t>
  </si>
  <si>
    <t>LL535AS</t>
  </si>
  <si>
    <t>Fisher-Scientist collaboration for sustainable Fisheries</t>
  </si>
  <si>
    <t>Bangor University, in partnership with the Welsh Fishing Industry, will gather data for data deficient, commercially exploited shellfish and finfish species. This data will be used to ensure evidenced based fisheries are environmentally sustainable. Collaboration with the fishing industry and participatory research will empower local fishing communities encouraging sustainable, long term resource management.</t>
  </si>
  <si>
    <t>South Quay Shellfish</t>
  </si>
  <si>
    <t>Shellfish storage, catch quality, health and safety improvements</t>
  </si>
  <si>
    <t>LL652DE</t>
  </si>
  <si>
    <t>The Lobster Pot Anglesey Ltd</t>
  </si>
  <si>
    <t>Crab Processing Facility</t>
  </si>
  <si>
    <t>Project to redevelop existing sheds and develop a crab processing plant. This will allow the business to grow its current crab processing capacity and target new markets.</t>
  </si>
  <si>
    <t>LL654EY</t>
  </si>
  <si>
    <t>Operation Start Date</t>
  </si>
  <si>
    <t>Christian Jones</t>
  </si>
  <si>
    <t>C20789</t>
  </si>
  <si>
    <t xml:space="preserve">Improvements to gear selectivity </t>
  </si>
  <si>
    <t>SA626TU</t>
  </si>
  <si>
    <t>Video and electronic fisheries data collection</t>
  </si>
  <si>
    <t>G and M Roberts Fishing (Nefyn) Limited</t>
  </si>
  <si>
    <t>Installation of an Ice Maker</t>
  </si>
  <si>
    <t>LL536EB</t>
  </si>
  <si>
    <t>Dean Parry</t>
  </si>
  <si>
    <t>SY235DY</t>
  </si>
  <si>
    <t>WG - Rural Programmes Delivery</t>
  </si>
  <si>
    <t xml:space="preserve">EMFF Technical Assistance Delivery Costs </t>
  </si>
  <si>
    <t xml:space="preserve">The project will fund actions related to the preparation, management, control and implementation of the EMFF 2014-2020._x000D_
_x000D_
Specifically, it funds staffing and programme management costs to fulfil the Intermediate Body functions required by EC regulation and for effective and compliant delivery of the EMFF.  It includes:_x000D_
_x000D_
• Staff salaries and associated HR, travel and transport and ICT / Administration costs_x000D_
• Programme management costs, including promoting the EMFF programme, hosting EMFF PMC meetings, programme evaluation and supporting CLLD actions._x000D_
</t>
  </si>
  <si>
    <t>SY233UR</t>
  </si>
  <si>
    <t>Technical Assistance</t>
  </si>
  <si>
    <t>Flake Ice Machine for Pauline J CO245</t>
  </si>
  <si>
    <t>Dean’s Fresh Fish Pot Replacement</t>
  </si>
  <si>
    <t>Thomas Fisheries Pot Replacement</t>
  </si>
  <si>
    <t>Dean's Fresh Fish</t>
  </si>
  <si>
    <t>Mr Anthony Paul Walsh</t>
  </si>
  <si>
    <t>Celtic Shellfish</t>
  </si>
  <si>
    <t>Mr Neville George</t>
  </si>
  <si>
    <t>A Jones</t>
  </si>
  <si>
    <t>Dai's Shed</t>
  </si>
  <si>
    <t>David Mark Hughes</t>
  </si>
  <si>
    <t>Sammy J</t>
  </si>
  <si>
    <t>SY23 5DY</t>
  </si>
  <si>
    <t>SA65 9LL</t>
  </si>
  <si>
    <t>SA61 1RQ</t>
  </si>
  <si>
    <t>SA62 6YA</t>
  </si>
  <si>
    <t>LL53 5AS</t>
  </si>
  <si>
    <t>LL53 5PN</t>
  </si>
  <si>
    <t>SA45 9PG</t>
  </si>
  <si>
    <t>LL35 0HA</t>
  </si>
  <si>
    <t>SA43 1NH</t>
  </si>
  <si>
    <t xml:space="preserve">SA160JQ </t>
  </si>
  <si>
    <t>CF36 5AN</t>
  </si>
  <si>
    <t xml:space="preserve">SA3 5EY </t>
  </si>
  <si>
    <t>SA48 8LT</t>
  </si>
  <si>
    <t>GBR000C16755</t>
  </si>
  <si>
    <t>GBR000B10608</t>
  </si>
  <si>
    <t>GBR000B11395</t>
  </si>
  <si>
    <t>GBR000C00000</t>
  </si>
  <si>
    <t>GBR000A15662</t>
  </si>
  <si>
    <t>GBR000C19593</t>
  </si>
  <si>
    <t>GBR000C16095</t>
  </si>
  <si>
    <t>GBR000C19802</t>
  </si>
  <si>
    <t>LL53 7DA</t>
  </si>
  <si>
    <t>GBR000A15903</t>
  </si>
  <si>
    <t xml:space="preserve">Enw'r Buddiolwr </t>
  </si>
  <si>
    <t xml:space="preserve">Rhif Cofrestru'r Fflyd Cymunedol </t>
  </si>
  <si>
    <t>Enw'r Gweithrediad</t>
  </si>
  <si>
    <t>Crynodeb o'r Gweithrediad</t>
  </si>
  <si>
    <t>Dyddiad Cychwyn y Gweithrediad</t>
  </si>
  <si>
    <t>Dyddiad Gorffen y Gweithrediad</t>
  </si>
  <si>
    <t>Cyfanswm y Gwariant Cymwys</t>
  </si>
  <si>
    <t>Swm y Cyfraniad gan yr Undeb</t>
  </si>
  <si>
    <t>Cod Post Gweithredu</t>
  </si>
  <si>
    <t>Gwlad</t>
  </si>
  <si>
    <t>FLAG North Wales Fisheries Running Costs</t>
  </si>
  <si>
    <t>Running Costs for FLAG LDS</t>
  </si>
  <si>
    <t>The project will develop and make available a targeted environmental evidence base on the marine environment to support implementation of marine planning in Wales.  Developing evidence to support the sustainable management of natural resources will contribute to the Good Environmental Status of Welsh seas and an ecologically coherent network of Marine Protected Areas whilst facilitating opportunities identified in planning for blue growth. Stakeholder collaboration will be central to delivery thereby strengthening outputs and stakeholder buy-in to the project.</t>
  </si>
  <si>
    <t>This project will deliver a holistic package of Fishermen’s Voluntary Safety Training to new and experienced fishermen in Wales.  The project will focus on the key components of safety behaviour such as navigation, engineering, basic safety, stability and new entrant training and will provide fishermen with the knowledge and skills to better manage their exposure to risk and danger. The project will be tailored to meet local needs through SFIA's network of Approved Training Providers (ATPs) in Wales who are already connected to local industry.</t>
  </si>
  <si>
    <t xml:space="preserve">This project will deliver an industry-led, insight-driven three year programme of communication and engagement activity to increase commercial fishermen’s awareness of key health and safety issues and improve the safety culture of the Welsh fishing fleet. </t>
  </si>
  <si>
    <t xml:space="preserve">Port to Plate </t>
  </si>
  <si>
    <t>The Welsh Seafood Market Development and Growth project is an innovative initiative development in partnership between Menter a Busnes and Seafish.  The project aims to develop the market for Welsh Seafood domestically and internationally along with assisting seafood businesses to define a clear seafood brand, understand current market needs, increase marketing expertise within the sector and encourage vessels to obtain RFS standard.</t>
  </si>
  <si>
    <t xml:space="preserve">The purpose of this project is to deliver annual monitoring data for salmon and eel for the period 2014-2020 to meet the requirements of the EU Data Collection Framework (DCF) and facilitate the assessment and management of stocks nationally (Wales) and internationally (ICES). </t>
  </si>
  <si>
    <t>The project will improve the knowledge and understanding of the marine environment and in particular marine litter which is one of the descriptors within MSFD.  A desk based research will gather and collate data from across the UK with particular focus on the levels and impacts of marine litter in Wales.  This would be presented through a comprehensive report to inform any future policy decisions, be used as a basis of communication and education on the state of the marine environment in Welsh waters.</t>
  </si>
  <si>
    <t>GBR000C19365</t>
  </si>
  <si>
    <t xml:space="preserve">Video data capture technology and electronic reporting has the potential to gather large quantities of high quality fisheries data in a cost and time effective manner. This project will develop the automated software to extract data from raw video footage and carry out basic data processing. This is an essential step in creating a tool that can be routinely used to collect fisheries data from across the Welsh fleet that is accurate, efficient and user friendly._x000D_
_x000D_
</t>
  </si>
  <si>
    <t>Three-Sixty Aquaculture Limited</t>
  </si>
  <si>
    <t xml:space="preserve">Expansion and Production Increase </t>
  </si>
  <si>
    <t xml:space="preserve">Conversion of current Three-sixty Aquaculture facility to enable the rearing of tropical marine shrimp which will allow for shrimp production to occur within the UK and Europe.  Additionally, the establishment of a lump fish grow-on farm at a new location in Swansea Queen's Dock._x000D_
</t>
  </si>
  <si>
    <t>L R Walters</t>
  </si>
  <si>
    <t>Processing Facility for Cardigan Bay Fish</t>
  </si>
  <si>
    <t xml:space="preserve">Investment to provide a dedicated facility for the processing of key species in Wales, namely Lobster, Scallop, Brown and Spider Crab and Prawn adding value to primary produce landed in Wales primarily for the domestic market </t>
  </si>
  <si>
    <t>Promotion of economic growth, social inclusion, creation of jobs and supporting employability and labour mobility in coastal and inland communities depending on fishing and aquaculture, diversification of activities within fisheries and into other sectors of the maritime economy</t>
  </si>
  <si>
    <t>Development and integration of the Integrated Marine Policy</t>
  </si>
  <si>
    <t>Enhancement of the competitiveness and viability of fisheries enterprises, including the small-scale coastal fleet, and the improvement of safety or working conditions</t>
  </si>
  <si>
    <t>Development of professional training, new professional skills and lifelong learning</t>
  </si>
  <si>
    <t>Improvement of market organisation for fishery and aquaculture products</t>
  </si>
  <si>
    <t>Improvement and supply of scientific knowledge and collection and management of data</t>
  </si>
  <si>
    <t>Protection and restoration of aquatic biodiversity and enhancement of ecosystems related to aquaculture – resource efficiency, reducing usage of water and chemicals, recirculation systems minimising water use</t>
  </si>
  <si>
    <t>Protection and restoration of aquatic biodiversity and ecosystems</t>
  </si>
  <si>
    <t>Enhancement of the competitiveness and viability of aquaculture enterprises, including improvement of safety or working conditions, in particular of SMEs</t>
  </si>
  <si>
    <t>Provision of support to strengthen technological development and innovation, including increasing energy efficiency, and knowledge transfer</t>
  </si>
  <si>
    <t>Support to strengthen technological development, innovation and knowledge transfer</t>
  </si>
  <si>
    <t>Provision of support to monitoring, control and enforcement, enhancing institutional capacity and efficiency of public administration</t>
  </si>
  <si>
    <t>Encouragement of investment in the processing and marketing sectors</t>
  </si>
  <si>
    <t>Reduction of the impact of fisheries on the marine environment, including the avoidance and reduction, as far as possible, of unwanted catches</t>
  </si>
  <si>
    <t>SA146DG</t>
  </si>
  <si>
    <t>SA43 3EF</t>
  </si>
  <si>
    <t>GBRC00016755</t>
  </si>
  <si>
    <t>EMFF Investment on Board Vessels</t>
  </si>
  <si>
    <t>GBR000C18051</t>
  </si>
  <si>
    <t>GBR000c21140</t>
  </si>
  <si>
    <t>GBR000C19098</t>
  </si>
  <si>
    <t>MorFresh Cyf</t>
  </si>
  <si>
    <t>A.Turner Fishing</t>
  </si>
  <si>
    <t>Bull Bay Shellfish</t>
  </si>
  <si>
    <t>GBR000C20413 GBR000A15074</t>
  </si>
  <si>
    <t>LL68 9SF</t>
  </si>
  <si>
    <t>Challenger Shellfish</t>
  </si>
  <si>
    <t>GBR000C20421</t>
  </si>
  <si>
    <t>LL65 3AR</t>
  </si>
  <si>
    <t>Joe Johnston</t>
  </si>
  <si>
    <t>GBR000C21183</t>
  </si>
  <si>
    <t>LL67 0ED</t>
  </si>
  <si>
    <t>Andrew Hunt</t>
  </si>
  <si>
    <t>GBR000A21169</t>
  </si>
  <si>
    <t>LL32 8ET</t>
  </si>
  <si>
    <t>G M Hughes</t>
  </si>
  <si>
    <t>GBR000A19154</t>
  </si>
  <si>
    <t>SA70 7ST</t>
  </si>
  <si>
    <t>Andrew Owen</t>
  </si>
  <si>
    <t>GBR000C20930</t>
  </si>
  <si>
    <t>LL56 4JX</t>
  </si>
  <si>
    <t>DASH Shellfish</t>
  </si>
  <si>
    <t>GBR000C20187</t>
  </si>
  <si>
    <t>SA62 3UA</t>
  </si>
  <si>
    <t>Fresh Fishing</t>
  </si>
  <si>
    <t>GBR000B14725</t>
  </si>
  <si>
    <t>SA70 8QG</t>
  </si>
  <si>
    <t>GBR000A14385</t>
  </si>
  <si>
    <t>LL55 4UE</t>
  </si>
  <si>
    <t>Mark Gainfort</t>
  </si>
  <si>
    <t>SA62 3RH</t>
  </si>
  <si>
    <t>Christopher Wayne Pritchard</t>
  </si>
  <si>
    <t xml:space="preserve"> GBR000B14747</t>
  </si>
  <si>
    <t>LL65 2BJ</t>
  </si>
  <si>
    <t>GBR000C17026</t>
  </si>
  <si>
    <t>LL65 3DN</t>
  </si>
  <si>
    <t>Brett Garner</t>
  </si>
  <si>
    <t>LL53 8AE</t>
  </si>
  <si>
    <t>Stuart Kitson</t>
  </si>
  <si>
    <t>GBR000C16761 GBR000C17825</t>
  </si>
  <si>
    <t>LL65 4PF</t>
  </si>
  <si>
    <t>Orme Sea Fishing Trips</t>
  </si>
  <si>
    <t>GBR000C19962</t>
  </si>
  <si>
    <t>LL31 9TL</t>
  </si>
  <si>
    <t>Luke Bowles</t>
  </si>
  <si>
    <t>GBR000C21042</t>
  </si>
  <si>
    <t>CF64 5TS</t>
  </si>
  <si>
    <t>Cardigan Bay Fish</t>
  </si>
  <si>
    <t>GBR000A15264</t>
  </si>
  <si>
    <t>GBR000C17092</t>
  </si>
  <si>
    <t>SA45 9NW</t>
  </si>
  <si>
    <t>M B Fishing</t>
  </si>
  <si>
    <t>SA71 4JH</t>
  </si>
  <si>
    <t>Kingfisher</t>
  </si>
  <si>
    <t>GBR000C21186</t>
  </si>
  <si>
    <t>SA73 3PT</t>
  </si>
  <si>
    <t>Carasue New Quay Fishing boat</t>
  </si>
  <si>
    <t>GBR000B11557</t>
  </si>
  <si>
    <t>SA45 9SD</t>
  </si>
  <si>
    <t>Roy Gribble</t>
  </si>
  <si>
    <t>GBR000B13199</t>
  </si>
  <si>
    <t>CF11 6NF</t>
  </si>
  <si>
    <t>Mr N J Orford</t>
  </si>
  <si>
    <t>GBR000C20804</t>
  </si>
  <si>
    <t>NP18 2DZ</t>
  </si>
  <si>
    <t>Seren Y Teifi</t>
  </si>
  <si>
    <t>GBR000C17406</t>
  </si>
  <si>
    <t>SA43 1PX</t>
  </si>
  <si>
    <t>GBR000B11382</t>
  </si>
  <si>
    <t>GBR000C19027</t>
  </si>
  <si>
    <t>SA62 6BH</t>
  </si>
  <si>
    <t>GBR000B11996</t>
  </si>
  <si>
    <t>SA70 8EB</t>
  </si>
  <si>
    <t>P D Greening</t>
  </si>
  <si>
    <t>GBR00C162279</t>
  </si>
  <si>
    <t xml:space="preserve">SA4 3SD </t>
  </si>
  <si>
    <t>Jim Beesley</t>
  </si>
  <si>
    <t>GBRC00019323</t>
  </si>
  <si>
    <t xml:space="preserve">SA5 8PD </t>
  </si>
  <si>
    <t>S A Court</t>
  </si>
  <si>
    <t>GBR000C21279</t>
  </si>
  <si>
    <t>SA33 4UE</t>
  </si>
  <si>
    <t>Uwchlaw Services Ltd</t>
  </si>
  <si>
    <t>GBR000B12645</t>
  </si>
  <si>
    <t>LL53 6YX</t>
  </si>
  <si>
    <t>Kevin Massarelli</t>
  </si>
  <si>
    <t>GBR000C16270</t>
  </si>
  <si>
    <t>LL53 6AE</t>
  </si>
  <si>
    <t>Lamorna Shellfish</t>
  </si>
  <si>
    <t>GBR000C19033</t>
  </si>
  <si>
    <t>LL36 0AS</t>
  </si>
  <si>
    <t>Magnet Fish and Food</t>
  </si>
  <si>
    <t>GBR000A17251</t>
  </si>
  <si>
    <t>SA73 1RU</t>
  </si>
  <si>
    <t>GBR000B11377</t>
  </si>
  <si>
    <t>Sean Davies</t>
  </si>
  <si>
    <t>GBR000C18134</t>
  </si>
  <si>
    <t>SA43 2EP</t>
  </si>
  <si>
    <t>Girl Eileen II c/o Philip Wisby</t>
  </si>
  <si>
    <t>GBR000B11154</t>
  </si>
  <si>
    <t xml:space="preserve">SA2 8EJ </t>
  </si>
  <si>
    <t>Stephen Phillips</t>
  </si>
  <si>
    <t>GBR000C18029</t>
  </si>
  <si>
    <t>SA64 0BA</t>
  </si>
  <si>
    <t>GBR000C20554</t>
  </si>
  <si>
    <t>SA15 5PY</t>
  </si>
  <si>
    <t>HH Fishing</t>
  </si>
  <si>
    <t>GBR000C16917</t>
  </si>
  <si>
    <t>SA45 9TA</t>
  </si>
  <si>
    <t xml:space="preserve">Llyn Shellfish </t>
  </si>
  <si>
    <t>GBR000C17576</t>
  </si>
  <si>
    <t>LL53 8AW</t>
  </si>
  <si>
    <t>Daniel Copeland</t>
  </si>
  <si>
    <t>GBR000B11005</t>
  </si>
  <si>
    <t>LL54 5HL</t>
  </si>
  <si>
    <t>Steele Venture Fishing</t>
  </si>
  <si>
    <t>GBR000B14944</t>
  </si>
  <si>
    <t>LL53 5TN</t>
  </si>
  <si>
    <t>Dennis Price</t>
  </si>
  <si>
    <t>GBR000B14512</t>
  </si>
  <si>
    <t>SA16 0AE</t>
  </si>
  <si>
    <t>Leyton Hughes</t>
  </si>
  <si>
    <t>GBR000C17311</t>
  </si>
  <si>
    <t>SA10 6RN</t>
  </si>
  <si>
    <t>Nathan Francis</t>
  </si>
  <si>
    <t>GBR000C20322</t>
  </si>
  <si>
    <t>SA14 8PN</t>
  </si>
  <si>
    <t>Andrew Cole Fishing</t>
  </si>
  <si>
    <t>GBR000C19085</t>
  </si>
  <si>
    <t>SA15 4BG</t>
  </si>
  <si>
    <t>GBR000C16323</t>
  </si>
  <si>
    <t>LL65 2SQ</t>
  </si>
  <si>
    <t>RSS C16180 RSS C19607</t>
  </si>
  <si>
    <t>GBR000C20398 GBR000C20798</t>
  </si>
  <si>
    <t>GBR000A23397 GBR000C18074 GBR000C18971 GBR000C19365</t>
  </si>
  <si>
    <t>EMFF Health and Safety</t>
  </si>
  <si>
    <t>JAMES WILLCOX</t>
  </si>
  <si>
    <t>GBR000A15233</t>
  </si>
  <si>
    <t>Pencei Shellfish</t>
  </si>
  <si>
    <t>GBR000C17798</t>
  </si>
  <si>
    <t>Francis Brass</t>
  </si>
  <si>
    <t>GBR000A15283</t>
  </si>
  <si>
    <t xml:space="preserve">Christian Jones </t>
  </si>
  <si>
    <t>GBR000C20789</t>
  </si>
  <si>
    <t>GBR000b12645</t>
  </si>
  <si>
    <t>GBR000C18159</t>
  </si>
  <si>
    <t>SA62 5BB</t>
  </si>
  <si>
    <t xml:space="preserve">CF3 3NS </t>
  </si>
  <si>
    <t>LL67 0DP</t>
  </si>
  <si>
    <t>SA65 9AD</t>
  </si>
  <si>
    <t>SA62 6TU</t>
  </si>
  <si>
    <t>EMFF - Health and Safety Improving vessel and crew health, safety and working conditions</t>
  </si>
  <si>
    <t>EMFF - Health and Safety - Safety gear for Pauline J</t>
  </si>
  <si>
    <t>EMFF - Health and Safety - Vessel Safety Improvement</t>
  </si>
  <si>
    <t>UP No.</t>
  </si>
  <si>
    <t>FLAG Swansea Bay - Implementation project 1</t>
  </si>
  <si>
    <t>FLAG Swansea Bay - Implementation project 2</t>
  </si>
  <si>
    <t>FLAG Swansea Bay - Implementation project 3</t>
  </si>
  <si>
    <t>FLAG Swansea Bay - Implementation project 4</t>
  </si>
  <si>
    <t>FLAG Swansea Bay - Implementation project 5</t>
  </si>
  <si>
    <t>FLAG Swansea Bay - Implementation project 6</t>
  </si>
  <si>
    <t>FLAG Cardigan Bay Implementation Project 1</t>
  </si>
  <si>
    <t>FLAG Cardigan Bay Implementation Project 2</t>
  </si>
  <si>
    <t>FLAG Cardigan Bay Implementation Project 3</t>
  </si>
  <si>
    <t>FLAG Cardigan Bay Implementation Project 5</t>
  </si>
  <si>
    <t>FLAG Cardigan Bay Implementation Project 6</t>
  </si>
  <si>
    <t>FLAG Cardigan Bay Implementation Project 12</t>
  </si>
  <si>
    <t>FLAG North Wales - Implementation Project 1</t>
  </si>
  <si>
    <t>FLAG North Wales - Implementation Project 2</t>
  </si>
  <si>
    <t>FLAG North Wales - Implementation Project 3</t>
  </si>
  <si>
    <t>FLAG North Wales - Implementation Project 5</t>
  </si>
  <si>
    <t>FLAG North Wales - Implementation Project 4</t>
  </si>
  <si>
    <t>FLAG North Wales - Implementation Project 7</t>
  </si>
  <si>
    <t>FLAG North Wales - Implementation Project 8</t>
  </si>
  <si>
    <t>FLAG North Wales - Implementation Project 10</t>
  </si>
  <si>
    <t>Tenby Harbour Refurbishments</t>
  </si>
  <si>
    <t>Future seafood Festival</t>
  </si>
  <si>
    <t>Harbour Day event</t>
  </si>
  <si>
    <t>Amwlch Port Day</t>
  </si>
  <si>
    <t>North Wales Marine code</t>
  </si>
  <si>
    <t>Rescue Pole</t>
  </si>
  <si>
    <t>Gower Oyster Study</t>
  </si>
  <si>
    <t>Seafood Demonstrations in Schools</t>
  </si>
  <si>
    <t>Fish is the Dish 2020 - promotion of seafood</t>
  </si>
  <si>
    <t>Pontoon Feasibility study</t>
  </si>
  <si>
    <t>Fish Auction Feasibility study</t>
  </si>
  <si>
    <t>Harbour Improvements</t>
  </si>
  <si>
    <t>Sea Sport and Safety</t>
  </si>
  <si>
    <t>Aquarium Trailer</t>
  </si>
  <si>
    <t>Beach Safety Awareness</t>
  </si>
  <si>
    <t>Exhibition - Seine</t>
  </si>
  <si>
    <t>Discover the Sea</t>
  </si>
  <si>
    <t>Provision of Oil Spill Kits</t>
  </si>
  <si>
    <t>Code of Conduct for Menai Strait</t>
  </si>
  <si>
    <t>Fishers Safety</t>
  </si>
  <si>
    <t>Purchase of selective fishing gear to improve catch.</t>
  </si>
  <si>
    <t>Purchase of cold storage to preserve and add value to catch.</t>
  </si>
  <si>
    <t xml:space="preserve">This project will develop two pilot scale oyster farms with the aim of providing essential information to enable Tethys Oysters Ltd. to develop our business plan and secure investment to build an oyster growing and processing business in Wales.  _x000D_
</t>
  </si>
  <si>
    <t xml:space="preserve">The project is based on an investment in RAS aquaculture, an award winning farming enterprise located near Abergavenny in South East Wales. _x000D_
_x000D_
The investment will involve the commissioning of a RAS aquaculture system for the production of high value species, with carp having been identified as the main output of the business._x000D_
</t>
  </si>
  <si>
    <t xml:space="preserve">Purchase of ice machine to preserve and add value to catch </t>
  </si>
  <si>
    <t xml:space="preserve">Purchase of factory unit for upgrade to food grade that will allow for the growth of the business. </t>
  </si>
  <si>
    <t xml:space="preserve">Purchase of on board safety equipment and facilities. </t>
  </si>
  <si>
    <t>Purchase of selective fishing gear to improve catch</t>
  </si>
  <si>
    <t xml:space="preserve">Purchase of ice machine to preserve and add value to catch. </t>
  </si>
  <si>
    <t>Investment of equipment to improve Health and Safety onboard the vessel</t>
  </si>
  <si>
    <t>Investment in equipment on board fishing vessels</t>
  </si>
  <si>
    <t xml:space="preserve">Increasing research and trial capacity in purpose built RAS (recirculating aquaculture systems). </t>
  </si>
  <si>
    <t>Whitfish Ltd</t>
  </si>
  <si>
    <t>SA23 5DY</t>
  </si>
  <si>
    <t>David John Bulley</t>
  </si>
  <si>
    <t>GBR000C17829</t>
  </si>
  <si>
    <t xml:space="preserve">SA1 8HH </t>
  </si>
  <si>
    <t>GBR000C19323</t>
  </si>
  <si>
    <t>Roger Woodage</t>
  </si>
  <si>
    <t>GBR000C20885</t>
  </si>
  <si>
    <t>GBR000C16761</t>
  </si>
  <si>
    <t>ORME Sea Fishing Trips</t>
  </si>
  <si>
    <t>Ramp and Tractor</t>
  </si>
  <si>
    <t>Day on the Quay</t>
  </si>
  <si>
    <t>Dredging Study</t>
  </si>
  <si>
    <t>Picnic Island Bridge</t>
  </si>
  <si>
    <t>Marking the Chanel</t>
  </si>
  <si>
    <t>Improving the Chanel</t>
  </si>
  <si>
    <t>FLAG Cardigan Bay Implementation Project 16</t>
  </si>
  <si>
    <t>FLAG Cardigan Bay Implementation Project 11</t>
  </si>
  <si>
    <t>FLAG Cardigan Bay Implementation Project 13</t>
  </si>
  <si>
    <t>FLAG Cardigan Bay Implementation Project 14</t>
  </si>
  <si>
    <t>FLAG Cardigan Bay Implementation Project 7</t>
  </si>
  <si>
    <t>FLAG Cardigan Bay Implementation Project 8</t>
  </si>
  <si>
    <t>FLAG Cardigan Bay Implementation Project 9</t>
  </si>
  <si>
    <t>FLAG North Wales - Implementation Project 11</t>
  </si>
  <si>
    <t>FLAG North Wales - Implementation Project 12</t>
  </si>
  <si>
    <t>FLAG North Wales - Implementation Project 13</t>
  </si>
  <si>
    <t>FLAG North Wales - Implementation Project 14</t>
  </si>
  <si>
    <t>FLAG North Wales - Implementation Project 15</t>
  </si>
  <si>
    <t>Conwy Harbour Improvements</t>
  </si>
  <si>
    <t xml:space="preserve"> Oil Spill Kit</t>
  </si>
  <si>
    <t>FLAG Swansea Bay - Implementation project 7</t>
  </si>
  <si>
    <t>FLAG Swansea Bay - Implementation project 8</t>
  </si>
  <si>
    <t>Mobile Pontoon</t>
  </si>
  <si>
    <t>Oyster Study</t>
  </si>
  <si>
    <t xml:space="preserve"> Aquaculture Road Map</t>
  </si>
  <si>
    <t>Fishguard Lobster Tank (A0062748)</t>
  </si>
  <si>
    <t>Shellfish tanks for local Sales</t>
  </si>
  <si>
    <t>Day on the Quay 2</t>
  </si>
  <si>
    <t>Pennog Ltd</t>
  </si>
  <si>
    <t>Expansion to existing facility</t>
  </si>
  <si>
    <t>Manufacture of value added products from fisheries by products</t>
  </si>
  <si>
    <t>Celtic Coast Fish company Ltd</t>
  </si>
  <si>
    <t>CF72 9HG</t>
  </si>
  <si>
    <t>LL65 6UW</t>
  </si>
  <si>
    <t>The project investment to modify additional unit to increase processing activities.</t>
  </si>
  <si>
    <t>To produce a clear marketing strategy that will be developed to ensure that sales of the products increase annually and also that the business is adapting to market changes especially during the phase of the UK leaving the EU, but also optimising any opportunities that become widely available</t>
  </si>
  <si>
    <t>NP7 9ER</t>
  </si>
  <si>
    <t>Lumpfish Hatchery</t>
  </si>
  <si>
    <t>Assessing Welsh Aquaculture Activities</t>
  </si>
  <si>
    <t>Hendre Glyn RAS Waste Management Facility</t>
  </si>
  <si>
    <t>To build a bespoke Waste management system that will use new technologies by using and treating all the discharge water from the Recirculating Aquaculture System which we believe is vastly more efficient and beneficial for our project, for our area and Wales as a whole. The treated water will then be reintroduced into the system reducing the overall fresh water requirements needed for the RAS</t>
  </si>
  <si>
    <t>Car-Y-Mor</t>
  </si>
  <si>
    <t xml:space="preserve">IMTA trial farms - Seaweed and Shellfish farming </t>
  </si>
  <si>
    <t>NP7 8EP</t>
  </si>
  <si>
    <t>Native Oyster Aquaculture Hatchery (NOAH)</t>
  </si>
  <si>
    <t>LL57 2DG</t>
  </si>
  <si>
    <t xml:space="preserve">shellfish storage </t>
  </si>
  <si>
    <t xml:space="preserve">Technological advances in fishing gear have the potential to not only maximise efficiency but to decrease the environmental impact of the fishing activity. This project will investigate gear modifications in scallop dredging and the advances in nets and rigging in the gill net sector which aim to decrease by-catch and juvenile capture, quantifying any effects._x000D_
_x000D_
</t>
  </si>
  <si>
    <t>Decreasing the environmental impact of fishing gear</t>
  </si>
  <si>
    <t>Atlantic Herring Studies in the Bristol Channel and Wales</t>
  </si>
  <si>
    <t>Working with local fishermen, we will explore the population structure and stock status of Atlantic herring around the Welsh coast.</t>
  </si>
  <si>
    <t>Enw Blaenoriaeth yr Undeb (BU)</t>
  </si>
  <si>
    <t>Name of Union Priority (UP)</t>
  </si>
  <si>
    <t>Rhif BU</t>
  </si>
  <si>
    <t>Capital investment project to install the manufacturing of unique, innovative and environmentally sustainable products from marine animal by-products</t>
  </si>
  <si>
    <t>Purchase of vivier system to add value to own catch</t>
  </si>
  <si>
    <t xml:space="preserve">To establish a pilot-scale hatchery for the Native oyster using innovation to develop the ability to produce oysters year-round for both human consumption and habitat restoration.  Critical aspects of hatchery culture will be optimized including broodstock conditioning, reproductive output management, larval rearing and settlement, seed rearing and on-growing, as well as pathogen control.  To facilitate increased production in Wales and elsewhere, knowledge transfer to stakeholders </t>
  </si>
  <si>
    <t xml:space="preserve"> Pembrokeshire college - teacher Toolkit</t>
  </si>
  <si>
    <t>SA64 0DL</t>
  </si>
  <si>
    <t>Mr A P Walsh</t>
  </si>
  <si>
    <t xml:space="preserve">Sea Trust Wales </t>
  </si>
  <si>
    <t>The Darwin Centre</t>
  </si>
  <si>
    <t>SA61 1SZ</t>
  </si>
  <si>
    <t>Neville George</t>
  </si>
  <si>
    <t>SA43 1RW</t>
  </si>
  <si>
    <t>Pembrokeshire college</t>
  </si>
  <si>
    <t>SA64 1SZ</t>
  </si>
  <si>
    <t>SA1 3SN</t>
  </si>
  <si>
    <t>Jones and Thomas in Partnership</t>
  </si>
  <si>
    <t>MB Fishing Ltd</t>
  </si>
  <si>
    <t>The Seaweed Alliance Limited</t>
  </si>
  <si>
    <t>Osprey - Business Improvement (fishing pots)</t>
  </si>
  <si>
    <t>Pembrokeshire Shellfish</t>
  </si>
  <si>
    <t xml:space="preserve">EMFF Drone Project  - Control and Enforcement </t>
  </si>
  <si>
    <t>Osprey - Health and Safety Project</t>
  </si>
  <si>
    <t>Developing an Industry in Wales based on Cultivated Seaweed</t>
  </si>
  <si>
    <t>Whitfish improved facilities to add value to fish</t>
  </si>
  <si>
    <t>Storage facility in ashore saltwater tanks, provide a cooked and processed service to online and local customers</t>
  </si>
  <si>
    <t>To develop an Industry in Wales based on Cultivated Seaweed</t>
  </si>
  <si>
    <t>LL53 6ET</t>
  </si>
  <si>
    <t>SA69 9PA</t>
  </si>
  <si>
    <t>LL32 8LT</t>
  </si>
  <si>
    <t>SA16 0FB</t>
  </si>
  <si>
    <t>FLAG Cardigan Bay Implementation Project 17.</t>
  </si>
  <si>
    <t>FLAG Cardigan Bay Implementation Project 18.</t>
  </si>
  <si>
    <t>FLAG Cardigan Bay Implementation Project 21.</t>
  </si>
  <si>
    <t>Shellfish Storage Ashore</t>
  </si>
  <si>
    <t>Sales of Local Caught Fish</t>
  </si>
  <si>
    <t>Aberdyfi Fishers compound improvements</t>
  </si>
  <si>
    <t>Aberdyfi Community Council</t>
  </si>
  <si>
    <t>SA43 1LS</t>
  </si>
  <si>
    <t>LL35 0LN</t>
  </si>
  <si>
    <t>Pembrokeshire Coastal Forum</t>
  </si>
  <si>
    <t>Saundersfoot Harbour Commissioners</t>
  </si>
  <si>
    <t>The Pembrokeshire Beach Food Company / Dash Shellfish</t>
  </si>
  <si>
    <t>Spotlight on Coastal Opportunities in Pembrokeshire</t>
  </si>
  <si>
    <t>Sea Garden</t>
  </si>
  <si>
    <t>Aquaculture Hub Feasibility study</t>
  </si>
  <si>
    <t>Saundersfoot Harbour Fishing Fleet Landing Crane</t>
  </si>
  <si>
    <t>Emergency salvage pumps</t>
  </si>
  <si>
    <t>Emergency oil spill kits</t>
  </si>
  <si>
    <t>Pembrokeshire Coastal Infrastructure – Future Development Study</t>
  </si>
  <si>
    <t>SA72 6UB</t>
  </si>
  <si>
    <t>SA72 6AR</t>
  </si>
  <si>
    <t>SA69 9HE</t>
  </si>
  <si>
    <t xml:space="preserve">SA61 1TP </t>
  </si>
  <si>
    <t xml:space="preserve">Design and build of a lumpfish hatchery within the existing lumpfish farm building. work will include the provision of tanks, water management equipment and monitoring equipment. The hatchery will allow the business to hatch their own larvae. </t>
  </si>
  <si>
    <t>To operate two existing licensed trial Seaweed and Shellfish sea farms with integral environmental monitoring to show the positive effects on marine ecosystems including carbon offsetting and best farming techniques and species</t>
  </si>
  <si>
    <t xml:space="preserve">Investment in alternative Welk and Lobster pots, that will promote environmentally sustainable fishing. </t>
  </si>
  <si>
    <t xml:space="preserve">The proposed project will aim to improve the monitoring of fishing within Welsh waters to assist enforcement and ensure Welsh Government fulfils its duties with regard to compliance with the control regulation. 
Drones and associated equipment will be purchased and Welsh Government staff will be trained, certified, registered and authorised to utilise them for various enforcement activities. </t>
  </si>
  <si>
    <t>Investment in mechanisation to the primary processing of fish.</t>
  </si>
  <si>
    <t xml:space="preserve">This project will develop and roll out effective biosecurity planning for Pen Llŷn a’r Sarnau (PLAS) European Marine Protected Site (EMS). This will be done by addressing the main pathways of introduction and spread of marine invasive alien species (IAS) working with marine stakeholders especially fishermen and SAC stakeholder groups. Outcomes from the project will help sustainable management of Welsh fisheries through the protection of biodiversity. </t>
  </si>
  <si>
    <t>Improved Catch Quality</t>
  </si>
  <si>
    <t>Mr N A Roberts</t>
  </si>
  <si>
    <t>Supply fresh shellfish and fish</t>
  </si>
  <si>
    <t>LL62 5PS</t>
  </si>
  <si>
    <t xml:space="preserve">Refrigerated trailer to store and deliver catch, cool boxes, stainless steel table, electronic scales, fridge to display catch. </t>
  </si>
  <si>
    <t>A M L Owen</t>
  </si>
  <si>
    <t>S. J. Denman</t>
  </si>
  <si>
    <t>Improvement of catch quality and value</t>
  </si>
  <si>
    <t>SA16 0YU</t>
  </si>
  <si>
    <t>GBR000C20053</t>
  </si>
  <si>
    <t>Berwyn Dennis</t>
  </si>
  <si>
    <t>Albatross fisheries – Adding Value</t>
  </si>
  <si>
    <t>SA67 7ES</t>
  </si>
  <si>
    <t>Syren Shellfish Limited</t>
  </si>
  <si>
    <t>Adapt business for long term sustainability</t>
  </si>
  <si>
    <t>SA62 6HN</t>
  </si>
  <si>
    <t>Luke Oliver Catch Quality</t>
  </si>
  <si>
    <t>Purchase of Ice Flake Machine to maintain quality and freshness of catch</t>
  </si>
  <si>
    <t>Groundworks for and placing of solar powered shipping containers with filtration tanks and process &amp; packaging area to allow all weather landing, processing and branding of Welsh shellfish</t>
  </si>
  <si>
    <t>31/11/2023</t>
  </si>
  <si>
    <t>Celtic Shellfish Ltd</t>
  </si>
  <si>
    <t>Celtic Shellfish Development and Innovation Project</t>
  </si>
  <si>
    <t>Pilot and test new innovative fishing gear, pot replacement and a cold spray system on the vessel.</t>
  </si>
  <si>
    <t>SA38 9NQ</t>
  </si>
  <si>
    <t>Seas of Change</t>
  </si>
  <si>
    <t>To fill a knowledge gap around onshore support and innovation for mussels produced offshore in Welsh Waters.</t>
  </si>
  <si>
    <t xml:space="preserve">Marketing </t>
  </si>
  <si>
    <t>31/06/2023</t>
  </si>
  <si>
    <t>Catch of the Day Fishmongers</t>
  </si>
  <si>
    <t>Holding Tanks for Catch of the Day</t>
  </si>
  <si>
    <t>Investment in a Lobster Pod</t>
  </si>
  <si>
    <t>SA43 1HR</t>
  </si>
  <si>
    <t>Snowden and Co (Cardiff) Ltd</t>
  </si>
  <si>
    <t>Upgrade Order Processing Area</t>
  </si>
  <si>
    <t>CF10 4BA</t>
  </si>
  <si>
    <t xml:space="preserve"> Brett Garner – Top Cat Safaris</t>
  </si>
  <si>
    <t>Alterations to building to create processing facility including a smoker, vacuum packer, treble fridge with work surface on top for the processing of crab and lobster.</t>
  </si>
  <si>
    <t>LL58 8AE</t>
  </si>
  <si>
    <t>Innovative Sustainable RAS Feeds - InSuRAFeed</t>
  </si>
  <si>
    <t>Project will map sustainable, low carbon, UK produced ingredients, both novel and traditional, to develop aquafeed formulations and feeds which are UK sourced, produced in Wales and specialised for the growing needs of RAS production</t>
  </si>
  <si>
    <t>CF44 9UP</t>
  </si>
  <si>
    <t>Purchase of other control means (Category F)</t>
  </si>
  <si>
    <t>Training and exchange programmes (Category H)</t>
  </si>
  <si>
    <t>Technical equipment to enable officers to carry out vessel inspections.</t>
  </si>
  <si>
    <t>Modernisation and improvements to patrol vessels.</t>
  </si>
  <si>
    <t xml:space="preserve"> Sheperton</t>
  </si>
  <si>
    <t>SA4 9NX</t>
  </si>
  <si>
    <t>SA4 3SD</t>
  </si>
  <si>
    <t>EMFF Added Value</t>
  </si>
  <si>
    <t>Orme Sea Fishing Trips </t>
  </si>
  <si>
    <t>Bwyd Mor Abersoch Seafood </t>
  </si>
  <si>
    <t>Andrew Owen </t>
  </si>
  <si>
    <t>Mor Fresh Cyf</t>
  </si>
  <si>
    <t>GBR000C19560</t>
  </si>
  <si>
    <t>GBR000C20413</t>
  </si>
  <si>
    <t>Mr Michael Owen</t>
  </si>
  <si>
    <t>GBR000C21081</t>
  </si>
  <si>
    <t>LL57 4AE</t>
  </si>
  <si>
    <t>SA71 5NR</t>
  </si>
  <si>
    <t>GBR000C19348</t>
  </si>
  <si>
    <t>JMR Fishing Ltd.</t>
  </si>
  <si>
    <t>GBR000B13971</t>
  </si>
  <si>
    <t>GBR000C16279</t>
  </si>
  <si>
    <t>Sion Williams</t>
  </si>
  <si>
    <t>LL53 8DY</t>
  </si>
  <si>
    <t>CBR000C18971</t>
  </si>
  <si>
    <t>N Wood </t>
  </si>
  <si>
    <t>SA6 5AG</t>
  </si>
  <si>
    <t>GBR000C18755</t>
  </si>
  <si>
    <t>CF11 8ET</t>
  </si>
  <si>
    <t>GBR000C19938</t>
  </si>
  <si>
    <t>Andrew Cole Fishing </t>
  </si>
  <si>
    <t>SA3 4EA</t>
  </si>
  <si>
    <t>T Rees Fishing</t>
  </si>
  <si>
    <t>GBR000C17360</t>
  </si>
  <si>
    <t>CF33 4BE</t>
  </si>
  <si>
    <t>Alex Kokoc</t>
  </si>
  <si>
    <t>GBR000C17451</t>
  </si>
  <si>
    <t>SPE Fishing Ltd </t>
  </si>
  <si>
    <t>CH6 6EH</t>
  </si>
  <si>
    <t>GBR000C20042</t>
  </si>
  <si>
    <t>SA42 0PH</t>
  </si>
  <si>
    <t>GBR000C20045</t>
  </si>
  <si>
    <t>Newport Shellfish Co. Ltd</t>
  </si>
  <si>
    <t>GBR000C16554</t>
  </si>
  <si>
    <t>SA62 6TJ</t>
  </si>
  <si>
    <t>Dan Dafforn</t>
  </si>
  <si>
    <t xml:space="preserve">D and W Crockford </t>
  </si>
  <si>
    <t>SA70 8HW</t>
  </si>
  <si>
    <t>GBR000A18199</t>
  </si>
  <si>
    <t>GBR000C21460</t>
  </si>
  <si>
    <t>SA72 6BQ</t>
  </si>
  <si>
    <t>Thomas And Sons Fishing</t>
  </si>
  <si>
    <t>Investments which improve the added value, product quality and use of unwanted catches</t>
  </si>
  <si>
    <t xml:space="preserve">Investment in Health and Safety equipment onboard vessel
</t>
  </si>
  <si>
    <t>Feasibility study</t>
  </si>
  <si>
    <t>Work/Safety Boat for use on River Teifi</t>
  </si>
  <si>
    <t>SA46 0PA</t>
  </si>
  <si>
    <t>FLAG Cardigan Bay Implementation Project 10</t>
  </si>
  <si>
    <t>FLAG Cardigan Bay Implementation Project 22</t>
  </si>
  <si>
    <t>FLAG Cardigan Bay Implementation Project 23</t>
  </si>
  <si>
    <t>Timeverse Ltd</t>
  </si>
  <si>
    <t>Mumbles Fishing</t>
  </si>
  <si>
    <t>Sea Breeze Fish</t>
  </si>
  <si>
    <t>Darren Trowell</t>
  </si>
  <si>
    <t>Wiinston Evans Boats</t>
  </si>
  <si>
    <t xml:space="preserve">RW LP Clarke </t>
  </si>
  <si>
    <t>J and M Fishing</t>
  </si>
  <si>
    <t>Gwenfaen Ltd</t>
  </si>
  <si>
    <t>Fisher Awareness sessions</t>
  </si>
  <si>
    <t>FLAG Cleddau to Coast  Implementation Project 12</t>
  </si>
  <si>
    <t>FLAG Cleddau to Coast  Implementation Project 1</t>
  </si>
  <si>
    <t>FLAG Cleddau to Coast  Implementation Project 13</t>
  </si>
  <si>
    <t>FLAG Cleddau to Coast  Implementation Project 15</t>
  </si>
  <si>
    <t>FLAG Cleddau to Coast  Implementation Project 16</t>
  </si>
  <si>
    <t>FLAG Cleddau to Coast  Implementation Project 19</t>
  </si>
  <si>
    <t>FLAG Cleddau to Coast  Implementation Project 8</t>
  </si>
  <si>
    <t>Improving site level condition reporting for MPAs in Wales</t>
  </si>
  <si>
    <t>FLAG Cleddau to Coast  Implementation Project 17</t>
  </si>
  <si>
    <t>FLAG Cleddau to Coast  Implementation Project 18</t>
  </si>
  <si>
    <t>FLAG Cleddau to Coast  Implementation Project 20</t>
  </si>
  <si>
    <t>FLAG Cleddau to Coast  Implementation Project 21</t>
  </si>
  <si>
    <t>FLAG Cleddau to Coast  Implementation Project 22</t>
  </si>
  <si>
    <t>FLAG Cleddau to Coast  Implementation Project 23</t>
  </si>
  <si>
    <t>FLAG Cleddau to Coast  Implementation Project 24</t>
  </si>
  <si>
    <t>Modernisation and purchase of patrol vessels (Category E)</t>
  </si>
  <si>
    <t>The proposed project will aim to improve the monitoring and data collection of fishing vessels operating within Welsh waters to assist enforcement and ensure WG fulfils its duties with regard to compliance with the control regulation. The project will involve the development and purchase of hardware and software for the installation on to the Welsh fishing fleet as well developing and upgrading ICT systems for the collection of statutory data.</t>
  </si>
  <si>
    <t>Purchase and installation of a Davit at Aberdyfi</t>
  </si>
  <si>
    <t>Purchase processing equipment to enable beneficiary to process both own catch and that of other small scale coastal fishers</t>
  </si>
  <si>
    <t>Replace the flooring with non slip hygienic epoxy resin flooring and upgrade the drainage and hoses within the order processing and preparation areas, increasing both hygiene and safety for employees within the factory areas.</t>
  </si>
  <si>
    <t xml:space="preserve">Training programme providing Marine Enforcement Officers and Fishery Protection Vessel Crew with enhanced training that will provide greater capability for all and increased safety for lone workers.  </t>
  </si>
  <si>
    <t xml:space="preserve">Purchase of refrigerated trailer to sell catch from fishing boat together with  a vivier tank to store live shellfish. </t>
  </si>
  <si>
    <t>Vessel storage improvements, scales and vacuum packer to enable beneficiary to store and process own catch</t>
  </si>
  <si>
    <t>Purchase of Ice Machine and containers to maintain quality and freshness and enable beneficiary to sell catch locally</t>
  </si>
  <si>
    <t xml:space="preserve"> Recycle Mor - recycling of fishing waste</t>
  </si>
  <si>
    <t>Pembrokeshire fisheries education project with Darwin Centre</t>
  </si>
  <si>
    <t>Purchase and installation of Defibrillator Devices</t>
  </si>
  <si>
    <t>Landing Derrick and security barrier at Amwlch Port</t>
  </si>
  <si>
    <t>The proposed Assessing Welsh Aquaculture Activities (AWAA) Project will: produce an evidence database on the impacts of aquaculture activities, asses the sensitivity of MAP features and produce maps of feature sensitivity to aquaculture activities.  This will support the implementation of the WMP and the sustainable management of natural resources.</t>
  </si>
  <si>
    <t xml:space="preserve"> Llyn Wi-Fi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</si>
</sst>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164" formatCode="dd\/mm\/yyyy"/>
    <numFmt numFmtId="165" formatCode="\£#,##0;&quot;-£&quot;#,##0"/>
  </numFmts>
  <fonts count="3" x14ac:knownFonts="1">
    <font>
      <sz val="10"/>
      <color rgb="FF000000"/>
      <name val="Arial"/>
    </font>
    <font>
      <sz val="12"/>
      <color theme="1"/>
      <name val="Arial"/>
      <family val="2"/>
    </font>
    <font>
      <b/>
      <sz val="12"/>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1" fillId="0" borderId="0" xfId="0" applyFont="1" applyAlignment="1">
      <alignment horizontal="left" vertical="top" wrapText="1"/>
    </xf>
    <xf numFmtId="0" fontId="1" fillId="0" borderId="1" xfId="0" applyFont="1" applyBorder="1" applyAlignment="1">
      <alignment horizontal="left" vertical="top" wrapText="1"/>
    </xf>
    <xf numFmtId="164" fontId="1" fillId="0" borderId="1" xfId="0" applyNumberFormat="1" applyFont="1" applyBorder="1" applyAlignment="1">
      <alignment horizontal="center" vertical="top" wrapText="1"/>
    </xf>
    <xf numFmtId="165"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0" fontId="1" fillId="3" borderId="1" xfId="0" applyFont="1" applyFill="1" applyBorder="1" applyAlignment="1">
      <alignment horizontal="left" vertical="top" wrapText="1"/>
    </xf>
    <xf numFmtId="14" fontId="1" fillId="0" borderId="0" xfId="0" applyNumberFormat="1" applyFont="1" applyAlignment="1">
      <alignment horizontal="left" vertical="top" wrapText="1"/>
    </xf>
    <xf numFmtId="6" fontId="1" fillId="0" borderId="0" xfId="0" applyNumberFormat="1" applyFont="1" applyAlignment="1">
      <alignment horizontal="left" vertical="top" wrapText="1"/>
    </xf>
    <xf numFmtId="8" fontId="1"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80"/>
  <sheetViews>
    <sheetView showGridLines="0" tabSelected="1" zoomScaleNormal="100" workbookViewId="0">
      <pane ySplit="2" topLeftCell="A3" activePane="bottomLeft" state="frozen"/>
      <selection pane="bottomLeft" activeCell="L3" sqref="L3"/>
    </sheetView>
  </sheetViews>
  <sheetFormatPr defaultColWidth="28.1796875" defaultRowHeight="15.5" x14ac:dyDescent="0.25"/>
  <cols>
    <col min="1" max="1" width="20.26953125" style="3" customWidth="1"/>
    <col min="2" max="2" width="21.1796875" style="3" customWidth="1"/>
    <col min="3" max="3" width="29.7265625" style="3" customWidth="1"/>
    <col min="4" max="4" width="25.453125" style="3" customWidth="1"/>
    <col min="5" max="5" width="19.81640625" style="8" customWidth="1"/>
    <col min="6" max="6" width="19.81640625" style="8" bestFit="1" customWidth="1"/>
    <col min="7" max="7" width="14.81640625" style="8" bestFit="1" customWidth="1"/>
    <col min="8" max="8" width="16.26953125" style="8" bestFit="1" customWidth="1"/>
    <col min="9" max="9" width="12.7265625" style="8" bestFit="1" customWidth="1"/>
    <col min="10" max="10" width="9.81640625" style="8" customWidth="1"/>
    <col min="11" max="11" width="8" style="8" customWidth="1"/>
    <col min="12" max="12" width="49.1796875" style="3" customWidth="1"/>
    <col min="13" max="15" width="28.1796875" style="3"/>
    <col min="16" max="16" width="9.81640625" style="3" customWidth="1"/>
    <col min="17" max="16384" width="28.1796875" style="3"/>
  </cols>
  <sheetData>
    <row r="1" spans="1:13" ht="46.5" x14ac:dyDescent="0.25">
      <c r="A1" s="1" t="s">
        <v>151</v>
      </c>
      <c r="B1" s="1" t="s">
        <v>152</v>
      </c>
      <c r="C1" s="1" t="s">
        <v>153</v>
      </c>
      <c r="D1" s="1" t="s">
        <v>154</v>
      </c>
      <c r="E1" s="2" t="s">
        <v>155</v>
      </c>
      <c r="F1" s="2" t="s">
        <v>156</v>
      </c>
      <c r="G1" s="2" t="s">
        <v>157</v>
      </c>
      <c r="H1" s="2" t="s">
        <v>158</v>
      </c>
      <c r="I1" s="2" t="s">
        <v>159</v>
      </c>
      <c r="J1" s="2" t="s">
        <v>160</v>
      </c>
      <c r="K1" s="2" t="s">
        <v>468</v>
      </c>
      <c r="L1" s="1" t="s">
        <v>466</v>
      </c>
    </row>
    <row r="2" spans="1:13" ht="46.5" x14ac:dyDescent="0.25">
      <c r="A2" s="1" t="s">
        <v>0</v>
      </c>
      <c r="B2" s="1" t="s">
        <v>1</v>
      </c>
      <c r="C2" s="1" t="s">
        <v>2</v>
      </c>
      <c r="D2" s="1" t="s">
        <v>3</v>
      </c>
      <c r="E2" s="2" t="s">
        <v>101</v>
      </c>
      <c r="F2" s="2" t="s">
        <v>4</v>
      </c>
      <c r="G2" s="2" t="s">
        <v>5</v>
      </c>
      <c r="H2" s="2" t="s">
        <v>6</v>
      </c>
      <c r="I2" s="2" t="s">
        <v>7</v>
      </c>
      <c r="J2" s="2" t="s">
        <v>8</v>
      </c>
      <c r="K2" s="2" t="s">
        <v>352</v>
      </c>
      <c r="L2" s="1" t="s">
        <v>467</v>
      </c>
    </row>
    <row r="3" spans="1:13" ht="95.5" customHeight="1" x14ac:dyDescent="0.25">
      <c r="A3" s="4" t="s">
        <v>9</v>
      </c>
      <c r="B3" s="4"/>
      <c r="C3" s="4" t="s">
        <v>10</v>
      </c>
      <c r="D3" s="4" t="s">
        <v>11</v>
      </c>
      <c r="E3" s="5">
        <v>42630</v>
      </c>
      <c r="F3" s="5">
        <v>42978</v>
      </c>
      <c r="G3" s="6">
        <v>4950</v>
      </c>
      <c r="H3" s="6">
        <f>G3*75%</f>
        <v>3712.5</v>
      </c>
      <c r="I3" s="7" t="s">
        <v>12</v>
      </c>
      <c r="J3" s="7" t="s">
        <v>13</v>
      </c>
      <c r="K3" s="7">
        <v>4</v>
      </c>
      <c r="L3" s="9" t="s">
        <v>178</v>
      </c>
    </row>
    <row r="4" spans="1:13" ht="97" customHeight="1" x14ac:dyDescent="0.25">
      <c r="A4" s="4" t="s">
        <v>9</v>
      </c>
      <c r="B4" s="4"/>
      <c r="C4" s="4" t="s">
        <v>14</v>
      </c>
      <c r="D4" s="4" t="s">
        <v>15</v>
      </c>
      <c r="E4" s="5">
        <v>42630</v>
      </c>
      <c r="F4" s="5">
        <v>45107</v>
      </c>
      <c r="G4" s="6">
        <v>19953</v>
      </c>
      <c r="H4" s="6">
        <f t="shared" ref="H4:H8" si="0">G4*75%</f>
        <v>14964.75</v>
      </c>
      <c r="I4" s="7" t="s">
        <v>12</v>
      </c>
      <c r="J4" s="7" t="s">
        <v>13</v>
      </c>
      <c r="K4" s="7">
        <v>4</v>
      </c>
      <c r="L4" s="9" t="s">
        <v>178</v>
      </c>
    </row>
    <row r="5" spans="1:13" ht="95.15" customHeight="1" x14ac:dyDescent="0.25">
      <c r="A5" s="4" t="s">
        <v>9</v>
      </c>
      <c r="B5" s="4"/>
      <c r="C5" s="4" t="s">
        <v>16</v>
      </c>
      <c r="D5" s="4" t="s">
        <v>17</v>
      </c>
      <c r="E5" s="5">
        <v>42630</v>
      </c>
      <c r="F5" s="5">
        <v>44957</v>
      </c>
      <c r="G5" s="6">
        <v>73809</v>
      </c>
      <c r="H5" s="6">
        <f t="shared" si="0"/>
        <v>55356.75</v>
      </c>
      <c r="I5" s="7" t="s">
        <v>12</v>
      </c>
      <c r="J5" s="7" t="s">
        <v>13</v>
      </c>
      <c r="K5" s="7">
        <v>4</v>
      </c>
      <c r="L5" s="9" t="s">
        <v>178</v>
      </c>
    </row>
    <row r="6" spans="1:13" ht="97" customHeight="1" x14ac:dyDescent="0.25">
      <c r="A6" s="4" t="s">
        <v>9</v>
      </c>
      <c r="B6" s="4"/>
      <c r="C6" s="4" t="s">
        <v>359</v>
      </c>
      <c r="D6" s="4" t="s">
        <v>385</v>
      </c>
      <c r="E6" s="5">
        <v>43504</v>
      </c>
      <c r="F6" s="5">
        <v>44469</v>
      </c>
      <c r="G6" s="6">
        <v>27750</v>
      </c>
      <c r="H6" s="6">
        <f t="shared" si="0"/>
        <v>20812.5</v>
      </c>
      <c r="I6" s="7" t="s">
        <v>12</v>
      </c>
      <c r="J6" s="7" t="s">
        <v>13</v>
      </c>
      <c r="K6" s="7">
        <v>4</v>
      </c>
      <c r="L6" s="9" t="s">
        <v>178</v>
      </c>
      <c r="M6" s="10"/>
    </row>
    <row r="7" spans="1:13" ht="95.15" customHeight="1" x14ac:dyDescent="0.25">
      <c r="A7" s="4" t="s">
        <v>9</v>
      </c>
      <c r="B7" s="4"/>
      <c r="C7" s="4" t="s">
        <v>360</v>
      </c>
      <c r="D7" s="4" t="s">
        <v>386</v>
      </c>
      <c r="E7" s="5">
        <v>43536</v>
      </c>
      <c r="F7" s="5">
        <v>43676</v>
      </c>
      <c r="G7" s="6">
        <v>2708</v>
      </c>
      <c r="H7" s="6">
        <f t="shared" si="0"/>
        <v>2031</v>
      </c>
      <c r="I7" s="7" t="s">
        <v>12</v>
      </c>
      <c r="J7" s="7" t="s">
        <v>13</v>
      </c>
      <c r="K7" s="7">
        <v>4</v>
      </c>
      <c r="L7" s="9" t="s">
        <v>178</v>
      </c>
    </row>
    <row r="8" spans="1:13" ht="95.15" customHeight="1" x14ac:dyDescent="0.25">
      <c r="A8" s="4" t="s">
        <v>9</v>
      </c>
      <c r="B8" s="4"/>
      <c r="C8" s="4" t="s">
        <v>361</v>
      </c>
      <c r="D8" s="4" t="s">
        <v>387</v>
      </c>
      <c r="E8" s="5">
        <v>43676</v>
      </c>
      <c r="F8" s="5">
        <v>44880</v>
      </c>
      <c r="G8" s="6">
        <v>11638.01</v>
      </c>
      <c r="H8" s="6">
        <f t="shared" si="0"/>
        <v>8728.5074999999997</v>
      </c>
      <c r="I8" s="7" t="s">
        <v>12</v>
      </c>
      <c r="J8" s="7" t="s">
        <v>13</v>
      </c>
      <c r="K8" s="7">
        <v>4</v>
      </c>
      <c r="L8" s="9" t="s">
        <v>178</v>
      </c>
    </row>
    <row r="9" spans="1:13" ht="96.65" customHeight="1" x14ac:dyDescent="0.25">
      <c r="A9" s="4" t="s">
        <v>9</v>
      </c>
      <c r="B9" s="4"/>
      <c r="C9" s="4" t="s">
        <v>362</v>
      </c>
      <c r="D9" s="4" t="s">
        <v>388</v>
      </c>
      <c r="E9" s="5">
        <v>43922</v>
      </c>
      <c r="F9" s="5">
        <v>44911</v>
      </c>
      <c r="G9" s="6">
        <v>19238</v>
      </c>
      <c r="H9" s="6">
        <v>14428.5</v>
      </c>
      <c r="I9" s="7" t="s">
        <v>12</v>
      </c>
      <c r="J9" s="7" t="s">
        <v>13</v>
      </c>
      <c r="K9" s="7">
        <v>4</v>
      </c>
      <c r="L9" s="9" t="s">
        <v>178</v>
      </c>
    </row>
    <row r="10" spans="1:13" ht="95.5" customHeight="1" x14ac:dyDescent="0.25">
      <c r="A10" s="4" t="s">
        <v>9</v>
      </c>
      <c r="B10" s="4"/>
      <c r="C10" s="4" t="s">
        <v>363</v>
      </c>
      <c r="D10" s="4" t="s">
        <v>389</v>
      </c>
      <c r="E10" s="5">
        <v>43922</v>
      </c>
      <c r="F10" s="5">
        <v>44834</v>
      </c>
      <c r="G10" s="6">
        <v>11210</v>
      </c>
      <c r="H10" s="6">
        <f t="shared" ref="H10:H19" si="1">G10*75%</f>
        <v>8407.5</v>
      </c>
      <c r="I10" s="7" t="s">
        <v>12</v>
      </c>
      <c r="J10" s="7" t="s">
        <v>13</v>
      </c>
      <c r="K10" s="7">
        <v>4</v>
      </c>
      <c r="L10" s="9" t="s">
        <v>178</v>
      </c>
    </row>
    <row r="11" spans="1:13" ht="95.15" customHeight="1" x14ac:dyDescent="0.25">
      <c r="A11" s="4" t="s">
        <v>9</v>
      </c>
      <c r="B11" s="4"/>
      <c r="C11" s="4" t="s">
        <v>364</v>
      </c>
      <c r="D11" s="4" t="s">
        <v>390</v>
      </c>
      <c r="E11" s="5">
        <v>44136</v>
      </c>
      <c r="F11" s="5">
        <v>44834</v>
      </c>
      <c r="G11" s="6">
        <v>7408.84</v>
      </c>
      <c r="H11" s="6">
        <f t="shared" si="1"/>
        <v>5556.63</v>
      </c>
      <c r="I11" s="7" t="s">
        <v>12</v>
      </c>
      <c r="J11" s="7" t="s">
        <v>13</v>
      </c>
      <c r="K11" s="7">
        <v>4</v>
      </c>
      <c r="L11" s="9" t="s">
        <v>178</v>
      </c>
    </row>
    <row r="12" spans="1:13" ht="95.5" customHeight="1" x14ac:dyDescent="0.25">
      <c r="A12" s="4" t="s">
        <v>22</v>
      </c>
      <c r="B12" s="4"/>
      <c r="C12" s="4" t="s">
        <v>23</v>
      </c>
      <c r="D12" s="4" t="s">
        <v>15</v>
      </c>
      <c r="E12" s="5">
        <v>42630</v>
      </c>
      <c r="F12" s="5">
        <v>44895</v>
      </c>
      <c r="G12" s="6">
        <v>38000</v>
      </c>
      <c r="H12" s="6">
        <f t="shared" si="1"/>
        <v>28500</v>
      </c>
      <c r="I12" s="7" t="s">
        <v>24</v>
      </c>
      <c r="J12" s="7" t="s">
        <v>13</v>
      </c>
      <c r="K12" s="7">
        <v>4</v>
      </c>
      <c r="L12" s="9" t="s">
        <v>178</v>
      </c>
    </row>
    <row r="13" spans="1:13" ht="95.15" customHeight="1" x14ac:dyDescent="0.25">
      <c r="A13" s="4" t="s">
        <v>22</v>
      </c>
      <c r="B13" s="4"/>
      <c r="C13" s="4" t="s">
        <v>25</v>
      </c>
      <c r="D13" s="4" t="s">
        <v>26</v>
      </c>
      <c r="E13" s="5">
        <v>42630</v>
      </c>
      <c r="F13" s="5">
        <v>44804</v>
      </c>
      <c r="G13" s="6">
        <v>133465</v>
      </c>
      <c r="H13" s="6">
        <f t="shared" si="1"/>
        <v>100098.75</v>
      </c>
      <c r="I13" s="7" t="s">
        <v>24</v>
      </c>
      <c r="J13" s="7" t="s">
        <v>13</v>
      </c>
      <c r="K13" s="7">
        <v>4</v>
      </c>
      <c r="L13" s="9" t="s">
        <v>178</v>
      </c>
    </row>
    <row r="14" spans="1:13" ht="95.15" customHeight="1" x14ac:dyDescent="0.25">
      <c r="A14" s="4" t="s">
        <v>22</v>
      </c>
      <c r="B14" s="4"/>
      <c r="C14" s="4" t="s">
        <v>353</v>
      </c>
      <c r="D14" s="4" t="s">
        <v>379</v>
      </c>
      <c r="E14" s="5">
        <v>43482</v>
      </c>
      <c r="F14" s="5">
        <v>43682</v>
      </c>
      <c r="G14" s="6">
        <v>5000</v>
      </c>
      <c r="H14" s="6">
        <f t="shared" si="1"/>
        <v>3750</v>
      </c>
      <c r="I14" s="7" t="s">
        <v>24</v>
      </c>
      <c r="J14" s="7" t="s">
        <v>13</v>
      </c>
      <c r="K14" s="7">
        <v>4</v>
      </c>
      <c r="L14" s="9" t="s">
        <v>178</v>
      </c>
    </row>
    <row r="15" spans="1:13" ht="94" customHeight="1" x14ac:dyDescent="0.25">
      <c r="A15" s="4" t="s">
        <v>22</v>
      </c>
      <c r="B15" s="4"/>
      <c r="C15" s="4" t="s">
        <v>354</v>
      </c>
      <c r="D15" s="4" t="s">
        <v>380</v>
      </c>
      <c r="E15" s="5">
        <v>43675</v>
      </c>
      <c r="F15" s="5">
        <v>43770</v>
      </c>
      <c r="G15" s="6">
        <v>7950.26</v>
      </c>
      <c r="H15" s="6">
        <f t="shared" si="1"/>
        <v>5962.6949999999997</v>
      </c>
      <c r="I15" s="7" t="s">
        <v>24</v>
      </c>
      <c r="J15" s="7" t="s">
        <v>13</v>
      </c>
      <c r="K15" s="7">
        <v>4</v>
      </c>
      <c r="L15" s="9" t="s">
        <v>178</v>
      </c>
    </row>
    <row r="16" spans="1:13" ht="95.5" customHeight="1" x14ac:dyDescent="0.25">
      <c r="A16" s="4" t="s">
        <v>22</v>
      </c>
      <c r="B16" s="4"/>
      <c r="C16" s="4" t="s">
        <v>355</v>
      </c>
      <c r="D16" s="4" t="s">
        <v>381</v>
      </c>
      <c r="E16" s="5">
        <v>43973</v>
      </c>
      <c r="F16" s="5">
        <v>45016</v>
      </c>
      <c r="G16" s="6">
        <v>53860</v>
      </c>
      <c r="H16" s="6">
        <f t="shared" si="1"/>
        <v>40395</v>
      </c>
      <c r="I16" s="7" t="s">
        <v>24</v>
      </c>
      <c r="J16" s="7" t="s">
        <v>13</v>
      </c>
      <c r="K16" s="7">
        <v>4</v>
      </c>
      <c r="L16" s="9" t="s">
        <v>178</v>
      </c>
    </row>
    <row r="17" spans="1:12" ht="95.5" customHeight="1" x14ac:dyDescent="0.25">
      <c r="A17" s="4" t="s">
        <v>22</v>
      </c>
      <c r="B17" s="4"/>
      <c r="C17" s="4" t="s">
        <v>356</v>
      </c>
      <c r="D17" s="4" t="s">
        <v>382</v>
      </c>
      <c r="E17" s="5">
        <v>43913</v>
      </c>
      <c r="F17" s="5">
        <v>44135</v>
      </c>
      <c r="G17" s="6">
        <v>4999</v>
      </c>
      <c r="H17" s="6">
        <f t="shared" si="1"/>
        <v>3749.25</v>
      </c>
      <c r="I17" s="7" t="s">
        <v>24</v>
      </c>
      <c r="J17" s="7" t="s">
        <v>13</v>
      </c>
      <c r="K17" s="7">
        <v>4</v>
      </c>
      <c r="L17" s="9" t="s">
        <v>178</v>
      </c>
    </row>
    <row r="18" spans="1:12" ht="94" customHeight="1" x14ac:dyDescent="0.25">
      <c r="A18" s="4" t="s">
        <v>22</v>
      </c>
      <c r="B18" s="4"/>
      <c r="C18" s="4" t="s">
        <v>357</v>
      </c>
      <c r="D18" s="4" t="s">
        <v>383</v>
      </c>
      <c r="E18" s="5">
        <v>43913</v>
      </c>
      <c r="F18" s="5">
        <v>44408</v>
      </c>
      <c r="G18" s="6">
        <v>8000</v>
      </c>
      <c r="H18" s="6">
        <f t="shared" si="1"/>
        <v>6000</v>
      </c>
      <c r="I18" s="7" t="s">
        <v>24</v>
      </c>
      <c r="J18" s="7" t="s">
        <v>13</v>
      </c>
      <c r="K18" s="7">
        <v>4</v>
      </c>
      <c r="L18" s="9" t="s">
        <v>178</v>
      </c>
    </row>
    <row r="19" spans="1:12" ht="95.15" customHeight="1" x14ac:dyDescent="0.25">
      <c r="A19" s="4" t="s">
        <v>22</v>
      </c>
      <c r="B19" s="4"/>
      <c r="C19" s="4" t="s">
        <v>358</v>
      </c>
      <c r="D19" s="4" t="s">
        <v>384</v>
      </c>
      <c r="E19" s="5">
        <v>44104</v>
      </c>
      <c r="F19" s="5">
        <v>44926</v>
      </c>
      <c r="G19" s="6">
        <v>52251</v>
      </c>
      <c r="H19" s="6">
        <f t="shared" si="1"/>
        <v>39188.25</v>
      </c>
      <c r="I19" s="7" t="s">
        <v>24</v>
      </c>
      <c r="J19" s="7" t="s">
        <v>13</v>
      </c>
      <c r="K19" s="7">
        <v>4</v>
      </c>
      <c r="L19" s="9" t="s">
        <v>178</v>
      </c>
    </row>
    <row r="20" spans="1:12" ht="95.15" customHeight="1" x14ac:dyDescent="0.25">
      <c r="A20" s="4" t="s">
        <v>18</v>
      </c>
      <c r="B20" s="4"/>
      <c r="C20" s="4" t="s">
        <v>19</v>
      </c>
      <c r="D20" s="4" t="s">
        <v>11</v>
      </c>
      <c r="E20" s="5">
        <v>42630</v>
      </c>
      <c r="F20" s="5">
        <v>44985</v>
      </c>
      <c r="G20" s="6">
        <v>4168</v>
      </c>
      <c r="H20" s="6">
        <v>3126</v>
      </c>
      <c r="I20" s="7" t="s">
        <v>20</v>
      </c>
      <c r="J20" s="7" t="s">
        <v>13</v>
      </c>
      <c r="K20" s="7">
        <v>4</v>
      </c>
      <c r="L20" s="9" t="s">
        <v>178</v>
      </c>
    </row>
    <row r="21" spans="1:12" ht="95.15" customHeight="1" x14ac:dyDescent="0.25">
      <c r="A21" s="4" t="s">
        <v>18</v>
      </c>
      <c r="B21" s="4"/>
      <c r="C21" s="4" t="s">
        <v>21</v>
      </c>
      <c r="D21" s="4" t="s">
        <v>17</v>
      </c>
      <c r="E21" s="5">
        <v>42630</v>
      </c>
      <c r="F21" s="5">
        <v>44651</v>
      </c>
      <c r="G21" s="6">
        <v>98976</v>
      </c>
      <c r="H21" s="6">
        <f t="shared" ref="H21:H22" si="2">G21*75%</f>
        <v>74232</v>
      </c>
      <c r="I21" s="7" t="s">
        <v>20</v>
      </c>
      <c r="J21" s="7" t="s">
        <v>13</v>
      </c>
      <c r="K21" s="7">
        <v>4</v>
      </c>
      <c r="L21" s="9" t="s">
        <v>178</v>
      </c>
    </row>
    <row r="22" spans="1:12" ht="95.15" customHeight="1" x14ac:dyDescent="0.25">
      <c r="A22" s="4" t="s">
        <v>18</v>
      </c>
      <c r="B22" s="4"/>
      <c r="C22" s="4" t="s">
        <v>161</v>
      </c>
      <c r="D22" s="4" t="s">
        <v>162</v>
      </c>
      <c r="E22" s="5">
        <v>42630</v>
      </c>
      <c r="F22" s="5">
        <v>44985</v>
      </c>
      <c r="G22" s="6">
        <v>35417</v>
      </c>
      <c r="H22" s="6">
        <f t="shared" si="2"/>
        <v>26562.75</v>
      </c>
      <c r="I22" s="7" t="s">
        <v>20</v>
      </c>
      <c r="J22" s="7" t="s">
        <v>13</v>
      </c>
      <c r="K22" s="7">
        <v>4</v>
      </c>
      <c r="L22" s="9" t="s">
        <v>178</v>
      </c>
    </row>
    <row r="23" spans="1:12" ht="95.15" customHeight="1" x14ac:dyDescent="0.25">
      <c r="A23" s="4" t="s">
        <v>18</v>
      </c>
      <c r="B23" s="4"/>
      <c r="C23" s="4" t="s">
        <v>365</v>
      </c>
      <c r="D23" s="4" t="s">
        <v>374</v>
      </c>
      <c r="E23" s="5">
        <v>43616</v>
      </c>
      <c r="F23" s="5">
        <v>43619</v>
      </c>
      <c r="G23" s="6">
        <v>4000</v>
      </c>
      <c r="H23" s="6">
        <v>1500</v>
      </c>
      <c r="I23" s="7" t="s">
        <v>20</v>
      </c>
      <c r="J23" s="7" t="s">
        <v>13</v>
      </c>
      <c r="K23" s="7">
        <v>4</v>
      </c>
      <c r="L23" s="9" t="s">
        <v>178</v>
      </c>
    </row>
    <row r="24" spans="1:12" ht="93.65" customHeight="1" x14ac:dyDescent="0.25">
      <c r="A24" s="4" t="s">
        <v>18</v>
      </c>
      <c r="B24" s="4"/>
      <c r="C24" s="4" t="s">
        <v>366</v>
      </c>
      <c r="D24" s="4" t="s">
        <v>375</v>
      </c>
      <c r="E24" s="5">
        <v>43647</v>
      </c>
      <c r="F24" s="5">
        <v>43659</v>
      </c>
      <c r="G24" s="6">
        <v>4000</v>
      </c>
      <c r="H24" s="6">
        <v>1500</v>
      </c>
      <c r="I24" s="7" t="s">
        <v>20</v>
      </c>
      <c r="J24" s="7" t="s">
        <v>13</v>
      </c>
      <c r="K24" s="7">
        <v>4</v>
      </c>
      <c r="L24" s="9" t="s">
        <v>178</v>
      </c>
    </row>
    <row r="25" spans="1:12" ht="95.15" customHeight="1" x14ac:dyDescent="0.25">
      <c r="A25" s="4" t="s">
        <v>18</v>
      </c>
      <c r="B25" s="4"/>
      <c r="C25" s="4" t="s">
        <v>367</v>
      </c>
      <c r="D25" s="4" t="s">
        <v>376</v>
      </c>
      <c r="E25" s="5">
        <v>43656</v>
      </c>
      <c r="F25" s="5">
        <v>43799</v>
      </c>
      <c r="G25" s="6">
        <v>4000</v>
      </c>
      <c r="H25" s="6">
        <v>1500</v>
      </c>
      <c r="I25" s="7" t="s">
        <v>20</v>
      </c>
      <c r="J25" s="7" t="s">
        <v>13</v>
      </c>
      <c r="K25" s="7">
        <v>4</v>
      </c>
      <c r="L25" s="9" t="s">
        <v>178</v>
      </c>
    </row>
    <row r="26" spans="1:12" ht="96.65" customHeight="1" x14ac:dyDescent="0.25">
      <c r="A26" s="4" t="s">
        <v>18</v>
      </c>
      <c r="B26" s="4"/>
      <c r="C26" s="4" t="s">
        <v>368</v>
      </c>
      <c r="D26" s="4" t="s">
        <v>636</v>
      </c>
      <c r="E26" s="5">
        <v>43739</v>
      </c>
      <c r="F26" s="5">
        <v>44651</v>
      </c>
      <c r="G26" s="6">
        <v>5856</v>
      </c>
      <c r="H26" s="6">
        <f>G26*75%</f>
        <v>4392</v>
      </c>
      <c r="I26" s="7" t="s">
        <v>20</v>
      </c>
      <c r="J26" s="7" t="s">
        <v>13</v>
      </c>
      <c r="K26" s="7">
        <v>4</v>
      </c>
      <c r="L26" s="9" t="s">
        <v>178</v>
      </c>
    </row>
    <row r="27" spans="1:12" ht="94" customHeight="1" x14ac:dyDescent="0.25">
      <c r="A27" s="4" t="s">
        <v>18</v>
      </c>
      <c r="B27" s="4"/>
      <c r="C27" s="4" t="s">
        <v>369</v>
      </c>
      <c r="D27" s="4" t="s">
        <v>377</v>
      </c>
      <c r="E27" s="5">
        <v>43556</v>
      </c>
      <c r="F27" s="5">
        <v>44043</v>
      </c>
      <c r="G27" s="6">
        <v>5410</v>
      </c>
      <c r="H27" s="6">
        <f>G27*75%</f>
        <v>4057.5</v>
      </c>
      <c r="I27" s="7" t="s">
        <v>20</v>
      </c>
      <c r="J27" s="7" t="s">
        <v>13</v>
      </c>
      <c r="K27" s="7">
        <v>4</v>
      </c>
      <c r="L27" s="9" t="s">
        <v>178</v>
      </c>
    </row>
    <row r="28" spans="1:12" ht="94" customHeight="1" x14ac:dyDescent="0.25">
      <c r="A28" s="4" t="s">
        <v>18</v>
      </c>
      <c r="B28" s="4"/>
      <c r="C28" s="4" t="s">
        <v>370</v>
      </c>
      <c r="D28" s="4" t="s">
        <v>392</v>
      </c>
      <c r="E28" s="5">
        <v>43862</v>
      </c>
      <c r="F28" s="5">
        <v>44651</v>
      </c>
      <c r="G28" s="6">
        <v>11760</v>
      </c>
      <c r="H28" s="6">
        <f>G28*75%</f>
        <v>8820</v>
      </c>
      <c r="I28" s="7" t="s">
        <v>20</v>
      </c>
      <c r="J28" s="7" t="s">
        <v>13</v>
      </c>
      <c r="K28" s="7">
        <v>4</v>
      </c>
      <c r="L28" s="9" t="s">
        <v>178</v>
      </c>
    </row>
    <row r="29" spans="1:12" ht="95.5" customHeight="1" x14ac:dyDescent="0.25">
      <c r="A29" s="4" t="s">
        <v>18</v>
      </c>
      <c r="B29" s="4"/>
      <c r="C29" s="4" t="s">
        <v>371</v>
      </c>
      <c r="D29" s="4" t="s">
        <v>391</v>
      </c>
      <c r="E29" s="5">
        <v>44105</v>
      </c>
      <c r="F29" s="5">
        <v>44651</v>
      </c>
      <c r="G29" s="6">
        <v>35635</v>
      </c>
      <c r="H29" s="6">
        <f>19735*75%</f>
        <v>14801.25</v>
      </c>
      <c r="I29" s="7" t="s">
        <v>20</v>
      </c>
      <c r="J29" s="7" t="s">
        <v>13</v>
      </c>
      <c r="K29" s="7">
        <v>4</v>
      </c>
      <c r="L29" s="9" t="s">
        <v>178</v>
      </c>
    </row>
    <row r="30" spans="1:12" ht="93.65" customHeight="1" x14ac:dyDescent="0.25">
      <c r="A30" s="4" t="s">
        <v>18</v>
      </c>
      <c r="B30" s="4"/>
      <c r="C30" s="4" t="s">
        <v>372</v>
      </c>
      <c r="D30" s="4" t="s">
        <v>378</v>
      </c>
      <c r="E30" s="5">
        <v>44105</v>
      </c>
      <c r="F30" s="5">
        <v>44227</v>
      </c>
      <c r="G30" s="6">
        <v>16848</v>
      </c>
      <c r="H30" s="6">
        <f>G30*75%</f>
        <v>12636</v>
      </c>
      <c r="I30" s="7" t="s">
        <v>20</v>
      </c>
      <c r="J30" s="7" t="s">
        <v>13</v>
      </c>
      <c r="K30" s="7">
        <v>4</v>
      </c>
      <c r="L30" s="9" t="s">
        <v>178</v>
      </c>
    </row>
    <row r="31" spans="1:12" ht="97" customHeight="1" x14ac:dyDescent="0.25">
      <c r="A31" s="4" t="s">
        <v>30</v>
      </c>
      <c r="B31" s="4"/>
      <c r="C31" s="4" t="s">
        <v>31</v>
      </c>
      <c r="D31" s="4" t="s">
        <v>15</v>
      </c>
      <c r="E31" s="5">
        <v>42630</v>
      </c>
      <c r="F31" s="5">
        <v>45016</v>
      </c>
      <c r="G31" s="6">
        <v>38000</v>
      </c>
      <c r="H31" s="6">
        <f>G31*75%</f>
        <v>28500</v>
      </c>
      <c r="I31" s="7" t="s">
        <v>520</v>
      </c>
      <c r="J31" s="7" t="s">
        <v>13</v>
      </c>
      <c r="K31" s="7">
        <v>4</v>
      </c>
      <c r="L31" s="9" t="s">
        <v>178</v>
      </c>
    </row>
    <row r="32" spans="1:12" ht="94" customHeight="1" x14ac:dyDescent="0.25">
      <c r="A32" s="4" t="s">
        <v>30</v>
      </c>
      <c r="B32" s="4"/>
      <c r="C32" s="4" t="s">
        <v>38</v>
      </c>
      <c r="D32" s="4" t="s">
        <v>26</v>
      </c>
      <c r="E32" s="5">
        <v>42630</v>
      </c>
      <c r="F32" s="5">
        <v>45016</v>
      </c>
      <c r="G32" s="6">
        <v>57000</v>
      </c>
      <c r="H32" s="6">
        <f>G32*75%</f>
        <v>42750</v>
      </c>
      <c r="I32" s="7" t="s">
        <v>520</v>
      </c>
      <c r="J32" s="7" t="s">
        <v>13</v>
      </c>
      <c r="K32" s="7">
        <v>4</v>
      </c>
      <c r="L32" s="9" t="s">
        <v>178</v>
      </c>
    </row>
    <row r="33" spans="1:12" ht="95.15" customHeight="1" x14ac:dyDescent="0.25">
      <c r="A33" s="4" t="s">
        <v>30</v>
      </c>
      <c r="B33" s="4"/>
      <c r="C33" s="4" t="s">
        <v>638</v>
      </c>
      <c r="D33" s="4" t="s">
        <v>373</v>
      </c>
      <c r="E33" s="5">
        <v>43990</v>
      </c>
      <c r="F33" s="5">
        <v>44681</v>
      </c>
      <c r="G33" s="6">
        <v>15000</v>
      </c>
      <c r="H33" s="6">
        <f>G33*75%</f>
        <v>11250</v>
      </c>
      <c r="I33" s="7" t="s">
        <v>520</v>
      </c>
      <c r="J33" s="7" t="s">
        <v>13</v>
      </c>
      <c r="K33" s="7">
        <v>4</v>
      </c>
      <c r="L33" s="9" t="s">
        <v>178</v>
      </c>
    </row>
    <row r="34" spans="1:12" ht="95.15" customHeight="1" x14ac:dyDescent="0.25">
      <c r="A34" s="4" t="s">
        <v>30</v>
      </c>
      <c r="B34" s="4"/>
      <c r="C34" s="4" t="s">
        <v>637</v>
      </c>
      <c r="D34" s="4" t="s">
        <v>439</v>
      </c>
      <c r="E34" s="5">
        <v>44287</v>
      </c>
      <c r="F34" s="5">
        <v>44834</v>
      </c>
      <c r="G34" s="6">
        <v>37500</v>
      </c>
      <c r="H34" s="6">
        <f>G34*75%</f>
        <v>28125</v>
      </c>
      <c r="I34" s="7" t="s">
        <v>520</v>
      </c>
      <c r="J34" s="7" t="s">
        <v>13</v>
      </c>
      <c r="K34" s="7">
        <v>4</v>
      </c>
      <c r="L34" s="9" t="s">
        <v>178</v>
      </c>
    </row>
    <row r="35" spans="1:12" ht="95.15" customHeight="1" x14ac:dyDescent="0.25">
      <c r="A35" s="4" t="s">
        <v>474</v>
      </c>
      <c r="B35" s="4"/>
      <c r="C35" s="4" t="s">
        <v>639</v>
      </c>
      <c r="D35" s="4" t="s">
        <v>440</v>
      </c>
      <c r="E35" s="5">
        <v>44407</v>
      </c>
      <c r="F35" s="5">
        <v>44469</v>
      </c>
      <c r="G35" s="6">
        <v>4450</v>
      </c>
      <c r="H35" s="6">
        <f>G35*80%*75%</f>
        <v>2670</v>
      </c>
      <c r="I35" s="7" t="s">
        <v>129</v>
      </c>
      <c r="J35" s="7" t="s">
        <v>13</v>
      </c>
      <c r="K35" s="7">
        <v>4</v>
      </c>
      <c r="L35" s="9" t="s">
        <v>178</v>
      </c>
    </row>
    <row r="36" spans="1:12" ht="93.65" customHeight="1" x14ac:dyDescent="0.25">
      <c r="A36" s="4" t="s">
        <v>475</v>
      </c>
      <c r="B36" s="4"/>
      <c r="C36" s="4" t="s">
        <v>640</v>
      </c>
      <c r="D36" s="4" t="s">
        <v>661</v>
      </c>
      <c r="E36" s="5">
        <v>44440</v>
      </c>
      <c r="F36" s="5">
        <v>44681</v>
      </c>
      <c r="G36" s="6">
        <v>23228.35</v>
      </c>
      <c r="H36" s="6">
        <f>G36*80%*75%</f>
        <v>13937.01</v>
      </c>
      <c r="I36" s="7" t="s">
        <v>473</v>
      </c>
      <c r="J36" s="7" t="s">
        <v>13</v>
      </c>
      <c r="K36" s="7">
        <v>4</v>
      </c>
      <c r="L36" s="9" t="s">
        <v>178</v>
      </c>
    </row>
    <row r="37" spans="1:12" ht="95.15" customHeight="1" x14ac:dyDescent="0.25">
      <c r="A37" s="4" t="s">
        <v>476</v>
      </c>
      <c r="B37" s="4"/>
      <c r="C37" s="4" t="s">
        <v>641</v>
      </c>
      <c r="D37" s="4" t="s">
        <v>662</v>
      </c>
      <c r="E37" s="5">
        <v>44407</v>
      </c>
      <c r="F37" s="5">
        <v>44880</v>
      </c>
      <c r="G37" s="6">
        <v>5856.27</v>
      </c>
      <c r="H37" s="6">
        <f>G37*80%*75%</f>
        <v>3513.7620000000006</v>
      </c>
      <c r="I37" s="7" t="s">
        <v>477</v>
      </c>
      <c r="J37" s="7" t="s">
        <v>13</v>
      </c>
      <c r="K37" s="7">
        <v>4</v>
      </c>
      <c r="L37" s="9" t="s">
        <v>178</v>
      </c>
    </row>
    <row r="38" spans="1:12" ht="95.15" customHeight="1" x14ac:dyDescent="0.25">
      <c r="A38" s="4" t="s">
        <v>478</v>
      </c>
      <c r="B38" s="4"/>
      <c r="C38" s="4" t="s">
        <v>642</v>
      </c>
      <c r="D38" s="4" t="s">
        <v>441</v>
      </c>
      <c r="E38" s="5">
        <v>44462</v>
      </c>
      <c r="F38" s="5">
        <v>44712</v>
      </c>
      <c r="G38" s="6">
        <v>5340</v>
      </c>
      <c r="H38" s="6">
        <f>G38*80%*75%</f>
        <v>3204</v>
      </c>
      <c r="I38" s="7" t="s">
        <v>479</v>
      </c>
      <c r="J38" s="7" t="s">
        <v>13</v>
      </c>
      <c r="K38" s="7">
        <v>4</v>
      </c>
      <c r="L38" s="9" t="s">
        <v>178</v>
      </c>
    </row>
    <row r="39" spans="1:12" ht="95.15" customHeight="1" x14ac:dyDescent="0.25">
      <c r="A39" s="4" t="s">
        <v>480</v>
      </c>
      <c r="B39" s="4"/>
      <c r="C39" s="4" t="s">
        <v>643</v>
      </c>
      <c r="D39" s="4" t="s">
        <v>472</v>
      </c>
      <c r="E39" s="5">
        <v>44286</v>
      </c>
      <c r="F39" s="5">
        <v>44773</v>
      </c>
      <c r="G39" s="6">
        <v>26066</v>
      </c>
      <c r="H39" s="6">
        <f>G39*75%</f>
        <v>19549.5</v>
      </c>
      <c r="I39" s="7" t="s">
        <v>481</v>
      </c>
      <c r="J39" s="7" t="s">
        <v>13</v>
      </c>
      <c r="K39" s="7">
        <v>4</v>
      </c>
      <c r="L39" s="9" t="s">
        <v>178</v>
      </c>
    </row>
    <row r="40" spans="1:12" ht="395.15" customHeight="1" x14ac:dyDescent="0.25">
      <c r="A40" s="4" t="s">
        <v>27</v>
      </c>
      <c r="B40" s="4"/>
      <c r="C40" s="4" t="s">
        <v>28</v>
      </c>
      <c r="D40" s="4" t="s">
        <v>163</v>
      </c>
      <c r="E40" s="5">
        <v>42972</v>
      </c>
      <c r="F40" s="5">
        <v>44316</v>
      </c>
      <c r="G40" s="6">
        <v>402000</v>
      </c>
      <c r="H40" s="6">
        <f>G40*75%</f>
        <v>301500</v>
      </c>
      <c r="I40" s="7" t="s">
        <v>29</v>
      </c>
      <c r="J40" s="7" t="s">
        <v>13</v>
      </c>
      <c r="K40" s="7">
        <v>6</v>
      </c>
      <c r="L40" s="9" t="s">
        <v>179</v>
      </c>
    </row>
    <row r="41" spans="1:12" ht="62" x14ac:dyDescent="0.25">
      <c r="A41" s="4" t="s">
        <v>32</v>
      </c>
      <c r="B41" s="4" t="s">
        <v>331</v>
      </c>
      <c r="C41" s="4" t="s">
        <v>351</v>
      </c>
      <c r="D41" s="4" t="s">
        <v>399</v>
      </c>
      <c r="E41" s="5">
        <v>43061</v>
      </c>
      <c r="F41" s="5">
        <v>43312</v>
      </c>
      <c r="G41" s="6">
        <v>27000</v>
      </c>
      <c r="H41" s="6">
        <f>G41*80%*75%</f>
        <v>16200</v>
      </c>
      <c r="I41" s="7" t="s">
        <v>33</v>
      </c>
      <c r="J41" s="7" t="s">
        <v>13</v>
      </c>
      <c r="K41" s="7">
        <v>1</v>
      </c>
      <c r="L41" s="9" t="s">
        <v>180</v>
      </c>
    </row>
    <row r="42" spans="1:12" ht="379.5" customHeight="1" x14ac:dyDescent="0.25">
      <c r="A42" s="4" t="s">
        <v>34</v>
      </c>
      <c r="B42" s="4"/>
      <c r="C42" s="4" t="s">
        <v>35</v>
      </c>
      <c r="D42" s="4" t="s">
        <v>164</v>
      </c>
      <c r="E42" s="5">
        <v>43090</v>
      </c>
      <c r="F42" s="5">
        <v>45199</v>
      </c>
      <c r="G42" s="6">
        <v>148811</v>
      </c>
      <c r="H42" s="6">
        <f>G42*75%*75%</f>
        <v>83706.1875</v>
      </c>
      <c r="I42" s="7" t="s">
        <v>36</v>
      </c>
      <c r="J42" s="7" t="s">
        <v>13</v>
      </c>
      <c r="K42" s="7">
        <v>1</v>
      </c>
      <c r="L42" s="9" t="s">
        <v>181</v>
      </c>
    </row>
    <row r="43" spans="1:12" ht="176.15" customHeight="1" x14ac:dyDescent="0.25">
      <c r="A43" s="4" t="s">
        <v>34</v>
      </c>
      <c r="B43" s="4"/>
      <c r="C43" s="4" t="s">
        <v>37</v>
      </c>
      <c r="D43" s="4" t="s">
        <v>165</v>
      </c>
      <c r="E43" s="5">
        <v>43176</v>
      </c>
      <c r="F43" s="5">
        <v>44651</v>
      </c>
      <c r="G43" s="6">
        <v>118761</v>
      </c>
      <c r="H43" s="6">
        <f t="shared" ref="H43:H44" si="3">G43*75%</f>
        <v>89070.75</v>
      </c>
      <c r="I43" s="7" t="s">
        <v>36</v>
      </c>
      <c r="J43" s="7" t="s">
        <v>13</v>
      </c>
      <c r="K43" s="7">
        <v>1</v>
      </c>
      <c r="L43" s="9" t="s">
        <v>181</v>
      </c>
    </row>
    <row r="44" spans="1:12" ht="332.15" customHeight="1" x14ac:dyDescent="0.25">
      <c r="A44" s="4" t="s">
        <v>39</v>
      </c>
      <c r="B44" s="4"/>
      <c r="C44" s="4" t="s">
        <v>166</v>
      </c>
      <c r="D44" s="4" t="s">
        <v>167</v>
      </c>
      <c r="E44" s="5">
        <v>43220</v>
      </c>
      <c r="F44" s="5">
        <v>44500</v>
      </c>
      <c r="G44" s="6">
        <v>1021727</v>
      </c>
      <c r="H44" s="6">
        <f t="shared" si="3"/>
        <v>766295.25</v>
      </c>
      <c r="I44" s="7" t="s">
        <v>40</v>
      </c>
      <c r="J44" s="7" t="s">
        <v>13</v>
      </c>
      <c r="K44" s="7">
        <v>5</v>
      </c>
      <c r="L44" s="9" t="s">
        <v>182</v>
      </c>
    </row>
    <row r="45" spans="1:12" ht="190" customHeight="1" x14ac:dyDescent="0.25">
      <c r="A45" s="4" t="s">
        <v>41</v>
      </c>
      <c r="B45" s="4"/>
      <c r="C45" s="4" t="s">
        <v>42</v>
      </c>
      <c r="D45" s="4" t="s">
        <v>168</v>
      </c>
      <c r="E45" s="5">
        <v>43239</v>
      </c>
      <c r="F45" s="5">
        <v>44286</v>
      </c>
      <c r="G45" s="6">
        <v>1319124</v>
      </c>
      <c r="H45" s="6">
        <v>1055299</v>
      </c>
      <c r="I45" s="7" t="s">
        <v>43</v>
      </c>
      <c r="J45" s="7" t="s">
        <v>13</v>
      </c>
      <c r="K45" s="7">
        <v>3</v>
      </c>
      <c r="L45" s="9" t="s">
        <v>183</v>
      </c>
    </row>
    <row r="46" spans="1:12" ht="349.5" customHeight="1" x14ac:dyDescent="0.25">
      <c r="A46" s="4" t="s">
        <v>27</v>
      </c>
      <c r="B46" s="4"/>
      <c r="C46" s="4" t="s">
        <v>47</v>
      </c>
      <c r="D46" s="4" t="s">
        <v>169</v>
      </c>
      <c r="E46" s="5">
        <v>43251</v>
      </c>
      <c r="F46" s="5">
        <v>44530</v>
      </c>
      <c r="G46" s="6">
        <v>105000</v>
      </c>
      <c r="H46" s="6">
        <f>G46*75%</f>
        <v>78750</v>
      </c>
      <c r="I46" s="7" t="s">
        <v>29</v>
      </c>
      <c r="J46" s="7" t="s">
        <v>13</v>
      </c>
      <c r="K46" s="7">
        <v>6</v>
      </c>
      <c r="L46" s="9" t="s">
        <v>179</v>
      </c>
    </row>
    <row r="47" spans="1:12" ht="82" customHeight="1" x14ac:dyDescent="0.25">
      <c r="A47" s="4" t="s">
        <v>44</v>
      </c>
      <c r="B47" s="4"/>
      <c r="C47" s="4" t="s">
        <v>45</v>
      </c>
      <c r="D47" s="4" t="s">
        <v>404</v>
      </c>
      <c r="E47" s="5">
        <v>43253</v>
      </c>
      <c r="F47" s="5">
        <v>44561</v>
      </c>
      <c r="G47" s="6">
        <v>625000</v>
      </c>
      <c r="H47" s="6">
        <f>G47*50%*75%</f>
        <v>234375</v>
      </c>
      <c r="I47" s="7" t="s">
        <v>46</v>
      </c>
      <c r="J47" s="7" t="s">
        <v>13</v>
      </c>
      <c r="K47" s="7">
        <v>2</v>
      </c>
      <c r="L47" s="9" t="s">
        <v>184</v>
      </c>
    </row>
    <row r="48" spans="1:12" ht="112.5" customHeight="1" x14ac:dyDescent="0.25">
      <c r="A48" s="4" t="s">
        <v>48</v>
      </c>
      <c r="B48" s="4"/>
      <c r="C48" s="4" t="s">
        <v>49</v>
      </c>
      <c r="D48" s="4" t="s">
        <v>50</v>
      </c>
      <c r="E48" s="5">
        <v>43298</v>
      </c>
      <c r="F48" s="5">
        <v>44500</v>
      </c>
      <c r="G48" s="6">
        <v>600000</v>
      </c>
      <c r="H48" s="6">
        <f>G48*60%*75%</f>
        <v>270000</v>
      </c>
      <c r="I48" s="7" t="s">
        <v>51</v>
      </c>
      <c r="J48" s="7" t="s">
        <v>13</v>
      </c>
      <c r="K48" s="7">
        <v>1</v>
      </c>
      <c r="L48" s="9" t="s">
        <v>185</v>
      </c>
    </row>
    <row r="49" spans="1:12" ht="254.15" customHeight="1" x14ac:dyDescent="0.25">
      <c r="A49" s="4" t="s">
        <v>52</v>
      </c>
      <c r="B49" s="4"/>
      <c r="C49" s="4" t="s">
        <v>53</v>
      </c>
      <c r="D49" s="4" t="s">
        <v>396</v>
      </c>
      <c r="E49" s="5">
        <v>43305</v>
      </c>
      <c r="F49" s="5">
        <v>45107</v>
      </c>
      <c r="G49" s="6">
        <v>698967</v>
      </c>
      <c r="H49" s="6">
        <f>G49*50%*75%</f>
        <v>262112.625</v>
      </c>
      <c r="I49" s="7" t="s">
        <v>54</v>
      </c>
      <c r="J49" s="7" t="s">
        <v>13</v>
      </c>
      <c r="K49" s="7">
        <v>2</v>
      </c>
      <c r="L49" s="9" t="s">
        <v>186</v>
      </c>
    </row>
    <row r="50" spans="1:12" ht="398.5" customHeight="1" x14ac:dyDescent="0.25">
      <c r="A50" s="4" t="s">
        <v>55</v>
      </c>
      <c r="B50" s="4"/>
      <c r="C50" s="4" t="s">
        <v>56</v>
      </c>
      <c r="D50" s="4" t="s">
        <v>57</v>
      </c>
      <c r="E50" s="5">
        <v>43322</v>
      </c>
      <c r="F50" s="5">
        <v>45107</v>
      </c>
      <c r="G50" s="6">
        <v>240000</v>
      </c>
      <c r="H50" s="6">
        <f>G50*75%</f>
        <v>180000</v>
      </c>
      <c r="I50" s="7" t="s">
        <v>58</v>
      </c>
      <c r="J50" s="7" t="s">
        <v>13</v>
      </c>
      <c r="K50" s="7">
        <v>1</v>
      </c>
      <c r="L50" s="9" t="s">
        <v>187</v>
      </c>
    </row>
    <row r="51" spans="1:12" ht="381" customHeight="1" x14ac:dyDescent="0.25">
      <c r="A51" s="4" t="s">
        <v>55</v>
      </c>
      <c r="B51" s="4" t="s">
        <v>332</v>
      </c>
      <c r="C51" s="4" t="s">
        <v>59</v>
      </c>
      <c r="D51" s="4" t="s">
        <v>60</v>
      </c>
      <c r="E51" s="5">
        <v>43327</v>
      </c>
      <c r="F51" s="5">
        <v>44408</v>
      </c>
      <c r="G51" s="6">
        <v>275000</v>
      </c>
      <c r="H51" s="6">
        <f>G51*75%</f>
        <v>206250</v>
      </c>
      <c r="I51" s="7" t="s">
        <v>58</v>
      </c>
      <c r="J51" s="7" t="s">
        <v>13</v>
      </c>
      <c r="K51" s="7">
        <v>1</v>
      </c>
      <c r="L51" s="9" t="s">
        <v>187</v>
      </c>
    </row>
    <row r="52" spans="1:12" ht="190.5" customHeight="1" x14ac:dyDescent="0.25">
      <c r="A52" s="4" t="s">
        <v>61</v>
      </c>
      <c r="B52" s="4"/>
      <c r="C52" s="4" t="s">
        <v>62</v>
      </c>
      <c r="D52" s="4" t="s">
        <v>63</v>
      </c>
      <c r="E52" s="5">
        <v>43383</v>
      </c>
      <c r="F52" s="5">
        <v>44926</v>
      </c>
      <c r="G52" s="6">
        <v>519206</v>
      </c>
      <c r="H52" s="6">
        <f t="shared" ref="H52:H55" si="4">G52*75%</f>
        <v>389404.5</v>
      </c>
      <c r="I52" s="7" t="s">
        <v>64</v>
      </c>
      <c r="J52" s="7" t="s">
        <v>13</v>
      </c>
      <c r="K52" s="7">
        <v>2</v>
      </c>
      <c r="L52" s="9" t="s">
        <v>188</v>
      </c>
    </row>
    <row r="53" spans="1:12" ht="174.65" customHeight="1" x14ac:dyDescent="0.25">
      <c r="A53" s="4" t="s">
        <v>66</v>
      </c>
      <c r="B53" s="4"/>
      <c r="C53" s="4" t="s">
        <v>67</v>
      </c>
      <c r="D53" s="4" t="s">
        <v>395</v>
      </c>
      <c r="E53" s="5">
        <v>43390</v>
      </c>
      <c r="F53" s="5">
        <v>45107</v>
      </c>
      <c r="G53" s="6">
        <v>152500</v>
      </c>
      <c r="H53" s="6">
        <f>G53*50%*75%</f>
        <v>57187.5</v>
      </c>
      <c r="I53" s="7" t="s">
        <v>68</v>
      </c>
      <c r="J53" s="7" t="s">
        <v>13</v>
      </c>
      <c r="K53" s="7">
        <v>2</v>
      </c>
      <c r="L53" s="9" t="s">
        <v>186</v>
      </c>
    </row>
    <row r="54" spans="1:12" ht="256" customHeight="1" x14ac:dyDescent="0.25">
      <c r="A54" s="4" t="s">
        <v>69</v>
      </c>
      <c r="B54" s="4"/>
      <c r="C54" s="4" t="s">
        <v>70</v>
      </c>
      <c r="D54" s="4" t="s">
        <v>71</v>
      </c>
      <c r="E54" s="5">
        <v>43391</v>
      </c>
      <c r="F54" s="5">
        <v>45046</v>
      </c>
      <c r="G54" s="6">
        <v>850672</v>
      </c>
      <c r="H54" s="6">
        <f t="shared" si="4"/>
        <v>638004</v>
      </c>
      <c r="I54" s="7" t="s">
        <v>72</v>
      </c>
      <c r="J54" s="7" t="s">
        <v>13</v>
      </c>
      <c r="K54" s="7">
        <v>2</v>
      </c>
      <c r="L54" s="9" t="s">
        <v>188</v>
      </c>
    </row>
    <row r="55" spans="1:12" ht="97" customHeight="1" x14ac:dyDescent="0.25">
      <c r="A55" s="4" t="s">
        <v>41</v>
      </c>
      <c r="B55" s="4"/>
      <c r="C55" s="4" t="s">
        <v>644</v>
      </c>
      <c r="D55" s="4" t="s">
        <v>65</v>
      </c>
      <c r="E55" s="5">
        <v>43391</v>
      </c>
      <c r="F55" s="5">
        <v>44651</v>
      </c>
      <c r="G55" s="6">
        <v>65000</v>
      </c>
      <c r="H55" s="6">
        <f t="shared" si="4"/>
        <v>48750</v>
      </c>
      <c r="I55" s="7" t="s">
        <v>43</v>
      </c>
      <c r="J55" s="7" t="s">
        <v>13</v>
      </c>
      <c r="K55" s="7">
        <v>1</v>
      </c>
      <c r="L55" s="9" t="s">
        <v>185</v>
      </c>
    </row>
    <row r="56" spans="1:12" ht="65.150000000000006" customHeight="1" x14ac:dyDescent="0.25">
      <c r="A56" s="4" t="s">
        <v>75</v>
      </c>
      <c r="B56" s="4" t="s">
        <v>76</v>
      </c>
      <c r="C56" s="4" t="s">
        <v>77</v>
      </c>
      <c r="D56" s="4" t="s">
        <v>397</v>
      </c>
      <c r="E56" s="5">
        <v>43392</v>
      </c>
      <c r="F56" s="5">
        <v>43555</v>
      </c>
      <c r="G56" s="6">
        <v>3565</v>
      </c>
      <c r="H56" s="6">
        <f>G56*80%*75%</f>
        <v>2139</v>
      </c>
      <c r="I56" s="7" t="s">
        <v>78</v>
      </c>
      <c r="J56" s="7" t="s">
        <v>13</v>
      </c>
      <c r="K56" s="7">
        <v>1</v>
      </c>
      <c r="L56" s="9" t="s">
        <v>180</v>
      </c>
    </row>
    <row r="57" spans="1:12" ht="142.5" customHeight="1" x14ac:dyDescent="0.25">
      <c r="A57" s="4" t="s">
        <v>86</v>
      </c>
      <c r="B57" s="4"/>
      <c r="C57" s="4" t="s">
        <v>87</v>
      </c>
      <c r="D57" s="4" t="s">
        <v>88</v>
      </c>
      <c r="E57" s="5">
        <v>43396</v>
      </c>
      <c r="F57" s="5">
        <v>44316</v>
      </c>
      <c r="G57" s="6">
        <v>112392</v>
      </c>
      <c r="H57" s="6">
        <f>G57*50%*75%</f>
        <v>42147</v>
      </c>
      <c r="I57" s="7" t="s">
        <v>89</v>
      </c>
      <c r="J57" s="7" t="s">
        <v>13</v>
      </c>
      <c r="K57" s="7">
        <v>1</v>
      </c>
      <c r="L57" s="9" t="s">
        <v>180</v>
      </c>
    </row>
    <row r="58" spans="1:12" ht="63.65" customHeight="1" x14ac:dyDescent="0.25">
      <c r="A58" s="4" t="s">
        <v>27</v>
      </c>
      <c r="B58" s="4"/>
      <c r="C58" s="4" t="s">
        <v>73</v>
      </c>
      <c r="D58" s="4" t="s">
        <v>74</v>
      </c>
      <c r="E58" s="5">
        <v>43397</v>
      </c>
      <c r="F58" s="5">
        <v>44651</v>
      </c>
      <c r="G58" s="6">
        <v>977897</v>
      </c>
      <c r="H58" s="6">
        <f>G58*80%</f>
        <v>782317.60000000009</v>
      </c>
      <c r="I58" s="7" t="s">
        <v>29</v>
      </c>
      <c r="J58" s="7" t="s">
        <v>13</v>
      </c>
      <c r="K58" s="7">
        <v>3</v>
      </c>
      <c r="L58" s="9" t="s">
        <v>183</v>
      </c>
    </row>
    <row r="59" spans="1:12" ht="319.5" customHeight="1" x14ac:dyDescent="0.25">
      <c r="A59" s="4" t="s">
        <v>27</v>
      </c>
      <c r="B59" s="4"/>
      <c r="C59" s="4" t="s">
        <v>79</v>
      </c>
      <c r="D59" s="4" t="s">
        <v>653</v>
      </c>
      <c r="E59" s="5">
        <v>43397</v>
      </c>
      <c r="F59" s="5">
        <v>45291</v>
      </c>
      <c r="G59" s="6">
        <v>1775685</v>
      </c>
      <c r="H59" s="6">
        <f>G59*90%</f>
        <v>1598116.5</v>
      </c>
      <c r="I59" s="7" t="s">
        <v>29</v>
      </c>
      <c r="J59" s="7" t="s">
        <v>13</v>
      </c>
      <c r="K59" s="7">
        <v>3</v>
      </c>
      <c r="L59" s="9" t="s">
        <v>189</v>
      </c>
    </row>
    <row r="60" spans="1:12" ht="336" customHeight="1" x14ac:dyDescent="0.25">
      <c r="A60" s="4" t="s">
        <v>41</v>
      </c>
      <c r="B60" s="4"/>
      <c r="C60" s="4" t="s">
        <v>80</v>
      </c>
      <c r="D60" s="4" t="s">
        <v>526</v>
      </c>
      <c r="E60" s="5">
        <v>43399</v>
      </c>
      <c r="F60" s="5">
        <v>45046</v>
      </c>
      <c r="G60" s="6">
        <v>188000</v>
      </c>
      <c r="H60" s="6">
        <f t="shared" ref="H60:H68" si="5">G60*75%</f>
        <v>141000</v>
      </c>
      <c r="I60" s="7" t="s">
        <v>43</v>
      </c>
      <c r="J60" s="7" t="s">
        <v>13</v>
      </c>
      <c r="K60" s="7">
        <v>1</v>
      </c>
      <c r="L60" s="9" t="s">
        <v>185</v>
      </c>
    </row>
    <row r="61" spans="1:12" ht="70" customHeight="1" x14ac:dyDescent="0.25">
      <c r="A61" s="4" t="s">
        <v>81</v>
      </c>
      <c r="B61" s="4"/>
      <c r="C61" s="4" t="s">
        <v>82</v>
      </c>
      <c r="D61" s="4" t="s">
        <v>398</v>
      </c>
      <c r="E61" s="5">
        <v>43418</v>
      </c>
      <c r="F61" s="5">
        <v>44104</v>
      </c>
      <c r="G61" s="6">
        <v>196200</v>
      </c>
      <c r="H61" s="6">
        <f>G61*80%*75%</f>
        <v>117720</v>
      </c>
      <c r="I61" s="7" t="s">
        <v>83</v>
      </c>
      <c r="J61" s="7" t="s">
        <v>13</v>
      </c>
      <c r="K61" s="7">
        <v>1</v>
      </c>
      <c r="L61" s="9" t="s">
        <v>180</v>
      </c>
    </row>
    <row r="62" spans="1:12" ht="65.5" customHeight="1" x14ac:dyDescent="0.25">
      <c r="A62" s="4" t="s">
        <v>94</v>
      </c>
      <c r="B62" s="4" t="s">
        <v>330</v>
      </c>
      <c r="C62" s="4" t="s">
        <v>95</v>
      </c>
      <c r="D62" s="4" t="s">
        <v>394</v>
      </c>
      <c r="E62" s="5">
        <v>43418</v>
      </c>
      <c r="F62" s="5">
        <v>43496</v>
      </c>
      <c r="G62" s="6">
        <v>25694</v>
      </c>
      <c r="H62" s="6">
        <f>G62*50%*75%</f>
        <v>9635.25</v>
      </c>
      <c r="I62" s="7" t="s">
        <v>96</v>
      </c>
      <c r="J62" s="7" t="s">
        <v>13</v>
      </c>
      <c r="K62" s="7">
        <v>1</v>
      </c>
      <c r="L62" s="9" t="s">
        <v>180</v>
      </c>
    </row>
    <row r="63" spans="1:12" ht="302.5" customHeight="1" x14ac:dyDescent="0.25">
      <c r="A63" s="4" t="s">
        <v>69</v>
      </c>
      <c r="B63" s="4"/>
      <c r="C63" s="4" t="s">
        <v>92</v>
      </c>
      <c r="D63" s="4" t="s">
        <v>93</v>
      </c>
      <c r="E63" s="5">
        <v>43426</v>
      </c>
      <c r="F63" s="5">
        <v>45199</v>
      </c>
      <c r="G63" s="6">
        <v>1597735</v>
      </c>
      <c r="H63" s="6">
        <f t="shared" si="5"/>
        <v>1198301.25</v>
      </c>
      <c r="I63" s="7" t="s">
        <v>72</v>
      </c>
      <c r="J63" s="7" t="s">
        <v>13</v>
      </c>
      <c r="K63" s="7">
        <v>1</v>
      </c>
      <c r="L63" s="9" t="s">
        <v>187</v>
      </c>
    </row>
    <row r="64" spans="1:12" ht="65.5" customHeight="1" x14ac:dyDescent="0.25">
      <c r="A64" s="4" t="s">
        <v>90</v>
      </c>
      <c r="B64" s="4"/>
      <c r="C64" s="4" t="s">
        <v>350</v>
      </c>
      <c r="D64" s="4" t="s">
        <v>399</v>
      </c>
      <c r="E64" s="5">
        <v>43430</v>
      </c>
      <c r="F64" s="5">
        <v>43616</v>
      </c>
      <c r="G64" s="6">
        <v>10900</v>
      </c>
      <c r="H64" s="6">
        <f>G64*80%*75%</f>
        <v>6540</v>
      </c>
      <c r="I64" s="7" t="s">
        <v>91</v>
      </c>
      <c r="J64" s="7" t="s">
        <v>13</v>
      </c>
      <c r="K64" s="7">
        <v>1</v>
      </c>
      <c r="L64" s="9" t="s">
        <v>180</v>
      </c>
    </row>
    <row r="65" spans="1:12" ht="128.5" customHeight="1" x14ac:dyDescent="0.25">
      <c r="A65" s="4" t="s">
        <v>41</v>
      </c>
      <c r="B65" s="4"/>
      <c r="C65" s="4" t="s">
        <v>84</v>
      </c>
      <c r="D65" s="4" t="s">
        <v>85</v>
      </c>
      <c r="E65" s="5">
        <v>43432</v>
      </c>
      <c r="F65" s="5">
        <v>45077</v>
      </c>
      <c r="G65" s="6">
        <v>144906</v>
      </c>
      <c r="H65" s="6">
        <f t="shared" si="5"/>
        <v>108679.5</v>
      </c>
      <c r="I65" s="7" t="s">
        <v>43</v>
      </c>
      <c r="J65" s="7" t="s">
        <v>13</v>
      </c>
      <c r="K65" s="7">
        <v>1</v>
      </c>
      <c r="L65" s="9" t="s">
        <v>185</v>
      </c>
    </row>
    <row r="66" spans="1:12" ht="51.65" customHeight="1" x14ac:dyDescent="0.25">
      <c r="A66" s="4" t="s">
        <v>102</v>
      </c>
      <c r="B66" s="4" t="s">
        <v>103</v>
      </c>
      <c r="C66" s="4" t="s">
        <v>104</v>
      </c>
      <c r="D66" s="4" t="s">
        <v>400</v>
      </c>
      <c r="E66" s="5">
        <v>43445</v>
      </c>
      <c r="F66" s="5">
        <v>43585</v>
      </c>
      <c r="G66" s="6">
        <v>4356</v>
      </c>
      <c r="H66" s="6">
        <f>G66*80%*75%</f>
        <v>2613.6000000000004</v>
      </c>
      <c r="I66" s="7" t="s">
        <v>105</v>
      </c>
      <c r="J66" s="7" t="s">
        <v>13</v>
      </c>
      <c r="K66" s="7">
        <v>1</v>
      </c>
      <c r="L66" s="9" t="s">
        <v>191</v>
      </c>
    </row>
    <row r="67" spans="1:12" ht="127" customHeight="1" x14ac:dyDescent="0.25">
      <c r="A67" s="4" t="s">
        <v>97</v>
      </c>
      <c r="B67" s="4"/>
      <c r="C67" s="4" t="s">
        <v>98</v>
      </c>
      <c r="D67" s="4" t="s">
        <v>99</v>
      </c>
      <c r="E67" s="5">
        <v>43451</v>
      </c>
      <c r="F67" s="5">
        <v>44286</v>
      </c>
      <c r="G67" s="6">
        <v>500000</v>
      </c>
      <c r="H67" s="6">
        <f>G67*50%*75%</f>
        <v>187500</v>
      </c>
      <c r="I67" s="7" t="s">
        <v>100</v>
      </c>
      <c r="J67" s="7" t="s">
        <v>13</v>
      </c>
      <c r="K67" s="7">
        <v>5</v>
      </c>
      <c r="L67" s="9" t="s">
        <v>190</v>
      </c>
    </row>
    <row r="68" spans="1:12" ht="320.5" customHeight="1" x14ac:dyDescent="0.25">
      <c r="A68" s="4" t="s">
        <v>69</v>
      </c>
      <c r="B68" s="4"/>
      <c r="C68" s="4" t="s">
        <v>106</v>
      </c>
      <c r="D68" s="4" t="s">
        <v>171</v>
      </c>
      <c r="E68" s="5">
        <v>43497</v>
      </c>
      <c r="F68" s="5">
        <v>44865</v>
      </c>
      <c r="G68" s="6">
        <v>135272</v>
      </c>
      <c r="H68" s="6">
        <f t="shared" si="5"/>
        <v>101454</v>
      </c>
      <c r="I68" s="7" t="s">
        <v>72</v>
      </c>
      <c r="J68" s="7" t="s">
        <v>13</v>
      </c>
      <c r="K68" s="7">
        <v>1</v>
      </c>
      <c r="L68" s="9" t="s">
        <v>187</v>
      </c>
    </row>
    <row r="69" spans="1:12" ht="63" customHeight="1" x14ac:dyDescent="0.25">
      <c r="A69" s="4" t="s">
        <v>107</v>
      </c>
      <c r="B69" s="4"/>
      <c r="C69" s="4" t="s">
        <v>108</v>
      </c>
      <c r="D69" s="4" t="s">
        <v>401</v>
      </c>
      <c r="E69" s="5">
        <v>43528</v>
      </c>
      <c r="F69" s="5">
        <v>43555</v>
      </c>
      <c r="G69" s="6">
        <v>31601</v>
      </c>
      <c r="H69" s="6">
        <f>G69*50%*75%</f>
        <v>11850.375</v>
      </c>
      <c r="I69" s="7" t="s">
        <v>109</v>
      </c>
      <c r="J69" s="7" t="s">
        <v>13</v>
      </c>
      <c r="K69" s="7">
        <v>1</v>
      </c>
      <c r="L69" s="9" t="s">
        <v>180</v>
      </c>
    </row>
    <row r="70" spans="1:12" ht="62" x14ac:dyDescent="0.25">
      <c r="A70" s="4" t="s">
        <v>107</v>
      </c>
      <c r="B70" s="4"/>
      <c r="C70" s="4" t="s">
        <v>349</v>
      </c>
      <c r="D70" s="4" t="s">
        <v>399</v>
      </c>
      <c r="E70" s="5">
        <v>43528</v>
      </c>
      <c r="F70" s="5">
        <v>43555</v>
      </c>
      <c r="G70" s="6">
        <v>56680</v>
      </c>
      <c r="H70" s="6">
        <f>G70*50%*75%</f>
        <v>21255</v>
      </c>
      <c r="I70" s="7" t="s">
        <v>109</v>
      </c>
      <c r="J70" s="7" t="s">
        <v>13</v>
      </c>
      <c r="K70" s="7">
        <v>1</v>
      </c>
      <c r="L70" s="9" t="s">
        <v>180</v>
      </c>
    </row>
    <row r="71" spans="1:12" ht="62" x14ac:dyDescent="0.25">
      <c r="A71" s="4" t="s">
        <v>110</v>
      </c>
      <c r="B71" s="4"/>
      <c r="C71" s="4" t="s">
        <v>118</v>
      </c>
      <c r="D71" s="4" t="s">
        <v>393</v>
      </c>
      <c r="E71" s="5">
        <v>43551</v>
      </c>
      <c r="F71" s="5">
        <v>43982</v>
      </c>
      <c r="G71" s="6">
        <v>3700</v>
      </c>
      <c r="H71" s="6">
        <f>G71*80%*75%</f>
        <v>2220</v>
      </c>
      <c r="I71" s="7" t="s">
        <v>111</v>
      </c>
      <c r="J71" s="7" t="s">
        <v>13</v>
      </c>
      <c r="K71" s="7">
        <v>1</v>
      </c>
      <c r="L71" s="9" t="s">
        <v>191</v>
      </c>
    </row>
    <row r="72" spans="1:12" ht="62" x14ac:dyDescent="0.25">
      <c r="A72" s="4" t="s">
        <v>90</v>
      </c>
      <c r="B72" s="4"/>
      <c r="C72" s="4" t="s">
        <v>117</v>
      </c>
      <c r="D72" s="4" t="s">
        <v>401</v>
      </c>
      <c r="E72" s="5">
        <v>43553</v>
      </c>
      <c r="F72" s="5">
        <v>43616</v>
      </c>
      <c r="G72" s="6">
        <v>3000</v>
      </c>
      <c r="H72" s="6">
        <f>G72*80%*75%</f>
        <v>1800</v>
      </c>
      <c r="I72" s="7" t="s">
        <v>91</v>
      </c>
      <c r="J72" s="7" t="s">
        <v>13</v>
      </c>
      <c r="K72" s="7">
        <v>1</v>
      </c>
      <c r="L72" s="9" t="s">
        <v>180</v>
      </c>
    </row>
    <row r="73" spans="1:12" ht="409.5" x14ac:dyDescent="0.25">
      <c r="A73" s="4" t="s">
        <v>112</v>
      </c>
      <c r="B73" s="4"/>
      <c r="C73" s="4" t="s">
        <v>113</v>
      </c>
      <c r="D73" s="4" t="s">
        <v>114</v>
      </c>
      <c r="E73" s="5">
        <v>43560</v>
      </c>
      <c r="F73" s="5" t="s">
        <v>546</v>
      </c>
      <c r="G73" s="6">
        <v>1050165</v>
      </c>
      <c r="H73" s="6">
        <f>G73*75%</f>
        <v>787623.75</v>
      </c>
      <c r="I73" s="7" t="s">
        <v>115</v>
      </c>
      <c r="J73" s="7" t="s">
        <v>13</v>
      </c>
      <c r="K73" s="7">
        <v>7</v>
      </c>
      <c r="L73" s="9" t="s">
        <v>116</v>
      </c>
    </row>
    <row r="74" spans="1:12" ht="49" customHeight="1" x14ac:dyDescent="0.25">
      <c r="A74" s="4" t="s">
        <v>32</v>
      </c>
      <c r="B74" s="4"/>
      <c r="C74" s="4" t="s">
        <v>119</v>
      </c>
      <c r="D74" s="4" t="s">
        <v>393</v>
      </c>
      <c r="E74" s="5">
        <v>43609</v>
      </c>
      <c r="F74" s="5">
        <v>43677</v>
      </c>
      <c r="G74" s="6">
        <v>10558</v>
      </c>
      <c r="H74" s="6">
        <f t="shared" ref="H74:H80" si="6">G74*80%*75%</f>
        <v>6334.7999999999993</v>
      </c>
      <c r="I74" s="7" t="s">
        <v>33</v>
      </c>
      <c r="J74" s="7" t="s">
        <v>13</v>
      </c>
      <c r="K74" s="7">
        <v>1</v>
      </c>
      <c r="L74" s="9" t="s">
        <v>191</v>
      </c>
    </row>
    <row r="75" spans="1:12" ht="62" x14ac:dyDescent="0.25">
      <c r="A75" s="4" t="s">
        <v>121</v>
      </c>
      <c r="B75" s="4" t="s">
        <v>194</v>
      </c>
      <c r="C75" s="4" t="s">
        <v>195</v>
      </c>
      <c r="D75" s="4" t="s">
        <v>403</v>
      </c>
      <c r="E75" s="5">
        <v>43621</v>
      </c>
      <c r="F75" s="5">
        <v>44196</v>
      </c>
      <c r="G75" s="6">
        <v>7489.84</v>
      </c>
      <c r="H75" s="6">
        <f t="shared" si="6"/>
        <v>4493.9040000000005</v>
      </c>
      <c r="I75" s="7" t="s">
        <v>129</v>
      </c>
      <c r="J75" s="7" t="s">
        <v>13</v>
      </c>
      <c r="K75" s="7">
        <v>1</v>
      </c>
      <c r="L75" s="9" t="s">
        <v>180</v>
      </c>
    </row>
    <row r="76" spans="1:12" ht="62" x14ac:dyDescent="0.25">
      <c r="A76" s="4" t="s">
        <v>121</v>
      </c>
      <c r="B76" s="4" t="s">
        <v>194</v>
      </c>
      <c r="C76" s="4" t="s">
        <v>333</v>
      </c>
      <c r="D76" s="4" t="s">
        <v>402</v>
      </c>
      <c r="E76" s="5">
        <v>43621</v>
      </c>
      <c r="F76" s="5">
        <v>44196</v>
      </c>
      <c r="G76" s="6">
        <v>1172.6125</v>
      </c>
      <c r="H76" s="6">
        <f t="shared" si="6"/>
        <v>703.5675</v>
      </c>
      <c r="I76" s="7" t="s">
        <v>129</v>
      </c>
      <c r="J76" s="7" t="s">
        <v>13</v>
      </c>
      <c r="K76" s="7">
        <v>1</v>
      </c>
      <c r="L76" s="9" t="s">
        <v>180</v>
      </c>
    </row>
    <row r="77" spans="1:12" ht="62" x14ac:dyDescent="0.25">
      <c r="A77" s="4" t="s">
        <v>120</v>
      </c>
      <c r="B77" s="4" t="s">
        <v>266</v>
      </c>
      <c r="C77" s="4" t="s">
        <v>333</v>
      </c>
      <c r="D77" s="4" t="s">
        <v>402</v>
      </c>
      <c r="E77" s="5">
        <v>44090</v>
      </c>
      <c r="F77" s="5">
        <v>44196</v>
      </c>
      <c r="G77" s="6">
        <v>4101.8625000000002</v>
      </c>
      <c r="H77" s="6">
        <f t="shared" si="6"/>
        <v>2461.1175000000003</v>
      </c>
      <c r="I77" s="7" t="s">
        <v>406</v>
      </c>
      <c r="J77" s="7" t="s">
        <v>13</v>
      </c>
      <c r="K77" s="7">
        <v>1</v>
      </c>
      <c r="L77" s="9" t="s">
        <v>180</v>
      </c>
    </row>
    <row r="78" spans="1:12" ht="62" x14ac:dyDescent="0.25">
      <c r="A78" s="4" t="s">
        <v>122</v>
      </c>
      <c r="B78" s="4" t="s">
        <v>196</v>
      </c>
      <c r="C78" s="4" t="s">
        <v>195</v>
      </c>
      <c r="D78" s="4" t="s">
        <v>403</v>
      </c>
      <c r="E78" s="5">
        <v>43626</v>
      </c>
      <c r="F78" s="5">
        <v>44196</v>
      </c>
      <c r="G78" s="6">
        <v>7658.8374999999996</v>
      </c>
      <c r="H78" s="6">
        <f t="shared" si="6"/>
        <v>4595.3024999999998</v>
      </c>
      <c r="I78" s="7" t="s">
        <v>130</v>
      </c>
      <c r="J78" s="7" t="s">
        <v>13</v>
      </c>
      <c r="K78" s="7">
        <v>1</v>
      </c>
      <c r="L78" s="9" t="s">
        <v>180</v>
      </c>
    </row>
    <row r="79" spans="1:12" ht="62" x14ac:dyDescent="0.25">
      <c r="A79" s="4" t="s">
        <v>122</v>
      </c>
      <c r="B79" s="4" t="s">
        <v>196</v>
      </c>
      <c r="C79" s="4" t="s">
        <v>333</v>
      </c>
      <c r="D79" s="4" t="s">
        <v>402</v>
      </c>
      <c r="E79" s="5">
        <v>43626</v>
      </c>
      <c r="F79" s="5">
        <v>44196</v>
      </c>
      <c r="G79" s="6">
        <v>10732.4625</v>
      </c>
      <c r="H79" s="6">
        <f t="shared" si="6"/>
        <v>6439.4774999999991</v>
      </c>
      <c r="I79" s="7" t="s">
        <v>130</v>
      </c>
      <c r="J79" s="7" t="s">
        <v>13</v>
      </c>
      <c r="K79" s="7">
        <v>1</v>
      </c>
      <c r="L79" s="9" t="s">
        <v>180</v>
      </c>
    </row>
    <row r="80" spans="1:12" ht="62" x14ac:dyDescent="0.25">
      <c r="A80" s="4" t="s">
        <v>123</v>
      </c>
      <c r="B80" s="4" t="s">
        <v>142</v>
      </c>
      <c r="C80" s="4" t="s">
        <v>195</v>
      </c>
      <c r="D80" s="4" t="s">
        <v>403</v>
      </c>
      <c r="E80" s="5">
        <v>43629</v>
      </c>
      <c r="F80" s="5">
        <v>44196</v>
      </c>
      <c r="G80" s="6">
        <v>8923.6625000000004</v>
      </c>
      <c r="H80" s="6">
        <f t="shared" si="6"/>
        <v>5354.1975000000002</v>
      </c>
      <c r="I80" s="7" t="s">
        <v>131</v>
      </c>
      <c r="J80" s="7" t="s">
        <v>13</v>
      </c>
      <c r="K80" s="7">
        <v>1</v>
      </c>
      <c r="L80" s="9" t="s">
        <v>180</v>
      </c>
    </row>
    <row r="81" spans="1:12" ht="62" x14ac:dyDescent="0.25">
      <c r="A81" s="4" t="s">
        <v>123</v>
      </c>
      <c r="B81" s="4" t="s">
        <v>142</v>
      </c>
      <c r="C81" s="4" t="s">
        <v>333</v>
      </c>
      <c r="D81" s="4" t="s">
        <v>402</v>
      </c>
      <c r="E81" s="5">
        <v>43629</v>
      </c>
      <c r="F81" s="5">
        <v>44196</v>
      </c>
      <c r="G81" s="6">
        <v>1010.7875</v>
      </c>
      <c r="H81" s="6">
        <f t="shared" ref="H81:H82" si="7">G81*80%*75%</f>
        <v>606.47250000000008</v>
      </c>
      <c r="I81" s="7" t="s">
        <v>131</v>
      </c>
      <c r="J81" s="7" t="s">
        <v>13</v>
      </c>
      <c r="K81" s="7">
        <v>1</v>
      </c>
      <c r="L81" s="9" t="s">
        <v>180</v>
      </c>
    </row>
    <row r="82" spans="1:12" ht="62" x14ac:dyDescent="0.25">
      <c r="A82" s="4" t="s">
        <v>124</v>
      </c>
      <c r="B82" s="4" t="s">
        <v>143</v>
      </c>
      <c r="C82" s="4" t="s">
        <v>333</v>
      </c>
      <c r="D82" s="4" t="s">
        <v>402</v>
      </c>
      <c r="E82" s="5">
        <v>43630</v>
      </c>
      <c r="F82" s="5">
        <v>44196</v>
      </c>
      <c r="G82" s="6">
        <v>3014.2374999999997</v>
      </c>
      <c r="H82" s="6">
        <f t="shared" si="7"/>
        <v>1808.5425</v>
      </c>
      <c r="I82" s="7" t="s">
        <v>133</v>
      </c>
      <c r="J82" s="7" t="s">
        <v>13</v>
      </c>
      <c r="K82" s="7">
        <v>1</v>
      </c>
      <c r="L82" s="9" t="s">
        <v>180</v>
      </c>
    </row>
    <row r="83" spans="1:12" ht="62" x14ac:dyDescent="0.25">
      <c r="A83" s="4" t="s">
        <v>90</v>
      </c>
      <c r="B83" s="4" t="s">
        <v>197</v>
      </c>
      <c r="C83" s="4" t="s">
        <v>195</v>
      </c>
      <c r="D83" s="4" t="s">
        <v>403</v>
      </c>
      <c r="E83" s="5">
        <v>43633</v>
      </c>
      <c r="F83" s="5">
        <v>44196</v>
      </c>
      <c r="G83" s="6">
        <v>14679.000000000002</v>
      </c>
      <c r="H83" s="6">
        <f>G83*80%*75%</f>
        <v>8807.4000000000015</v>
      </c>
      <c r="I83" s="7" t="s">
        <v>132</v>
      </c>
      <c r="J83" s="7" t="s">
        <v>13</v>
      </c>
      <c r="K83" s="7">
        <v>1</v>
      </c>
      <c r="L83" s="9" t="s">
        <v>180</v>
      </c>
    </row>
    <row r="84" spans="1:12" ht="62" x14ac:dyDescent="0.25">
      <c r="A84" s="4" t="s">
        <v>90</v>
      </c>
      <c r="B84" s="4" t="s">
        <v>197</v>
      </c>
      <c r="C84" s="4" t="s">
        <v>333</v>
      </c>
      <c r="D84" s="4" t="s">
        <v>402</v>
      </c>
      <c r="E84" s="5">
        <v>43633</v>
      </c>
      <c r="F84" s="5">
        <v>44196</v>
      </c>
      <c r="G84" s="6">
        <v>3445.5875000000001</v>
      </c>
      <c r="H84" s="6">
        <f t="shared" ref="H84:H87" si="8">G84*80%*75%</f>
        <v>2067.3525</v>
      </c>
      <c r="I84" s="7" t="s">
        <v>132</v>
      </c>
      <c r="J84" s="7" t="s">
        <v>13</v>
      </c>
      <c r="K84" s="7">
        <v>1</v>
      </c>
      <c r="L84" s="9" t="s">
        <v>180</v>
      </c>
    </row>
    <row r="85" spans="1:12" ht="62" x14ac:dyDescent="0.25">
      <c r="A85" s="4" t="s">
        <v>125</v>
      </c>
      <c r="B85" s="4" t="s">
        <v>145</v>
      </c>
      <c r="C85" s="4" t="s">
        <v>333</v>
      </c>
      <c r="D85" s="4" t="s">
        <v>402</v>
      </c>
      <c r="E85" s="5">
        <v>43636</v>
      </c>
      <c r="F85" s="5">
        <v>44196</v>
      </c>
      <c r="G85" s="6">
        <v>3285.0625</v>
      </c>
      <c r="H85" s="6">
        <f t="shared" si="8"/>
        <v>1971.0375000000001</v>
      </c>
      <c r="I85" s="7" t="s">
        <v>135</v>
      </c>
      <c r="J85" s="7" t="s">
        <v>13</v>
      </c>
      <c r="K85" s="7">
        <v>1</v>
      </c>
      <c r="L85" s="9" t="s">
        <v>180</v>
      </c>
    </row>
    <row r="86" spans="1:12" ht="62" x14ac:dyDescent="0.25">
      <c r="A86" s="4" t="s">
        <v>577</v>
      </c>
      <c r="B86" s="4" t="s">
        <v>150</v>
      </c>
      <c r="C86" s="4" t="s">
        <v>195</v>
      </c>
      <c r="D86" s="4" t="s">
        <v>403</v>
      </c>
      <c r="E86" s="5">
        <v>43640</v>
      </c>
      <c r="F86" s="5">
        <v>44196</v>
      </c>
      <c r="G86" s="6">
        <v>5564.6374999999998</v>
      </c>
      <c r="H86" s="6">
        <f t="shared" si="8"/>
        <v>3338.7825000000003</v>
      </c>
      <c r="I86" s="7" t="s">
        <v>149</v>
      </c>
      <c r="J86" s="7" t="s">
        <v>13</v>
      </c>
      <c r="K86" s="7">
        <v>1</v>
      </c>
      <c r="L86" s="9" t="s">
        <v>180</v>
      </c>
    </row>
    <row r="87" spans="1:12" ht="62" x14ac:dyDescent="0.25">
      <c r="A87" s="4" t="s">
        <v>126</v>
      </c>
      <c r="B87" s="4" t="s">
        <v>146</v>
      </c>
      <c r="C87" s="4" t="s">
        <v>195</v>
      </c>
      <c r="D87" s="4" t="s">
        <v>403</v>
      </c>
      <c r="E87" s="5">
        <v>43640</v>
      </c>
      <c r="F87" s="5">
        <v>44196</v>
      </c>
      <c r="G87" s="6">
        <v>7489.8375000000005</v>
      </c>
      <c r="H87" s="6">
        <f t="shared" si="8"/>
        <v>4493.9025000000001</v>
      </c>
      <c r="I87" s="7" t="s">
        <v>136</v>
      </c>
      <c r="J87" s="7" t="s">
        <v>13</v>
      </c>
      <c r="K87" s="7">
        <v>1</v>
      </c>
      <c r="L87" s="9" t="s">
        <v>180</v>
      </c>
    </row>
    <row r="88" spans="1:12" ht="62" x14ac:dyDescent="0.25">
      <c r="A88" s="4" t="s">
        <v>126</v>
      </c>
      <c r="B88" s="4" t="s">
        <v>146</v>
      </c>
      <c r="C88" s="4" t="s">
        <v>333</v>
      </c>
      <c r="D88" s="4" t="s">
        <v>402</v>
      </c>
      <c r="E88" s="5">
        <v>43640</v>
      </c>
      <c r="F88" s="5">
        <v>44196</v>
      </c>
      <c r="G88" s="6">
        <v>11338.525</v>
      </c>
      <c r="H88" s="6">
        <f>G88*80%*75%</f>
        <v>6803.1149999999998</v>
      </c>
      <c r="I88" s="7" t="s">
        <v>136</v>
      </c>
      <c r="J88" s="7" t="s">
        <v>13</v>
      </c>
      <c r="K88" s="7">
        <v>1</v>
      </c>
      <c r="L88" s="9" t="s">
        <v>180</v>
      </c>
    </row>
    <row r="89" spans="1:12" ht="62" x14ac:dyDescent="0.25">
      <c r="A89" s="4" t="s">
        <v>628</v>
      </c>
      <c r="B89" s="4" t="s">
        <v>198</v>
      </c>
      <c r="C89" s="4" t="s">
        <v>195</v>
      </c>
      <c r="D89" s="4" t="s">
        <v>403</v>
      </c>
      <c r="E89" s="5">
        <v>43640</v>
      </c>
      <c r="F89" s="5">
        <v>44196</v>
      </c>
      <c r="G89" s="6">
        <v>7427.3875000000007</v>
      </c>
      <c r="H89" s="6">
        <f>G89*80%*75%</f>
        <v>4456.4325000000008</v>
      </c>
      <c r="I89" s="7" t="s">
        <v>137</v>
      </c>
      <c r="J89" s="7" t="s">
        <v>13</v>
      </c>
      <c r="K89" s="7">
        <v>1</v>
      </c>
      <c r="L89" s="9" t="s">
        <v>180</v>
      </c>
    </row>
    <row r="90" spans="1:12" ht="62" x14ac:dyDescent="0.25">
      <c r="A90" s="4" t="s">
        <v>628</v>
      </c>
      <c r="B90" s="4" t="s">
        <v>198</v>
      </c>
      <c r="C90" s="4" t="s">
        <v>333</v>
      </c>
      <c r="D90" s="4" t="s">
        <v>402</v>
      </c>
      <c r="E90" s="5">
        <v>43640</v>
      </c>
      <c r="F90" s="5">
        <v>44196</v>
      </c>
      <c r="G90" s="6">
        <v>9330.8124999999982</v>
      </c>
      <c r="H90" s="6">
        <f>G90*80%*75%</f>
        <v>5598.4874999999993</v>
      </c>
      <c r="I90" s="7" t="s">
        <v>137</v>
      </c>
      <c r="J90" s="7" t="s">
        <v>13</v>
      </c>
      <c r="K90" s="7">
        <v>1</v>
      </c>
      <c r="L90" s="9" t="s">
        <v>180</v>
      </c>
    </row>
    <row r="91" spans="1:12" ht="62" x14ac:dyDescent="0.25">
      <c r="A91" s="4" t="s">
        <v>199</v>
      </c>
      <c r="B91" s="4" t="s">
        <v>148</v>
      </c>
      <c r="C91" s="4" t="s">
        <v>195</v>
      </c>
      <c r="D91" s="4" t="s">
        <v>403</v>
      </c>
      <c r="E91" s="5">
        <v>43641</v>
      </c>
      <c r="F91" s="5">
        <v>44196</v>
      </c>
      <c r="G91" s="6">
        <v>4692.3625000000002</v>
      </c>
      <c r="H91" s="6">
        <f>G91*80%*75%</f>
        <v>2815.4175000000005</v>
      </c>
      <c r="I91" s="7" t="s">
        <v>140</v>
      </c>
      <c r="J91" s="7" t="s">
        <v>13</v>
      </c>
      <c r="K91" s="7">
        <v>1</v>
      </c>
      <c r="L91" s="9" t="s">
        <v>180</v>
      </c>
    </row>
    <row r="92" spans="1:12" ht="62" x14ac:dyDescent="0.25">
      <c r="A92" s="4" t="s">
        <v>199</v>
      </c>
      <c r="B92" s="4" t="s">
        <v>148</v>
      </c>
      <c r="C92" s="4" t="s">
        <v>333</v>
      </c>
      <c r="D92" s="4" t="s">
        <v>402</v>
      </c>
      <c r="E92" s="5">
        <v>43641</v>
      </c>
      <c r="F92" s="5">
        <v>44196</v>
      </c>
      <c r="G92" s="6">
        <v>1494.7624999999998</v>
      </c>
      <c r="H92" s="6">
        <f t="shared" ref="H92:H94" si="9">G92*80%*75%</f>
        <v>896.85749999999996</v>
      </c>
      <c r="I92" s="7" t="s">
        <v>140</v>
      </c>
      <c r="J92" s="7" t="s">
        <v>13</v>
      </c>
      <c r="K92" s="7">
        <v>1</v>
      </c>
      <c r="L92" s="9" t="s">
        <v>180</v>
      </c>
    </row>
    <row r="93" spans="1:12" ht="62" x14ac:dyDescent="0.25">
      <c r="A93" s="4" t="s">
        <v>629</v>
      </c>
      <c r="B93" s="4" t="s">
        <v>292</v>
      </c>
      <c r="C93" s="4" t="s">
        <v>333</v>
      </c>
      <c r="D93" s="4" t="s">
        <v>402</v>
      </c>
      <c r="E93" s="5">
        <v>43641</v>
      </c>
      <c r="F93" s="5">
        <v>44196</v>
      </c>
      <c r="G93" s="6">
        <v>7334.3249999999998</v>
      </c>
      <c r="H93" s="6">
        <f t="shared" si="9"/>
        <v>4400.5950000000003</v>
      </c>
      <c r="I93" s="7" t="s">
        <v>139</v>
      </c>
      <c r="J93" s="7" t="s">
        <v>13</v>
      </c>
      <c r="K93" s="7">
        <v>1</v>
      </c>
      <c r="L93" s="9" t="s">
        <v>180</v>
      </c>
    </row>
    <row r="94" spans="1:12" ht="62" x14ac:dyDescent="0.25">
      <c r="A94" s="4" t="s">
        <v>127</v>
      </c>
      <c r="B94" s="4" t="s">
        <v>147</v>
      </c>
      <c r="C94" s="4" t="s">
        <v>333</v>
      </c>
      <c r="D94" s="4" t="s">
        <v>402</v>
      </c>
      <c r="E94" s="5">
        <v>43641</v>
      </c>
      <c r="F94" s="5">
        <v>44196</v>
      </c>
      <c r="G94" s="6">
        <v>2153.6999999999998</v>
      </c>
      <c r="H94" s="6">
        <f t="shared" si="9"/>
        <v>1292.22</v>
      </c>
      <c r="I94" s="7" t="s">
        <v>138</v>
      </c>
      <c r="J94" s="7" t="s">
        <v>13</v>
      </c>
      <c r="K94" s="7">
        <v>1</v>
      </c>
      <c r="L94" s="9" t="s">
        <v>180</v>
      </c>
    </row>
    <row r="95" spans="1:12" ht="62" x14ac:dyDescent="0.25">
      <c r="A95" s="4" t="s">
        <v>200</v>
      </c>
      <c r="B95" s="4" t="s">
        <v>144</v>
      </c>
      <c r="C95" s="4" t="s">
        <v>195</v>
      </c>
      <c r="D95" s="4" t="s">
        <v>403</v>
      </c>
      <c r="E95" s="5">
        <v>43642</v>
      </c>
      <c r="F95" s="5">
        <v>44196</v>
      </c>
      <c r="G95" s="6">
        <v>14254.887500000001</v>
      </c>
      <c r="H95" s="6">
        <f>G95*80%*75%</f>
        <v>8552.9325000000008</v>
      </c>
      <c r="I95" s="7" t="s">
        <v>134</v>
      </c>
      <c r="J95" s="7" t="s">
        <v>13</v>
      </c>
      <c r="K95" s="7">
        <v>1</v>
      </c>
      <c r="L95" s="9" t="s">
        <v>180</v>
      </c>
    </row>
    <row r="96" spans="1:12" ht="62" x14ac:dyDescent="0.25">
      <c r="A96" s="4" t="s">
        <v>200</v>
      </c>
      <c r="B96" s="4" t="s">
        <v>144</v>
      </c>
      <c r="C96" s="4" t="s">
        <v>333</v>
      </c>
      <c r="D96" s="4" t="s">
        <v>402</v>
      </c>
      <c r="E96" s="5">
        <v>43642</v>
      </c>
      <c r="F96" s="5">
        <v>44196</v>
      </c>
      <c r="G96" s="6">
        <v>8307.3000000000011</v>
      </c>
      <c r="H96" s="6">
        <f t="shared" ref="H96:H99" si="10">G96*80%*75%</f>
        <v>4984.380000000001</v>
      </c>
      <c r="I96" s="7" t="s">
        <v>134</v>
      </c>
      <c r="J96" s="7" t="s">
        <v>13</v>
      </c>
      <c r="K96" s="7">
        <v>1</v>
      </c>
      <c r="L96" s="9" t="s">
        <v>180</v>
      </c>
    </row>
    <row r="97" spans="1:12" ht="62" x14ac:dyDescent="0.25">
      <c r="A97" s="4" t="s">
        <v>201</v>
      </c>
      <c r="B97" s="4" t="s">
        <v>202</v>
      </c>
      <c r="C97" s="4" t="s">
        <v>195</v>
      </c>
      <c r="D97" s="4" t="s">
        <v>403</v>
      </c>
      <c r="E97" s="5">
        <v>43774</v>
      </c>
      <c r="F97" s="5">
        <v>44196</v>
      </c>
      <c r="G97" s="6">
        <v>7587.0874999999996</v>
      </c>
      <c r="H97" s="6">
        <f t="shared" si="10"/>
        <v>4552.2525000000005</v>
      </c>
      <c r="I97" s="7" t="s">
        <v>203</v>
      </c>
      <c r="J97" s="7" t="s">
        <v>13</v>
      </c>
      <c r="K97" s="7">
        <v>1</v>
      </c>
      <c r="L97" s="9" t="s">
        <v>180</v>
      </c>
    </row>
    <row r="98" spans="1:12" ht="62" x14ac:dyDescent="0.25">
      <c r="A98" s="4" t="s">
        <v>577</v>
      </c>
      <c r="B98" s="4" t="s">
        <v>150</v>
      </c>
      <c r="C98" s="4" t="s">
        <v>195</v>
      </c>
      <c r="D98" s="4" t="s">
        <v>403</v>
      </c>
      <c r="E98" s="5">
        <v>43781</v>
      </c>
      <c r="F98" s="5">
        <v>44196</v>
      </c>
      <c r="G98" s="6">
        <v>3556.6625000000004</v>
      </c>
      <c r="H98" s="6">
        <f t="shared" si="10"/>
        <v>2133.9975000000004</v>
      </c>
      <c r="I98" s="7" t="s">
        <v>149</v>
      </c>
      <c r="J98" s="7" t="s">
        <v>13</v>
      </c>
      <c r="K98" s="7">
        <v>1</v>
      </c>
      <c r="L98" s="9" t="s">
        <v>180</v>
      </c>
    </row>
    <row r="99" spans="1:12" ht="62" x14ac:dyDescent="0.25">
      <c r="A99" s="4" t="s">
        <v>204</v>
      </c>
      <c r="B99" s="4" t="s">
        <v>205</v>
      </c>
      <c r="C99" s="4" t="s">
        <v>195</v>
      </c>
      <c r="D99" s="4" t="s">
        <v>403</v>
      </c>
      <c r="E99" s="5">
        <v>43781</v>
      </c>
      <c r="F99" s="5">
        <v>44196</v>
      </c>
      <c r="G99" s="6">
        <v>7724.8249999999998</v>
      </c>
      <c r="H99" s="6">
        <f t="shared" si="10"/>
        <v>4634.8950000000004</v>
      </c>
      <c r="I99" s="7" t="s">
        <v>206</v>
      </c>
      <c r="J99" s="7" t="s">
        <v>13</v>
      </c>
      <c r="K99" s="7">
        <v>1</v>
      </c>
      <c r="L99" s="9" t="s">
        <v>180</v>
      </c>
    </row>
    <row r="100" spans="1:12" ht="62" x14ac:dyDescent="0.25">
      <c r="A100" s="4" t="s">
        <v>204</v>
      </c>
      <c r="B100" s="4" t="s">
        <v>205</v>
      </c>
      <c r="C100" s="4" t="s">
        <v>333</v>
      </c>
      <c r="D100" s="4" t="s">
        <v>402</v>
      </c>
      <c r="E100" s="5">
        <v>43781</v>
      </c>
      <c r="F100" s="5">
        <v>44196</v>
      </c>
      <c r="G100" s="6">
        <v>1063.7625</v>
      </c>
      <c r="H100" s="6">
        <f>G100*80%*75%</f>
        <v>638.25750000000005</v>
      </c>
      <c r="I100" s="7" t="s">
        <v>206</v>
      </c>
      <c r="J100" s="7" t="s">
        <v>13</v>
      </c>
      <c r="K100" s="7">
        <v>1</v>
      </c>
      <c r="L100" s="9" t="s">
        <v>180</v>
      </c>
    </row>
    <row r="101" spans="1:12" ht="62" x14ac:dyDescent="0.25">
      <c r="A101" s="4" t="s">
        <v>199</v>
      </c>
      <c r="B101" s="4" t="s">
        <v>148</v>
      </c>
      <c r="C101" s="4" t="s">
        <v>195</v>
      </c>
      <c r="D101" s="4" t="s">
        <v>403</v>
      </c>
      <c r="E101" s="5">
        <v>43781</v>
      </c>
      <c r="F101" s="5">
        <v>44196</v>
      </c>
      <c r="G101" s="6">
        <v>14624.574999999999</v>
      </c>
      <c r="H101" s="6">
        <f>G101*80%*75%</f>
        <v>8774.744999999999</v>
      </c>
      <c r="I101" s="7" t="s">
        <v>140</v>
      </c>
      <c r="J101" s="7" t="s">
        <v>13</v>
      </c>
      <c r="K101" s="7">
        <v>1</v>
      </c>
      <c r="L101" s="9" t="s">
        <v>180</v>
      </c>
    </row>
    <row r="102" spans="1:12" ht="62" x14ac:dyDescent="0.25">
      <c r="A102" s="4" t="s">
        <v>199</v>
      </c>
      <c r="B102" s="4" t="s">
        <v>148</v>
      </c>
      <c r="C102" s="4" t="s">
        <v>333</v>
      </c>
      <c r="D102" s="4" t="s">
        <v>402</v>
      </c>
      <c r="E102" s="5">
        <v>43781</v>
      </c>
      <c r="F102" s="5">
        <v>44196</v>
      </c>
      <c r="G102" s="6">
        <v>5249.8625000000002</v>
      </c>
      <c r="H102" s="6">
        <f t="shared" ref="H102" si="11">G102*80%*75%</f>
        <v>3149.9175000000005</v>
      </c>
      <c r="I102" s="7" t="s">
        <v>140</v>
      </c>
      <c r="J102" s="7" t="s">
        <v>13</v>
      </c>
      <c r="K102" s="7">
        <v>1</v>
      </c>
      <c r="L102" s="9" t="s">
        <v>180</v>
      </c>
    </row>
    <row r="103" spans="1:12" ht="62" x14ac:dyDescent="0.25">
      <c r="A103" s="4" t="s">
        <v>207</v>
      </c>
      <c r="B103" s="4" t="s">
        <v>208</v>
      </c>
      <c r="C103" s="4" t="s">
        <v>195</v>
      </c>
      <c r="D103" s="4" t="s">
        <v>403</v>
      </c>
      <c r="E103" s="5">
        <v>43785</v>
      </c>
      <c r="F103" s="5">
        <v>44196</v>
      </c>
      <c r="G103" s="6">
        <v>4205.4125000000004</v>
      </c>
      <c r="H103" s="6">
        <f>G103*80%*75%</f>
        <v>2523.2475000000004</v>
      </c>
      <c r="I103" s="7" t="s">
        <v>209</v>
      </c>
      <c r="J103" s="7" t="s">
        <v>13</v>
      </c>
      <c r="K103" s="7">
        <v>1</v>
      </c>
      <c r="L103" s="9" t="s">
        <v>180</v>
      </c>
    </row>
    <row r="104" spans="1:12" ht="62" x14ac:dyDescent="0.25">
      <c r="A104" s="4" t="s">
        <v>207</v>
      </c>
      <c r="B104" s="4" t="s">
        <v>208</v>
      </c>
      <c r="C104" s="4" t="s">
        <v>333</v>
      </c>
      <c r="D104" s="4" t="s">
        <v>402</v>
      </c>
      <c r="E104" s="5">
        <v>43785</v>
      </c>
      <c r="F104" s="5">
        <v>44196</v>
      </c>
      <c r="G104" s="6">
        <v>3451.0000000000005</v>
      </c>
      <c r="H104" s="6">
        <f>G104*80%*75%</f>
        <v>2070.6000000000004</v>
      </c>
      <c r="I104" s="7" t="s">
        <v>209</v>
      </c>
      <c r="J104" s="7" t="s">
        <v>13</v>
      </c>
      <c r="K104" s="7">
        <v>1</v>
      </c>
      <c r="L104" s="9" t="s">
        <v>180</v>
      </c>
    </row>
    <row r="105" spans="1:12" ht="62" x14ac:dyDescent="0.25">
      <c r="A105" s="4" t="s">
        <v>210</v>
      </c>
      <c r="B105" s="4" t="s">
        <v>211</v>
      </c>
      <c r="C105" s="4" t="s">
        <v>195</v>
      </c>
      <c r="D105" s="4" t="s">
        <v>403</v>
      </c>
      <c r="E105" s="5">
        <v>43787</v>
      </c>
      <c r="F105" s="5">
        <v>44196</v>
      </c>
      <c r="G105" s="6">
        <v>3553.3249999999994</v>
      </c>
      <c r="H105" s="6">
        <f>G105*80%*75%</f>
        <v>2131.9949999999999</v>
      </c>
      <c r="I105" s="7" t="s">
        <v>212</v>
      </c>
      <c r="J105" s="7" t="s">
        <v>13</v>
      </c>
      <c r="K105" s="7">
        <v>1</v>
      </c>
      <c r="L105" s="9" t="s">
        <v>180</v>
      </c>
    </row>
    <row r="106" spans="1:12" ht="62" x14ac:dyDescent="0.25">
      <c r="A106" s="4" t="s">
        <v>210</v>
      </c>
      <c r="B106" s="4" t="s">
        <v>211</v>
      </c>
      <c r="C106" s="4" t="s">
        <v>333</v>
      </c>
      <c r="D106" s="4" t="s">
        <v>402</v>
      </c>
      <c r="E106" s="5">
        <v>43787</v>
      </c>
      <c r="F106" s="5">
        <v>44196</v>
      </c>
      <c r="G106" s="6">
        <v>6497.2875000000004</v>
      </c>
      <c r="H106" s="6">
        <f>G106*80%*75%</f>
        <v>3898.3725000000004</v>
      </c>
      <c r="I106" s="7" t="s">
        <v>212</v>
      </c>
      <c r="J106" s="7" t="s">
        <v>13</v>
      </c>
      <c r="K106" s="7">
        <v>1</v>
      </c>
      <c r="L106" s="9" t="s">
        <v>180</v>
      </c>
    </row>
    <row r="107" spans="1:12" ht="62" x14ac:dyDescent="0.25">
      <c r="A107" s="4" t="s">
        <v>213</v>
      </c>
      <c r="B107" s="4" t="s">
        <v>214</v>
      </c>
      <c r="C107" s="4" t="s">
        <v>195</v>
      </c>
      <c r="D107" s="4" t="s">
        <v>403</v>
      </c>
      <c r="E107" s="5">
        <v>43789</v>
      </c>
      <c r="F107" s="5">
        <v>44196</v>
      </c>
      <c r="G107" s="6">
        <v>7339.5000000000009</v>
      </c>
      <c r="H107" s="6">
        <f t="shared" ref="H107:H108" si="12">G107*80%*75%</f>
        <v>4403.7000000000007</v>
      </c>
      <c r="I107" s="7" t="s">
        <v>215</v>
      </c>
      <c r="J107" s="7" t="s">
        <v>13</v>
      </c>
      <c r="K107" s="7">
        <v>1</v>
      </c>
      <c r="L107" s="9" t="s">
        <v>180</v>
      </c>
    </row>
    <row r="108" spans="1:12" ht="62" x14ac:dyDescent="0.25">
      <c r="A108" s="4" t="s">
        <v>216</v>
      </c>
      <c r="B108" s="4" t="s">
        <v>217</v>
      </c>
      <c r="C108" s="4" t="s">
        <v>195</v>
      </c>
      <c r="D108" s="4" t="s">
        <v>403</v>
      </c>
      <c r="E108" s="5">
        <v>43791</v>
      </c>
      <c r="F108" s="5">
        <v>44196</v>
      </c>
      <c r="G108" s="6">
        <v>1950.7749999999999</v>
      </c>
      <c r="H108" s="6">
        <f t="shared" si="12"/>
        <v>1170.4649999999999</v>
      </c>
      <c r="I108" s="7" t="s">
        <v>218</v>
      </c>
      <c r="J108" s="7" t="s">
        <v>13</v>
      </c>
      <c r="K108" s="7">
        <v>1</v>
      </c>
      <c r="L108" s="9" t="s">
        <v>180</v>
      </c>
    </row>
    <row r="109" spans="1:12" ht="62" x14ac:dyDescent="0.25">
      <c r="A109" s="4" t="s">
        <v>216</v>
      </c>
      <c r="B109" s="4" t="s">
        <v>217</v>
      </c>
      <c r="C109" s="4" t="s">
        <v>333</v>
      </c>
      <c r="D109" s="4" t="s">
        <v>402</v>
      </c>
      <c r="E109" s="5">
        <v>43791</v>
      </c>
      <c r="F109" s="5">
        <v>44196</v>
      </c>
      <c r="G109" s="6">
        <v>6951.8</v>
      </c>
      <c r="H109" s="6">
        <f t="shared" ref="H109:H115" si="13">G109*80%*75%</f>
        <v>4171.08</v>
      </c>
      <c r="I109" s="7" t="s">
        <v>218</v>
      </c>
      <c r="J109" s="7" t="s">
        <v>13</v>
      </c>
      <c r="K109" s="7">
        <v>1</v>
      </c>
      <c r="L109" s="9" t="s">
        <v>180</v>
      </c>
    </row>
    <row r="110" spans="1:12" ht="62" x14ac:dyDescent="0.25">
      <c r="A110" s="4" t="s">
        <v>219</v>
      </c>
      <c r="B110" s="4" t="s">
        <v>220</v>
      </c>
      <c r="C110" s="4" t="s">
        <v>195</v>
      </c>
      <c r="D110" s="4" t="s">
        <v>403</v>
      </c>
      <c r="E110" s="5">
        <v>43801</v>
      </c>
      <c r="F110" s="5">
        <v>44196</v>
      </c>
      <c r="G110" s="6">
        <v>7339.5000000000009</v>
      </c>
      <c r="H110" s="6">
        <f t="shared" si="13"/>
        <v>4403.7000000000007</v>
      </c>
      <c r="I110" s="7" t="s">
        <v>221</v>
      </c>
      <c r="J110" s="7" t="s">
        <v>13</v>
      </c>
      <c r="K110" s="7">
        <v>1</v>
      </c>
      <c r="L110" s="9" t="s">
        <v>180</v>
      </c>
    </row>
    <row r="111" spans="1:12" ht="62" x14ac:dyDescent="0.25">
      <c r="A111" s="4" t="s">
        <v>334</v>
      </c>
      <c r="B111" s="4" t="s">
        <v>335</v>
      </c>
      <c r="C111" s="4" t="s">
        <v>333</v>
      </c>
      <c r="D111" s="4" t="s">
        <v>402</v>
      </c>
      <c r="E111" s="5">
        <v>43803</v>
      </c>
      <c r="F111" s="5">
        <v>44196</v>
      </c>
      <c r="G111" s="6">
        <v>1885.2</v>
      </c>
      <c r="H111" s="6">
        <f t="shared" si="13"/>
        <v>1131.1200000000001</v>
      </c>
      <c r="I111" s="7" t="s">
        <v>345</v>
      </c>
      <c r="J111" s="7" t="s">
        <v>13</v>
      </c>
      <c r="K111" s="7">
        <v>1</v>
      </c>
      <c r="L111" s="9" t="s">
        <v>180</v>
      </c>
    </row>
    <row r="112" spans="1:12" ht="62" x14ac:dyDescent="0.25">
      <c r="A112" s="4" t="s">
        <v>222</v>
      </c>
      <c r="B112" s="4" t="s">
        <v>223</v>
      </c>
      <c r="C112" s="4" t="s">
        <v>195</v>
      </c>
      <c r="D112" s="4" t="s">
        <v>403</v>
      </c>
      <c r="E112" s="5">
        <v>43804</v>
      </c>
      <c r="F112" s="5">
        <v>44196</v>
      </c>
      <c r="G112" s="6">
        <v>7640.1750000000011</v>
      </c>
      <c r="H112" s="6">
        <f t="shared" si="13"/>
        <v>4584.1050000000014</v>
      </c>
      <c r="I112" s="7" t="s">
        <v>224</v>
      </c>
      <c r="J112" s="7" t="s">
        <v>13</v>
      </c>
      <c r="K112" s="7">
        <v>1</v>
      </c>
      <c r="L112" s="9" t="s">
        <v>180</v>
      </c>
    </row>
    <row r="113" spans="1:12" ht="62" x14ac:dyDescent="0.25">
      <c r="A113" s="4" t="s">
        <v>222</v>
      </c>
      <c r="B113" s="4" t="s">
        <v>223</v>
      </c>
      <c r="C113" s="4" t="s">
        <v>333</v>
      </c>
      <c r="D113" s="4" t="s">
        <v>402</v>
      </c>
      <c r="E113" s="5">
        <v>43804</v>
      </c>
      <c r="F113" s="5">
        <v>44196</v>
      </c>
      <c r="G113" s="6">
        <v>1531.8125</v>
      </c>
      <c r="H113" s="6">
        <f t="shared" si="13"/>
        <v>919.08750000000009</v>
      </c>
      <c r="I113" s="7" t="s">
        <v>224</v>
      </c>
      <c r="J113" s="7" t="s">
        <v>13</v>
      </c>
      <c r="K113" s="7">
        <v>1</v>
      </c>
      <c r="L113" s="9" t="s">
        <v>180</v>
      </c>
    </row>
    <row r="114" spans="1:12" ht="62" x14ac:dyDescent="0.25">
      <c r="A114" s="4" t="s">
        <v>630</v>
      </c>
      <c r="B114" s="4" t="s">
        <v>225</v>
      </c>
      <c r="C114" s="4" t="s">
        <v>195</v>
      </c>
      <c r="D114" s="4" t="s">
        <v>403</v>
      </c>
      <c r="E114" s="5">
        <v>43805</v>
      </c>
      <c r="F114" s="5">
        <v>44196</v>
      </c>
      <c r="G114" s="6">
        <v>18788.424999999999</v>
      </c>
      <c r="H114" s="6">
        <f t="shared" si="13"/>
        <v>11273.055</v>
      </c>
      <c r="I114" s="7" t="s">
        <v>226</v>
      </c>
      <c r="J114" s="7" t="s">
        <v>13</v>
      </c>
      <c r="K114" s="7">
        <v>1</v>
      </c>
      <c r="L114" s="9" t="s">
        <v>180</v>
      </c>
    </row>
    <row r="115" spans="1:12" ht="62" x14ac:dyDescent="0.25">
      <c r="A115" s="4" t="s">
        <v>630</v>
      </c>
      <c r="B115" s="4" t="s">
        <v>225</v>
      </c>
      <c r="C115" s="4" t="s">
        <v>333</v>
      </c>
      <c r="D115" s="4" t="s">
        <v>402</v>
      </c>
      <c r="E115" s="5">
        <v>43805</v>
      </c>
      <c r="F115" s="5">
        <v>44196</v>
      </c>
      <c r="G115" s="6">
        <v>5357.7374999999993</v>
      </c>
      <c r="H115" s="6">
        <f t="shared" si="13"/>
        <v>3214.6424999999999</v>
      </c>
      <c r="I115" s="7" t="s">
        <v>226</v>
      </c>
      <c r="J115" s="7" t="s">
        <v>13</v>
      </c>
      <c r="K115" s="7">
        <v>1</v>
      </c>
      <c r="L115" s="9" t="s">
        <v>180</v>
      </c>
    </row>
    <row r="116" spans="1:12" ht="62" x14ac:dyDescent="0.25">
      <c r="A116" s="4" t="s">
        <v>229</v>
      </c>
      <c r="B116" s="4" t="s">
        <v>230</v>
      </c>
      <c r="C116" s="4" t="s">
        <v>195</v>
      </c>
      <c r="D116" s="4" t="s">
        <v>403</v>
      </c>
      <c r="E116" s="5">
        <v>43809</v>
      </c>
      <c r="F116" s="5">
        <v>44196</v>
      </c>
      <c r="G116" s="6">
        <v>9414.4000000000015</v>
      </c>
      <c r="H116" s="6">
        <f t="shared" ref="H116" si="14">G116*80%*75%</f>
        <v>5648.6400000000012</v>
      </c>
      <c r="I116" s="7" t="s">
        <v>231</v>
      </c>
      <c r="J116" s="7" t="s">
        <v>13</v>
      </c>
      <c r="K116" s="7">
        <v>1</v>
      </c>
      <c r="L116" s="9" t="s">
        <v>180</v>
      </c>
    </row>
    <row r="117" spans="1:12" ht="62" x14ac:dyDescent="0.25">
      <c r="A117" s="4" t="s">
        <v>229</v>
      </c>
      <c r="B117" s="4" t="s">
        <v>230</v>
      </c>
      <c r="C117" s="4" t="s">
        <v>333</v>
      </c>
      <c r="D117" s="4" t="s">
        <v>402</v>
      </c>
      <c r="E117" s="5">
        <v>43809</v>
      </c>
      <c r="F117" s="5">
        <v>44196</v>
      </c>
      <c r="G117" s="6">
        <v>1117.95</v>
      </c>
      <c r="H117" s="6">
        <f>G117*80%*75%</f>
        <v>670.7700000000001</v>
      </c>
      <c r="I117" s="7" t="s">
        <v>231</v>
      </c>
      <c r="J117" s="7" t="s">
        <v>13</v>
      </c>
      <c r="K117" s="7">
        <v>1</v>
      </c>
      <c r="L117" s="9" t="s">
        <v>180</v>
      </c>
    </row>
    <row r="118" spans="1:12" ht="62" x14ac:dyDescent="0.25">
      <c r="A118" s="4" t="s">
        <v>631</v>
      </c>
      <c r="B118" s="4" t="s">
        <v>232</v>
      </c>
      <c r="C118" s="4" t="s">
        <v>195</v>
      </c>
      <c r="D118" s="4" t="s">
        <v>403</v>
      </c>
      <c r="E118" s="5">
        <v>43809</v>
      </c>
      <c r="F118" s="5">
        <v>44196</v>
      </c>
      <c r="G118" s="6">
        <v>8633.5375000000004</v>
      </c>
      <c r="H118" s="6">
        <f>G118*80%*75%</f>
        <v>5180.1225000000004</v>
      </c>
      <c r="I118" s="7" t="s">
        <v>233</v>
      </c>
      <c r="J118" s="7" t="s">
        <v>13</v>
      </c>
      <c r="K118" s="7">
        <v>1</v>
      </c>
      <c r="L118" s="9" t="s">
        <v>180</v>
      </c>
    </row>
    <row r="119" spans="1:12" ht="62" x14ac:dyDescent="0.25">
      <c r="A119" s="4" t="s">
        <v>631</v>
      </c>
      <c r="B119" s="4" t="s">
        <v>232</v>
      </c>
      <c r="C119" s="4" t="s">
        <v>333</v>
      </c>
      <c r="D119" s="4" t="s">
        <v>402</v>
      </c>
      <c r="E119" s="5">
        <v>43809</v>
      </c>
      <c r="F119" s="5">
        <v>44196</v>
      </c>
      <c r="G119" s="6">
        <v>5976.5250000000005</v>
      </c>
      <c r="H119" s="6">
        <f>G119*80%*75%</f>
        <v>3585.915</v>
      </c>
      <c r="I119" s="7" t="s">
        <v>233</v>
      </c>
      <c r="J119" s="7" t="s">
        <v>13</v>
      </c>
      <c r="K119" s="7">
        <v>1</v>
      </c>
      <c r="L119" s="9" t="s">
        <v>180</v>
      </c>
    </row>
    <row r="120" spans="1:12" ht="62" x14ac:dyDescent="0.25">
      <c r="A120" s="4" t="s">
        <v>227</v>
      </c>
      <c r="B120" s="4" t="s">
        <v>220</v>
      </c>
      <c r="C120" s="4" t="s">
        <v>195</v>
      </c>
      <c r="D120" s="4" t="s">
        <v>403</v>
      </c>
      <c r="E120" s="5">
        <v>43809</v>
      </c>
      <c r="F120" s="5">
        <v>44196</v>
      </c>
      <c r="G120" s="6">
        <v>7339.5000000000009</v>
      </c>
      <c r="H120" s="6">
        <f t="shared" ref="H120:H121" si="15">G120*80%*75%</f>
        <v>4403.7000000000007</v>
      </c>
      <c r="I120" s="7" t="s">
        <v>228</v>
      </c>
      <c r="J120" s="7" t="s">
        <v>13</v>
      </c>
      <c r="K120" s="7">
        <v>1</v>
      </c>
      <c r="L120" s="9" t="s">
        <v>180</v>
      </c>
    </row>
    <row r="121" spans="1:12" ht="62" x14ac:dyDescent="0.25">
      <c r="A121" s="4" t="s">
        <v>234</v>
      </c>
      <c r="B121" s="4" t="s">
        <v>170</v>
      </c>
      <c r="C121" s="4" t="s">
        <v>195</v>
      </c>
      <c r="D121" s="4" t="s">
        <v>403</v>
      </c>
      <c r="E121" s="5">
        <v>43810</v>
      </c>
      <c r="F121" s="5">
        <v>44196</v>
      </c>
      <c r="G121" s="6">
        <v>7587.0874999999996</v>
      </c>
      <c r="H121" s="6">
        <f t="shared" si="15"/>
        <v>4552.2525000000005</v>
      </c>
      <c r="I121" s="7" t="s">
        <v>235</v>
      </c>
      <c r="J121" s="7" t="s">
        <v>13</v>
      </c>
      <c r="K121" s="7">
        <v>1</v>
      </c>
      <c r="L121" s="9" t="s">
        <v>180</v>
      </c>
    </row>
    <row r="122" spans="1:12" ht="62" x14ac:dyDescent="0.25">
      <c r="A122" s="4" t="s">
        <v>336</v>
      </c>
      <c r="B122" s="4" t="s">
        <v>337</v>
      </c>
      <c r="C122" s="4" t="s">
        <v>333</v>
      </c>
      <c r="D122" s="4" t="s">
        <v>402</v>
      </c>
      <c r="E122" s="5">
        <v>43811</v>
      </c>
      <c r="F122" s="5">
        <v>44196</v>
      </c>
      <c r="G122" s="6">
        <v>3618.4874999999997</v>
      </c>
      <c r="H122" s="6">
        <f>G122*80%*75%</f>
        <v>2171.0924999999997</v>
      </c>
      <c r="I122" s="7" t="s">
        <v>346</v>
      </c>
      <c r="J122" s="7" t="s">
        <v>13</v>
      </c>
      <c r="K122" s="7">
        <v>1</v>
      </c>
      <c r="L122" s="9" t="s">
        <v>180</v>
      </c>
    </row>
    <row r="123" spans="1:12" ht="62" x14ac:dyDescent="0.25">
      <c r="A123" s="4" t="s">
        <v>236</v>
      </c>
      <c r="B123" s="4" t="s">
        <v>237</v>
      </c>
      <c r="C123" s="4" t="s">
        <v>195</v>
      </c>
      <c r="D123" s="4" t="s">
        <v>403</v>
      </c>
      <c r="E123" s="5">
        <v>43812</v>
      </c>
      <c r="F123" s="5">
        <v>44196</v>
      </c>
      <c r="G123" s="6">
        <v>14679.000000000002</v>
      </c>
      <c r="H123" s="6">
        <f t="shared" ref="H123:H125" si="16">G123*80%*75%</f>
        <v>8807.4000000000015</v>
      </c>
      <c r="I123" s="7" t="s">
        <v>238</v>
      </c>
      <c r="J123" s="7" t="s">
        <v>13</v>
      </c>
      <c r="K123" s="7">
        <v>1</v>
      </c>
      <c r="L123" s="9" t="s">
        <v>180</v>
      </c>
    </row>
    <row r="124" spans="1:12" ht="62" x14ac:dyDescent="0.25">
      <c r="A124" s="4" t="s">
        <v>242</v>
      </c>
      <c r="B124" s="4" t="s">
        <v>243</v>
      </c>
      <c r="C124" s="4" t="s">
        <v>195</v>
      </c>
      <c r="D124" s="4" t="s">
        <v>403</v>
      </c>
      <c r="E124" s="5">
        <v>43814</v>
      </c>
      <c r="F124" s="5">
        <v>44196</v>
      </c>
      <c r="G124" s="6">
        <v>14069.225</v>
      </c>
      <c r="H124" s="6">
        <f t="shared" si="16"/>
        <v>8441.5349999999999</v>
      </c>
      <c r="I124" s="7" t="s">
        <v>244</v>
      </c>
      <c r="J124" s="7" t="s">
        <v>13</v>
      </c>
      <c r="K124" s="7">
        <v>1</v>
      </c>
      <c r="L124" s="9" t="s">
        <v>180</v>
      </c>
    </row>
    <row r="125" spans="1:12" ht="62" x14ac:dyDescent="0.25">
      <c r="A125" s="4" t="s">
        <v>239</v>
      </c>
      <c r="B125" s="4" t="s">
        <v>240</v>
      </c>
      <c r="C125" s="4" t="s">
        <v>195</v>
      </c>
      <c r="D125" s="4" t="s">
        <v>403</v>
      </c>
      <c r="E125" s="5">
        <v>43814</v>
      </c>
      <c r="F125" s="5">
        <v>44196</v>
      </c>
      <c r="G125" s="6">
        <v>8800.15</v>
      </c>
      <c r="H125" s="6">
        <f t="shared" si="16"/>
        <v>5280.09</v>
      </c>
      <c r="I125" s="7" t="s">
        <v>241</v>
      </c>
      <c r="J125" s="7" t="s">
        <v>13</v>
      </c>
      <c r="K125" s="7">
        <v>1</v>
      </c>
      <c r="L125" s="9" t="s">
        <v>180</v>
      </c>
    </row>
    <row r="126" spans="1:12" ht="62" x14ac:dyDescent="0.25">
      <c r="A126" s="4" t="s">
        <v>239</v>
      </c>
      <c r="B126" s="4" t="s">
        <v>240</v>
      </c>
      <c r="C126" s="4" t="s">
        <v>333</v>
      </c>
      <c r="D126" s="4" t="s">
        <v>402</v>
      </c>
      <c r="E126" s="5">
        <v>43814</v>
      </c>
      <c r="F126" s="5">
        <v>44196</v>
      </c>
      <c r="G126" s="6">
        <v>5377.8499999999995</v>
      </c>
      <c r="H126" s="6">
        <f>G126*80%*75%</f>
        <v>3226.71</v>
      </c>
      <c r="I126" s="7" t="s">
        <v>241</v>
      </c>
      <c r="J126" s="7" t="s">
        <v>13</v>
      </c>
      <c r="K126" s="7">
        <v>1</v>
      </c>
      <c r="L126" s="9" t="s">
        <v>180</v>
      </c>
    </row>
    <row r="127" spans="1:12" ht="62" x14ac:dyDescent="0.25">
      <c r="A127" s="4" t="s">
        <v>628</v>
      </c>
      <c r="B127" s="4" t="s">
        <v>198</v>
      </c>
      <c r="C127" s="4" t="s">
        <v>195</v>
      </c>
      <c r="D127" s="4" t="s">
        <v>403</v>
      </c>
      <c r="E127" s="5">
        <v>43814</v>
      </c>
      <c r="F127" s="5">
        <v>44196</v>
      </c>
      <c r="G127" s="6">
        <v>1277.3500000000001</v>
      </c>
      <c r="H127" s="6">
        <f>G127*80%*75%</f>
        <v>766.41000000000008</v>
      </c>
      <c r="I127" s="7" t="s">
        <v>137</v>
      </c>
      <c r="J127" s="7" t="s">
        <v>13</v>
      </c>
      <c r="K127" s="7">
        <v>1</v>
      </c>
      <c r="L127" s="9" t="s">
        <v>180</v>
      </c>
    </row>
    <row r="128" spans="1:12" ht="62" x14ac:dyDescent="0.25">
      <c r="A128" s="4" t="s">
        <v>628</v>
      </c>
      <c r="B128" s="4" t="s">
        <v>198</v>
      </c>
      <c r="C128" s="4" t="s">
        <v>333</v>
      </c>
      <c r="D128" s="4" t="s">
        <v>402</v>
      </c>
      <c r="E128" s="5">
        <v>43814</v>
      </c>
      <c r="F128" s="5">
        <v>44196</v>
      </c>
      <c r="G128" s="6">
        <v>3849.1750000000002</v>
      </c>
      <c r="H128" s="6">
        <f t="shared" ref="H128:H130" si="17">G128*80%*75%</f>
        <v>2309.5050000000001</v>
      </c>
      <c r="I128" s="7" t="s">
        <v>137</v>
      </c>
      <c r="J128" s="7" t="s">
        <v>13</v>
      </c>
      <c r="K128" s="7">
        <v>1</v>
      </c>
      <c r="L128" s="9" t="s">
        <v>180</v>
      </c>
    </row>
    <row r="129" spans="1:12" ht="62" x14ac:dyDescent="0.25">
      <c r="A129" s="4" t="s">
        <v>245</v>
      </c>
      <c r="B129" s="4" t="s">
        <v>246</v>
      </c>
      <c r="C129" s="4" t="s">
        <v>195</v>
      </c>
      <c r="D129" s="4" t="s">
        <v>403</v>
      </c>
      <c r="E129" s="5">
        <v>43815</v>
      </c>
      <c r="F129" s="5">
        <v>44196</v>
      </c>
      <c r="G129" s="6">
        <v>7339.5000000000009</v>
      </c>
      <c r="H129" s="6">
        <f t="shared" si="17"/>
        <v>4403.7000000000007</v>
      </c>
      <c r="I129" s="7" t="s">
        <v>193</v>
      </c>
      <c r="J129" s="7" t="s">
        <v>13</v>
      </c>
      <c r="K129" s="7">
        <v>1</v>
      </c>
      <c r="L129" s="9" t="s">
        <v>180</v>
      </c>
    </row>
    <row r="130" spans="1:12" ht="62" x14ac:dyDescent="0.25">
      <c r="A130" s="4" t="s">
        <v>632</v>
      </c>
      <c r="B130" s="4" t="s">
        <v>247</v>
      </c>
      <c r="C130" s="4" t="s">
        <v>195</v>
      </c>
      <c r="D130" s="4" t="s">
        <v>403</v>
      </c>
      <c r="E130" s="5">
        <v>43815</v>
      </c>
      <c r="F130" s="5">
        <v>44196</v>
      </c>
      <c r="G130" s="6">
        <v>14009.125</v>
      </c>
      <c r="H130" s="6">
        <f t="shared" si="17"/>
        <v>8405.4750000000004</v>
      </c>
      <c r="I130" s="7" t="s">
        <v>248</v>
      </c>
      <c r="J130" s="7" t="s">
        <v>13</v>
      </c>
      <c r="K130" s="7">
        <v>1</v>
      </c>
      <c r="L130" s="9" t="s">
        <v>180</v>
      </c>
    </row>
    <row r="131" spans="1:12" ht="62" x14ac:dyDescent="0.25">
      <c r="A131" s="4" t="s">
        <v>632</v>
      </c>
      <c r="B131" s="4" t="s">
        <v>247</v>
      </c>
      <c r="C131" s="4" t="s">
        <v>333</v>
      </c>
      <c r="D131" s="4" t="s">
        <v>402</v>
      </c>
      <c r="E131" s="5">
        <v>43815</v>
      </c>
      <c r="F131" s="5">
        <v>44196</v>
      </c>
      <c r="G131" s="6">
        <v>5381.1249999999991</v>
      </c>
      <c r="H131" s="6">
        <f>G131*80%*75%</f>
        <v>3228.6749999999997</v>
      </c>
      <c r="I131" s="7" t="s">
        <v>248</v>
      </c>
      <c r="J131" s="7" t="s">
        <v>13</v>
      </c>
      <c r="K131" s="7">
        <v>1</v>
      </c>
      <c r="L131" s="9" t="s">
        <v>180</v>
      </c>
    </row>
    <row r="132" spans="1:12" ht="192.65" customHeight="1" x14ac:dyDescent="0.25">
      <c r="A132" s="4" t="s">
        <v>172</v>
      </c>
      <c r="B132" s="4"/>
      <c r="C132" s="4" t="s">
        <v>173</v>
      </c>
      <c r="D132" s="4" t="s">
        <v>174</v>
      </c>
      <c r="E132" s="5">
        <v>43873</v>
      </c>
      <c r="F132" s="5">
        <v>43890</v>
      </c>
      <c r="G132" s="6">
        <v>360000</v>
      </c>
      <c r="H132" s="6">
        <f>G132*50%*75%</f>
        <v>135000</v>
      </c>
      <c r="I132" s="7" t="s">
        <v>192</v>
      </c>
      <c r="J132" s="7" t="s">
        <v>13</v>
      </c>
      <c r="K132" s="7">
        <v>2</v>
      </c>
      <c r="L132" s="9" t="s">
        <v>186</v>
      </c>
    </row>
    <row r="133" spans="1:12" ht="62" x14ac:dyDescent="0.25">
      <c r="A133" s="4" t="s">
        <v>251</v>
      </c>
      <c r="B133" s="4" t="s">
        <v>252</v>
      </c>
      <c r="C133" s="4" t="s">
        <v>195</v>
      </c>
      <c r="D133" s="4" t="s">
        <v>403</v>
      </c>
      <c r="E133" s="5">
        <v>43956</v>
      </c>
      <c r="F133" s="5">
        <v>44561</v>
      </c>
      <c r="G133" s="6">
        <v>19593.287499999999</v>
      </c>
      <c r="H133" s="6">
        <f>G133*80%*75%</f>
        <v>11755.9725</v>
      </c>
      <c r="I133" s="7" t="s">
        <v>253</v>
      </c>
      <c r="J133" s="7" t="s">
        <v>13</v>
      </c>
      <c r="K133" s="7">
        <v>1</v>
      </c>
      <c r="L133" s="9" t="s">
        <v>180</v>
      </c>
    </row>
    <row r="134" spans="1:12" ht="62" x14ac:dyDescent="0.25">
      <c r="A134" s="4" t="s">
        <v>249</v>
      </c>
      <c r="B134" s="4" t="s">
        <v>343</v>
      </c>
      <c r="C134" s="4" t="s">
        <v>333</v>
      </c>
      <c r="D134" s="4" t="s">
        <v>402</v>
      </c>
      <c r="E134" s="5">
        <v>43956</v>
      </c>
      <c r="F134" s="5">
        <v>44561</v>
      </c>
      <c r="G134" s="6">
        <v>6468.7</v>
      </c>
      <c r="H134" s="6">
        <f t="shared" ref="H134:H135" si="18">G134*80%*75%</f>
        <v>3881.2200000000003</v>
      </c>
      <c r="I134" s="7" t="s">
        <v>250</v>
      </c>
      <c r="J134" s="7" t="s">
        <v>13</v>
      </c>
      <c r="K134" s="7">
        <v>1</v>
      </c>
      <c r="L134" s="9" t="s">
        <v>180</v>
      </c>
    </row>
    <row r="135" spans="1:12" ht="62" x14ac:dyDescent="0.25">
      <c r="A135" s="4" t="s">
        <v>121</v>
      </c>
      <c r="B135" s="4" t="s">
        <v>194</v>
      </c>
      <c r="C135" s="4" t="s">
        <v>333</v>
      </c>
      <c r="D135" s="4" t="s">
        <v>402</v>
      </c>
      <c r="E135" s="5">
        <v>43956</v>
      </c>
      <c r="F135" s="5">
        <v>44561</v>
      </c>
      <c r="G135" s="6">
        <v>2490.6749999999997</v>
      </c>
      <c r="H135" s="6">
        <f t="shared" si="18"/>
        <v>1494.405</v>
      </c>
      <c r="I135" s="7" t="s">
        <v>129</v>
      </c>
      <c r="J135" s="7" t="s">
        <v>13</v>
      </c>
      <c r="K135" s="7">
        <v>1</v>
      </c>
      <c r="L135" s="9" t="s">
        <v>180</v>
      </c>
    </row>
    <row r="136" spans="1:12" ht="62" x14ac:dyDescent="0.25">
      <c r="A136" s="4" t="s">
        <v>254</v>
      </c>
      <c r="B136" s="4" t="s">
        <v>255</v>
      </c>
      <c r="C136" s="4" t="s">
        <v>333</v>
      </c>
      <c r="D136" s="4" t="s">
        <v>402</v>
      </c>
      <c r="E136" s="5">
        <v>43957</v>
      </c>
      <c r="F136" s="5">
        <v>44561</v>
      </c>
      <c r="G136" s="6">
        <v>2201.2624999999998</v>
      </c>
      <c r="H136" s="6">
        <f t="shared" ref="H136:H142" si="19">G136*80%*75%</f>
        <v>1320.7574999999999</v>
      </c>
      <c r="I136" s="7" t="s">
        <v>256</v>
      </c>
      <c r="J136" s="7" t="s">
        <v>13</v>
      </c>
      <c r="K136" s="7">
        <v>1</v>
      </c>
      <c r="L136" s="9" t="s">
        <v>180</v>
      </c>
    </row>
    <row r="137" spans="1:12" ht="62" x14ac:dyDescent="0.25">
      <c r="A137" s="4" t="s">
        <v>257</v>
      </c>
      <c r="B137" s="4" t="s">
        <v>258</v>
      </c>
      <c r="C137" s="4" t="s">
        <v>195</v>
      </c>
      <c r="D137" s="4" t="s">
        <v>403</v>
      </c>
      <c r="E137" s="5">
        <v>43957</v>
      </c>
      <c r="F137" s="5">
        <v>44561</v>
      </c>
      <c r="G137" s="6">
        <v>3745.9874999999997</v>
      </c>
      <c r="H137" s="6">
        <f t="shared" si="19"/>
        <v>2247.5924999999997</v>
      </c>
      <c r="I137" s="7" t="s">
        <v>259</v>
      </c>
      <c r="J137" s="7" t="s">
        <v>13</v>
      </c>
      <c r="K137" s="7">
        <v>1</v>
      </c>
      <c r="L137" s="9" t="s">
        <v>180</v>
      </c>
    </row>
    <row r="138" spans="1:12" ht="62" x14ac:dyDescent="0.25">
      <c r="A138" s="4" t="s">
        <v>257</v>
      </c>
      <c r="B138" s="4" t="s">
        <v>258</v>
      </c>
      <c r="C138" s="4" t="s">
        <v>333</v>
      </c>
      <c r="D138" s="4" t="s">
        <v>402</v>
      </c>
      <c r="E138" s="5">
        <v>43957</v>
      </c>
      <c r="F138" s="5">
        <v>44561</v>
      </c>
      <c r="G138" s="6">
        <v>5436.9250000000002</v>
      </c>
      <c r="H138" s="6">
        <f t="shared" si="19"/>
        <v>3262.1549999999997</v>
      </c>
      <c r="I138" s="7" t="s">
        <v>259</v>
      </c>
      <c r="J138" s="7" t="s">
        <v>13</v>
      </c>
      <c r="K138" s="7">
        <v>1</v>
      </c>
      <c r="L138" s="9" t="s">
        <v>180</v>
      </c>
    </row>
    <row r="139" spans="1:12" ht="62" x14ac:dyDescent="0.25">
      <c r="A139" s="4" t="s">
        <v>260</v>
      </c>
      <c r="B139" s="4" t="s">
        <v>261</v>
      </c>
      <c r="C139" s="4" t="s">
        <v>195</v>
      </c>
      <c r="D139" s="4" t="s">
        <v>403</v>
      </c>
      <c r="E139" s="5">
        <v>43958</v>
      </c>
      <c r="F139" s="5">
        <v>44561</v>
      </c>
      <c r="G139" s="6">
        <v>8084.5625</v>
      </c>
      <c r="H139" s="6">
        <f t="shared" si="19"/>
        <v>4850.7375000000002</v>
      </c>
      <c r="I139" s="7" t="s">
        <v>262</v>
      </c>
      <c r="J139" s="7" t="s">
        <v>13</v>
      </c>
      <c r="K139" s="7">
        <v>1</v>
      </c>
      <c r="L139" s="9" t="s">
        <v>180</v>
      </c>
    </row>
    <row r="140" spans="1:12" ht="62" x14ac:dyDescent="0.25">
      <c r="A140" s="4" t="s">
        <v>260</v>
      </c>
      <c r="B140" s="4" t="s">
        <v>261</v>
      </c>
      <c r="C140" s="4" t="s">
        <v>333</v>
      </c>
      <c r="D140" s="4" t="s">
        <v>402</v>
      </c>
      <c r="E140" s="5">
        <v>43958</v>
      </c>
      <c r="F140" s="5">
        <v>44561</v>
      </c>
      <c r="G140" s="6">
        <v>15626.612500000001</v>
      </c>
      <c r="H140" s="6">
        <f t="shared" si="19"/>
        <v>9375.9675000000007</v>
      </c>
      <c r="I140" s="7" t="s">
        <v>262</v>
      </c>
      <c r="J140" s="7" t="s">
        <v>13</v>
      </c>
      <c r="K140" s="7">
        <v>1</v>
      </c>
      <c r="L140" s="9" t="s">
        <v>180</v>
      </c>
    </row>
    <row r="141" spans="1:12" ht="161.5" customHeight="1" x14ac:dyDescent="0.25">
      <c r="A141" s="4" t="s">
        <v>175</v>
      </c>
      <c r="B141" s="4"/>
      <c r="C141" s="4" t="s">
        <v>176</v>
      </c>
      <c r="D141" s="4" t="s">
        <v>177</v>
      </c>
      <c r="E141" s="5">
        <v>43959</v>
      </c>
      <c r="F141" s="5">
        <v>45077</v>
      </c>
      <c r="G141" s="6">
        <v>119587</v>
      </c>
      <c r="H141" s="6">
        <f t="shared" si="19"/>
        <v>71752.200000000012</v>
      </c>
      <c r="I141" s="7" t="s">
        <v>193</v>
      </c>
      <c r="J141" s="7" t="s">
        <v>13</v>
      </c>
      <c r="K141" s="7">
        <v>1</v>
      </c>
      <c r="L141" s="9" t="s">
        <v>180</v>
      </c>
    </row>
    <row r="142" spans="1:12" ht="62" x14ac:dyDescent="0.25">
      <c r="A142" s="4" t="s">
        <v>263</v>
      </c>
      <c r="B142" s="4" t="s">
        <v>264</v>
      </c>
      <c r="C142" s="4" t="s">
        <v>195</v>
      </c>
      <c r="D142" s="4" t="s">
        <v>403</v>
      </c>
      <c r="E142" s="5">
        <v>43959</v>
      </c>
      <c r="F142" s="5">
        <v>44561</v>
      </c>
      <c r="G142" s="6">
        <v>15265.525</v>
      </c>
      <c r="H142" s="6">
        <f t="shared" si="19"/>
        <v>9159.3150000000005</v>
      </c>
      <c r="I142" s="7" t="s">
        <v>265</v>
      </c>
      <c r="J142" s="7" t="s">
        <v>13</v>
      </c>
      <c r="K142" s="7">
        <v>1</v>
      </c>
      <c r="L142" s="9" t="s">
        <v>180</v>
      </c>
    </row>
    <row r="143" spans="1:12" ht="62" x14ac:dyDescent="0.25">
      <c r="A143" s="4" t="s">
        <v>263</v>
      </c>
      <c r="B143" s="4" t="s">
        <v>264</v>
      </c>
      <c r="C143" s="4" t="s">
        <v>333</v>
      </c>
      <c r="D143" s="4" t="s">
        <v>402</v>
      </c>
      <c r="E143" s="5">
        <v>43959</v>
      </c>
      <c r="F143" s="5">
        <v>44561</v>
      </c>
      <c r="G143" s="6">
        <v>7656.625</v>
      </c>
      <c r="H143" s="6">
        <f t="shared" ref="H143:H144" si="20">G143*80%*75%</f>
        <v>4593.9750000000004</v>
      </c>
      <c r="I143" s="7" t="s">
        <v>265</v>
      </c>
      <c r="J143" s="7" t="s">
        <v>13</v>
      </c>
      <c r="K143" s="7">
        <v>1</v>
      </c>
      <c r="L143" s="9" t="s">
        <v>180</v>
      </c>
    </row>
    <row r="144" spans="1:12" ht="62" x14ac:dyDescent="0.25">
      <c r="A144" s="4" t="s">
        <v>90</v>
      </c>
      <c r="B144" s="4" t="s">
        <v>197</v>
      </c>
      <c r="C144" s="4" t="s">
        <v>333</v>
      </c>
      <c r="D144" s="4" t="s">
        <v>402</v>
      </c>
      <c r="E144" s="5">
        <v>43962</v>
      </c>
      <c r="F144" s="5">
        <v>44561</v>
      </c>
      <c r="G144" s="6">
        <v>5602.9999999999991</v>
      </c>
      <c r="H144" s="6">
        <f t="shared" si="20"/>
        <v>3361.7999999999997</v>
      </c>
      <c r="I144" s="7" t="s">
        <v>132</v>
      </c>
      <c r="J144" s="7" t="s">
        <v>13</v>
      </c>
      <c r="K144" s="7">
        <v>1</v>
      </c>
      <c r="L144" s="9" t="s">
        <v>180</v>
      </c>
    </row>
    <row r="145" spans="1:12" ht="62" x14ac:dyDescent="0.25">
      <c r="A145" s="4" t="s">
        <v>120</v>
      </c>
      <c r="B145" s="4" t="s">
        <v>266</v>
      </c>
      <c r="C145" s="4" t="s">
        <v>195</v>
      </c>
      <c r="D145" s="4" t="s">
        <v>403</v>
      </c>
      <c r="E145" s="5">
        <v>43962</v>
      </c>
      <c r="F145" s="5">
        <v>44561</v>
      </c>
      <c r="G145" s="6">
        <v>11610.0875</v>
      </c>
      <c r="H145" s="6">
        <f>G145*80%*75%</f>
        <v>6966.0524999999998</v>
      </c>
      <c r="I145" s="7" t="s">
        <v>128</v>
      </c>
      <c r="J145" s="7" t="s">
        <v>13</v>
      </c>
      <c r="K145" s="7">
        <v>1</v>
      </c>
      <c r="L145" s="9" t="s">
        <v>180</v>
      </c>
    </row>
    <row r="146" spans="1:12" ht="62" x14ac:dyDescent="0.25">
      <c r="A146" s="4" t="s">
        <v>340</v>
      </c>
      <c r="B146" s="4" t="s">
        <v>341</v>
      </c>
      <c r="C146" s="4" t="s">
        <v>333</v>
      </c>
      <c r="D146" s="4" t="s">
        <v>402</v>
      </c>
      <c r="E146" s="5">
        <v>43964</v>
      </c>
      <c r="F146" s="5">
        <v>44561</v>
      </c>
      <c r="G146" s="6">
        <v>1799.175</v>
      </c>
      <c r="H146" s="6">
        <f>G146*80%*75%</f>
        <v>1079.5050000000001</v>
      </c>
      <c r="I146" s="7" t="s">
        <v>348</v>
      </c>
      <c r="J146" s="7" t="s">
        <v>13</v>
      </c>
      <c r="K146" s="7">
        <v>1</v>
      </c>
      <c r="L146" s="9" t="s">
        <v>180</v>
      </c>
    </row>
    <row r="147" spans="1:12" ht="62" x14ac:dyDescent="0.25">
      <c r="A147" s="4" t="s">
        <v>633</v>
      </c>
      <c r="B147" s="4" t="s">
        <v>267</v>
      </c>
      <c r="C147" s="4" t="s">
        <v>195</v>
      </c>
      <c r="D147" s="4" t="s">
        <v>403</v>
      </c>
      <c r="E147" s="5">
        <v>43965</v>
      </c>
      <c r="F147" s="5">
        <v>44561</v>
      </c>
      <c r="G147" s="6">
        <v>11826.412499999999</v>
      </c>
      <c r="H147" s="6">
        <f>G147*80%*75%</f>
        <v>7095.8474999999999</v>
      </c>
      <c r="I147" s="7" t="s">
        <v>268</v>
      </c>
      <c r="J147" s="7" t="s">
        <v>13</v>
      </c>
      <c r="K147" s="7">
        <v>1</v>
      </c>
      <c r="L147" s="9" t="s">
        <v>180</v>
      </c>
    </row>
    <row r="148" spans="1:12" ht="62" x14ac:dyDescent="0.25">
      <c r="A148" s="4" t="s">
        <v>633</v>
      </c>
      <c r="B148" s="4" t="s">
        <v>267</v>
      </c>
      <c r="C148" s="4" t="s">
        <v>333</v>
      </c>
      <c r="D148" s="4" t="s">
        <v>402</v>
      </c>
      <c r="E148" s="5">
        <v>43965</v>
      </c>
      <c r="F148" s="5">
        <v>44561</v>
      </c>
      <c r="G148" s="6">
        <v>1155.8625000000002</v>
      </c>
      <c r="H148" s="6">
        <f>G148*80%*75%</f>
        <v>693.51750000000015</v>
      </c>
      <c r="I148" s="7" t="s">
        <v>268</v>
      </c>
      <c r="J148" s="7" t="s">
        <v>13</v>
      </c>
      <c r="K148" s="7">
        <v>1</v>
      </c>
      <c r="L148" s="9" t="s">
        <v>180</v>
      </c>
    </row>
    <row r="149" spans="1:12" ht="62" x14ac:dyDescent="0.25">
      <c r="A149" s="4" t="s">
        <v>634</v>
      </c>
      <c r="B149" s="4" t="s">
        <v>269</v>
      </c>
      <c r="C149" s="4" t="s">
        <v>195</v>
      </c>
      <c r="D149" s="4" t="s">
        <v>403</v>
      </c>
      <c r="E149" s="5">
        <v>43967</v>
      </c>
      <c r="F149" s="5">
        <v>44561</v>
      </c>
      <c r="G149" s="6">
        <v>12264.825000000001</v>
      </c>
      <c r="H149" s="6">
        <f t="shared" ref="H149:H150" si="21">G149*80%*75%</f>
        <v>7358.8950000000004</v>
      </c>
      <c r="I149" s="7" t="s">
        <v>270</v>
      </c>
      <c r="J149" s="7" t="s">
        <v>13</v>
      </c>
      <c r="K149" s="7">
        <v>1</v>
      </c>
      <c r="L149" s="9" t="s">
        <v>180</v>
      </c>
    </row>
    <row r="150" spans="1:12" ht="62" x14ac:dyDescent="0.25">
      <c r="A150" s="4" t="s">
        <v>271</v>
      </c>
      <c r="B150" s="4" t="s">
        <v>272</v>
      </c>
      <c r="C150" s="4" t="s">
        <v>195</v>
      </c>
      <c r="D150" s="4" t="s">
        <v>403</v>
      </c>
      <c r="E150" s="5">
        <v>43969</v>
      </c>
      <c r="F150" s="5">
        <v>44561</v>
      </c>
      <c r="G150" s="6">
        <v>9717.9125000000004</v>
      </c>
      <c r="H150" s="6">
        <f t="shared" si="21"/>
        <v>5830.7475000000004</v>
      </c>
      <c r="I150" s="7" t="s">
        <v>273</v>
      </c>
      <c r="J150" s="7" t="s">
        <v>13</v>
      </c>
      <c r="K150" s="7">
        <v>1</v>
      </c>
      <c r="L150" s="9" t="s">
        <v>180</v>
      </c>
    </row>
    <row r="151" spans="1:12" ht="62" x14ac:dyDescent="0.25">
      <c r="A151" s="4" t="s">
        <v>271</v>
      </c>
      <c r="B151" s="4" t="s">
        <v>272</v>
      </c>
      <c r="C151" s="4" t="s">
        <v>333</v>
      </c>
      <c r="D151" s="4" t="s">
        <v>402</v>
      </c>
      <c r="E151" s="5">
        <v>43969</v>
      </c>
      <c r="F151" s="5">
        <v>44561</v>
      </c>
      <c r="G151" s="6">
        <v>8947.2999999999993</v>
      </c>
      <c r="H151" s="6">
        <f>G151*80%*75%</f>
        <v>5368.38</v>
      </c>
      <c r="I151" s="7" t="s">
        <v>273</v>
      </c>
      <c r="J151" s="7" t="s">
        <v>13</v>
      </c>
      <c r="K151" s="7">
        <v>1</v>
      </c>
      <c r="L151" s="9" t="s">
        <v>180</v>
      </c>
    </row>
    <row r="152" spans="1:12" ht="62" x14ac:dyDescent="0.25">
      <c r="A152" s="4" t="s">
        <v>207</v>
      </c>
      <c r="B152" s="4" t="s">
        <v>208</v>
      </c>
      <c r="C152" s="4" t="s">
        <v>195</v>
      </c>
      <c r="D152" s="4" t="s">
        <v>403</v>
      </c>
      <c r="E152" s="5">
        <v>43970</v>
      </c>
      <c r="F152" s="5">
        <v>44561</v>
      </c>
      <c r="G152" s="6">
        <v>6822.5625000000009</v>
      </c>
      <c r="H152" s="6">
        <f t="shared" ref="H152:H154" si="22">G152*80%*75%</f>
        <v>4093.5375000000008</v>
      </c>
      <c r="I152" s="7" t="s">
        <v>209</v>
      </c>
      <c r="J152" s="7" t="s">
        <v>13</v>
      </c>
      <c r="K152" s="7">
        <v>1</v>
      </c>
      <c r="L152" s="9" t="s">
        <v>180</v>
      </c>
    </row>
    <row r="153" spans="1:12" ht="62" x14ac:dyDescent="0.25">
      <c r="A153" s="4" t="s">
        <v>274</v>
      </c>
      <c r="B153" s="4" t="s">
        <v>275</v>
      </c>
      <c r="C153" s="4" t="s">
        <v>195</v>
      </c>
      <c r="D153" s="4" t="s">
        <v>403</v>
      </c>
      <c r="E153" s="5">
        <v>43971</v>
      </c>
      <c r="F153" s="5">
        <v>44561</v>
      </c>
      <c r="G153" s="6">
        <v>12494.725</v>
      </c>
      <c r="H153" s="6">
        <f t="shared" si="22"/>
        <v>7496.8350000000009</v>
      </c>
      <c r="I153" s="7" t="s">
        <v>276</v>
      </c>
      <c r="J153" s="7" t="s">
        <v>13</v>
      </c>
      <c r="K153" s="7">
        <v>1</v>
      </c>
      <c r="L153" s="9" t="s">
        <v>180</v>
      </c>
    </row>
    <row r="154" spans="1:12" ht="62" x14ac:dyDescent="0.25">
      <c r="A154" s="4" t="s">
        <v>124</v>
      </c>
      <c r="B154" s="4" t="s">
        <v>143</v>
      </c>
      <c r="C154" s="4" t="s">
        <v>195</v>
      </c>
      <c r="D154" s="4" t="s">
        <v>403</v>
      </c>
      <c r="E154" s="5">
        <v>43972</v>
      </c>
      <c r="F154" s="5">
        <v>44561</v>
      </c>
      <c r="G154" s="6">
        <v>7750.4875000000002</v>
      </c>
      <c r="H154" s="6">
        <f t="shared" si="22"/>
        <v>4650.2925000000005</v>
      </c>
      <c r="I154" s="7" t="s">
        <v>133</v>
      </c>
      <c r="J154" s="7" t="s">
        <v>13</v>
      </c>
      <c r="K154" s="7">
        <v>1</v>
      </c>
      <c r="L154" s="9" t="s">
        <v>180</v>
      </c>
    </row>
    <row r="155" spans="1:12" ht="62" x14ac:dyDescent="0.25">
      <c r="A155" s="4" t="s">
        <v>124</v>
      </c>
      <c r="B155" s="4" t="s">
        <v>143</v>
      </c>
      <c r="C155" s="4" t="s">
        <v>333</v>
      </c>
      <c r="D155" s="4" t="s">
        <v>402</v>
      </c>
      <c r="E155" s="5">
        <v>43972</v>
      </c>
      <c r="F155" s="5">
        <v>44561</v>
      </c>
      <c r="G155" s="6">
        <v>2303.7125000000001</v>
      </c>
      <c r="H155" s="6">
        <f>G155*80%*75%</f>
        <v>1382.2275000000002</v>
      </c>
      <c r="I155" s="7" t="s">
        <v>133</v>
      </c>
      <c r="J155" s="7" t="s">
        <v>13</v>
      </c>
      <c r="K155" s="7">
        <v>1</v>
      </c>
      <c r="L155" s="9" t="s">
        <v>180</v>
      </c>
    </row>
    <row r="156" spans="1:12" ht="62" x14ac:dyDescent="0.25">
      <c r="A156" s="4" t="s">
        <v>277</v>
      </c>
      <c r="B156" s="4" t="s">
        <v>278</v>
      </c>
      <c r="C156" s="4" t="s">
        <v>195</v>
      </c>
      <c r="D156" s="4" t="s">
        <v>403</v>
      </c>
      <c r="E156" s="5">
        <v>43972</v>
      </c>
      <c r="F156" s="5">
        <v>44561</v>
      </c>
      <c r="G156" s="6">
        <v>23626.062499999996</v>
      </c>
      <c r="H156" s="6">
        <f t="shared" ref="H156:H158" si="23">G156*80%*75%</f>
        <v>14175.637499999999</v>
      </c>
      <c r="I156" s="7" t="s">
        <v>279</v>
      </c>
      <c r="J156" s="7" t="s">
        <v>13</v>
      </c>
      <c r="K156" s="7">
        <v>1</v>
      </c>
      <c r="L156" s="9" t="s">
        <v>180</v>
      </c>
    </row>
    <row r="157" spans="1:12" ht="62" x14ac:dyDescent="0.25">
      <c r="A157" s="4" t="s">
        <v>280</v>
      </c>
      <c r="B157" s="4" t="s">
        <v>281</v>
      </c>
      <c r="C157" s="4" t="s">
        <v>195</v>
      </c>
      <c r="D157" s="4" t="s">
        <v>403</v>
      </c>
      <c r="E157" s="5">
        <v>43972</v>
      </c>
      <c r="F157" s="5">
        <v>44561</v>
      </c>
      <c r="G157" s="6">
        <v>2446.5</v>
      </c>
      <c r="H157" s="6">
        <f t="shared" si="23"/>
        <v>1467.9</v>
      </c>
      <c r="I157" s="7" t="s">
        <v>282</v>
      </c>
      <c r="J157" s="7" t="s">
        <v>13</v>
      </c>
      <c r="K157" s="7">
        <v>1</v>
      </c>
      <c r="L157" s="9" t="s">
        <v>180</v>
      </c>
    </row>
    <row r="158" spans="1:12" ht="62" x14ac:dyDescent="0.25">
      <c r="A158" s="4" t="s">
        <v>283</v>
      </c>
      <c r="B158" s="4" t="s">
        <v>284</v>
      </c>
      <c r="C158" s="4" t="s">
        <v>195</v>
      </c>
      <c r="D158" s="4" t="s">
        <v>403</v>
      </c>
      <c r="E158" s="5">
        <v>43973</v>
      </c>
      <c r="F158" s="5">
        <v>44561</v>
      </c>
      <c r="G158" s="6">
        <v>8800.15</v>
      </c>
      <c r="H158" s="6">
        <f t="shared" si="23"/>
        <v>5280.09</v>
      </c>
      <c r="I158" s="7" t="s">
        <v>285</v>
      </c>
      <c r="J158" s="7" t="s">
        <v>13</v>
      </c>
      <c r="K158" s="7">
        <v>1</v>
      </c>
      <c r="L158" s="9" t="s">
        <v>180</v>
      </c>
    </row>
    <row r="159" spans="1:12" ht="62" x14ac:dyDescent="0.25">
      <c r="A159" s="4" t="s">
        <v>283</v>
      </c>
      <c r="B159" s="4" t="s">
        <v>284</v>
      </c>
      <c r="C159" s="4" t="s">
        <v>333</v>
      </c>
      <c r="D159" s="4" t="s">
        <v>402</v>
      </c>
      <c r="E159" s="5">
        <v>43973</v>
      </c>
      <c r="F159" s="5">
        <v>44561</v>
      </c>
      <c r="G159" s="6">
        <v>6848.4749999999995</v>
      </c>
      <c r="H159" s="6">
        <f t="shared" ref="H159:H163" si="24">G159*80%*75%</f>
        <v>4109.085</v>
      </c>
      <c r="I159" s="7" t="s">
        <v>285</v>
      </c>
      <c r="J159" s="7" t="s">
        <v>13</v>
      </c>
      <c r="K159" s="7">
        <v>1</v>
      </c>
      <c r="L159" s="9" t="s">
        <v>180</v>
      </c>
    </row>
    <row r="160" spans="1:12" ht="62" x14ac:dyDescent="0.25">
      <c r="A160" s="4" t="s">
        <v>286</v>
      </c>
      <c r="B160" s="4" t="s">
        <v>287</v>
      </c>
      <c r="C160" s="4" t="s">
        <v>195</v>
      </c>
      <c r="D160" s="4" t="s">
        <v>403</v>
      </c>
      <c r="E160" s="5">
        <v>43974</v>
      </c>
      <c r="F160" s="5">
        <v>44561</v>
      </c>
      <c r="G160" s="6">
        <v>7487.4375</v>
      </c>
      <c r="H160" s="6">
        <f t="shared" si="24"/>
        <v>4492.4625000000005</v>
      </c>
      <c r="I160" s="7" t="s">
        <v>288</v>
      </c>
      <c r="J160" s="7" t="s">
        <v>13</v>
      </c>
      <c r="K160" s="7">
        <v>1</v>
      </c>
      <c r="L160" s="9" t="s">
        <v>180</v>
      </c>
    </row>
    <row r="161" spans="1:12" ht="62" x14ac:dyDescent="0.25">
      <c r="A161" s="4" t="s">
        <v>286</v>
      </c>
      <c r="B161" s="4" t="s">
        <v>287</v>
      </c>
      <c r="C161" s="4" t="s">
        <v>333</v>
      </c>
      <c r="D161" s="4" t="s">
        <v>402</v>
      </c>
      <c r="E161" s="5">
        <v>43974</v>
      </c>
      <c r="F161" s="5">
        <v>44561</v>
      </c>
      <c r="G161" s="6">
        <v>1127.7249999999999</v>
      </c>
      <c r="H161" s="6">
        <f t="shared" si="24"/>
        <v>676.63499999999999</v>
      </c>
      <c r="I161" s="7" t="s">
        <v>288</v>
      </c>
      <c r="J161" s="7" t="s">
        <v>13</v>
      </c>
      <c r="K161" s="7">
        <v>1</v>
      </c>
      <c r="L161" s="9" t="s">
        <v>180</v>
      </c>
    </row>
    <row r="162" spans="1:12" ht="62" x14ac:dyDescent="0.25">
      <c r="A162" s="4" t="s">
        <v>289</v>
      </c>
      <c r="B162" s="4" t="s">
        <v>290</v>
      </c>
      <c r="C162" s="4" t="s">
        <v>195</v>
      </c>
      <c r="D162" s="4" t="s">
        <v>403</v>
      </c>
      <c r="E162" s="5">
        <v>43974</v>
      </c>
      <c r="F162" s="5">
        <v>44561</v>
      </c>
      <c r="G162" s="6">
        <v>7587.0874999999996</v>
      </c>
      <c r="H162" s="6">
        <f t="shared" si="24"/>
        <v>4552.2525000000005</v>
      </c>
      <c r="I162" s="7" t="s">
        <v>291</v>
      </c>
      <c r="J162" s="7" t="s">
        <v>13</v>
      </c>
      <c r="K162" s="7">
        <v>1</v>
      </c>
      <c r="L162" s="9" t="s">
        <v>180</v>
      </c>
    </row>
    <row r="163" spans="1:12" ht="62" x14ac:dyDescent="0.25">
      <c r="A163" s="4" t="s">
        <v>207</v>
      </c>
      <c r="B163" s="4" t="s">
        <v>208</v>
      </c>
      <c r="C163" s="4" t="s">
        <v>333</v>
      </c>
      <c r="D163" s="4" t="s">
        <v>402</v>
      </c>
      <c r="E163" s="5">
        <v>43983</v>
      </c>
      <c r="F163" s="5">
        <v>44561</v>
      </c>
      <c r="G163" s="6">
        <v>3590.9875000000002</v>
      </c>
      <c r="H163" s="6">
        <f t="shared" si="24"/>
        <v>2154.5925000000002</v>
      </c>
      <c r="I163" s="7" t="s">
        <v>209</v>
      </c>
      <c r="J163" s="7" t="s">
        <v>13</v>
      </c>
      <c r="K163" s="7">
        <v>1</v>
      </c>
      <c r="L163" s="9" t="s">
        <v>180</v>
      </c>
    </row>
    <row r="164" spans="1:12" ht="62" x14ac:dyDescent="0.25">
      <c r="A164" s="4" t="s">
        <v>629</v>
      </c>
      <c r="B164" s="4" t="s">
        <v>292</v>
      </c>
      <c r="C164" s="4" t="s">
        <v>195</v>
      </c>
      <c r="D164" s="4" t="s">
        <v>403</v>
      </c>
      <c r="E164" s="5">
        <v>43983</v>
      </c>
      <c r="F164" s="5">
        <v>44561</v>
      </c>
      <c r="G164" s="6">
        <v>4131.3125</v>
      </c>
      <c r="H164" s="6">
        <f t="shared" ref="H164:H165" si="25">G164*80%*75%</f>
        <v>2478.7875000000004</v>
      </c>
      <c r="I164" s="7" t="s">
        <v>139</v>
      </c>
      <c r="J164" s="7" t="s">
        <v>13</v>
      </c>
      <c r="K164" s="7">
        <v>1</v>
      </c>
      <c r="L164" s="9" t="s">
        <v>180</v>
      </c>
    </row>
    <row r="165" spans="1:12" ht="62" x14ac:dyDescent="0.25">
      <c r="A165" s="4" t="s">
        <v>293</v>
      </c>
      <c r="B165" s="4" t="s">
        <v>294</v>
      </c>
      <c r="C165" s="4" t="s">
        <v>195</v>
      </c>
      <c r="D165" s="4" t="s">
        <v>403</v>
      </c>
      <c r="E165" s="5">
        <v>43984</v>
      </c>
      <c r="F165" s="5">
        <v>44561</v>
      </c>
      <c r="G165" s="6">
        <v>7927.4</v>
      </c>
      <c r="H165" s="6">
        <f t="shared" si="25"/>
        <v>4756.4400000000005</v>
      </c>
      <c r="I165" s="7" t="s">
        <v>295</v>
      </c>
      <c r="J165" s="7" t="s">
        <v>13</v>
      </c>
      <c r="K165" s="7">
        <v>1</v>
      </c>
      <c r="L165" s="9" t="s">
        <v>180</v>
      </c>
    </row>
    <row r="166" spans="1:12" ht="62" x14ac:dyDescent="0.25">
      <c r="A166" s="4" t="s">
        <v>293</v>
      </c>
      <c r="B166" s="4" t="s">
        <v>294</v>
      </c>
      <c r="C166" s="4" t="s">
        <v>333</v>
      </c>
      <c r="D166" s="4" t="s">
        <v>402</v>
      </c>
      <c r="E166" s="5">
        <v>43984</v>
      </c>
      <c r="F166" s="5">
        <v>44561</v>
      </c>
      <c r="G166" s="6">
        <v>2859.2624999999998</v>
      </c>
      <c r="H166" s="6">
        <f>G166*80%*75%</f>
        <v>1715.5574999999999</v>
      </c>
      <c r="I166" s="7" t="s">
        <v>295</v>
      </c>
      <c r="J166" s="7" t="s">
        <v>13</v>
      </c>
      <c r="K166" s="7">
        <v>1</v>
      </c>
      <c r="L166" s="9" t="s">
        <v>180</v>
      </c>
    </row>
    <row r="167" spans="1:12" ht="62" x14ac:dyDescent="0.25">
      <c r="A167" s="4" t="s">
        <v>216</v>
      </c>
      <c r="B167" s="4" t="s">
        <v>217</v>
      </c>
      <c r="C167" s="4" t="s">
        <v>195</v>
      </c>
      <c r="D167" s="4" t="s">
        <v>403</v>
      </c>
      <c r="E167" s="5">
        <v>43985</v>
      </c>
      <c r="F167" s="5">
        <v>44561</v>
      </c>
      <c r="G167" s="6">
        <v>9334.6500000000015</v>
      </c>
      <c r="H167" s="6">
        <f t="shared" ref="H167:H168" si="26">G167*80%*75%</f>
        <v>5600.7900000000009</v>
      </c>
      <c r="I167" s="7" t="s">
        <v>218</v>
      </c>
      <c r="J167" s="7" t="s">
        <v>13</v>
      </c>
      <c r="K167" s="7">
        <v>1</v>
      </c>
      <c r="L167" s="9" t="s">
        <v>180</v>
      </c>
    </row>
    <row r="168" spans="1:12" ht="62" x14ac:dyDescent="0.25">
      <c r="A168" s="4" t="s">
        <v>296</v>
      </c>
      <c r="B168" s="4" t="s">
        <v>297</v>
      </c>
      <c r="C168" s="4" t="s">
        <v>195</v>
      </c>
      <c r="D168" s="4" t="s">
        <v>403</v>
      </c>
      <c r="E168" s="5">
        <v>43986</v>
      </c>
      <c r="F168" s="5">
        <v>44561</v>
      </c>
      <c r="G168" s="6">
        <v>3745.9874999999997</v>
      </c>
      <c r="H168" s="6">
        <f t="shared" si="26"/>
        <v>2247.5924999999997</v>
      </c>
      <c r="I168" s="7" t="s">
        <v>298</v>
      </c>
      <c r="J168" s="7" t="s">
        <v>13</v>
      </c>
      <c r="K168" s="7">
        <v>1</v>
      </c>
      <c r="L168" s="9" t="s">
        <v>180</v>
      </c>
    </row>
    <row r="169" spans="1:12" ht="62" x14ac:dyDescent="0.25">
      <c r="A169" s="4" t="s">
        <v>304</v>
      </c>
      <c r="B169" s="4" t="s">
        <v>305</v>
      </c>
      <c r="C169" s="4" t="s">
        <v>333</v>
      </c>
      <c r="D169" s="4" t="s">
        <v>402</v>
      </c>
      <c r="E169" s="5">
        <v>43986</v>
      </c>
      <c r="F169" s="5">
        <v>44561</v>
      </c>
      <c r="G169" s="6">
        <v>1263.925</v>
      </c>
      <c r="H169" s="6">
        <f>G169*80%*75%</f>
        <v>758.35500000000002</v>
      </c>
      <c r="I169" s="7" t="s">
        <v>306</v>
      </c>
      <c r="J169" s="7" t="s">
        <v>13</v>
      </c>
      <c r="K169" s="7">
        <v>1</v>
      </c>
      <c r="L169" s="9" t="s">
        <v>180</v>
      </c>
    </row>
    <row r="170" spans="1:12" ht="62" x14ac:dyDescent="0.25">
      <c r="A170" s="4" t="s">
        <v>123</v>
      </c>
      <c r="B170" s="4" t="s">
        <v>142</v>
      </c>
      <c r="C170" s="4" t="s">
        <v>195</v>
      </c>
      <c r="D170" s="4" t="s">
        <v>403</v>
      </c>
      <c r="E170" s="5">
        <v>43986</v>
      </c>
      <c r="F170" s="5">
        <v>44561</v>
      </c>
      <c r="G170" s="6">
        <v>3094.3249999999998</v>
      </c>
      <c r="H170" s="6">
        <f>G170*80%*75%</f>
        <v>1856.595</v>
      </c>
      <c r="I170" s="7" t="s">
        <v>131</v>
      </c>
      <c r="J170" s="7" t="s">
        <v>13</v>
      </c>
      <c r="K170" s="7">
        <v>1</v>
      </c>
      <c r="L170" s="9" t="s">
        <v>180</v>
      </c>
    </row>
    <row r="171" spans="1:12" ht="62" x14ac:dyDescent="0.25">
      <c r="A171" s="4" t="s">
        <v>123</v>
      </c>
      <c r="B171" s="4" t="s">
        <v>142</v>
      </c>
      <c r="C171" s="4" t="s">
        <v>333</v>
      </c>
      <c r="D171" s="4" t="s">
        <v>402</v>
      </c>
      <c r="E171" s="5">
        <v>43986</v>
      </c>
      <c r="F171" s="5">
        <v>44561</v>
      </c>
      <c r="G171" s="6">
        <v>2479.7249999999999</v>
      </c>
      <c r="H171" s="6">
        <f>G171*80%*75%</f>
        <v>1487.835</v>
      </c>
      <c r="I171" s="7" t="s">
        <v>131</v>
      </c>
      <c r="J171" s="7" t="s">
        <v>13</v>
      </c>
      <c r="K171" s="7">
        <v>1</v>
      </c>
      <c r="L171" s="9" t="s">
        <v>180</v>
      </c>
    </row>
    <row r="172" spans="1:12" ht="62" x14ac:dyDescent="0.25">
      <c r="A172" s="4" t="s">
        <v>204</v>
      </c>
      <c r="B172" s="4" t="s">
        <v>205</v>
      </c>
      <c r="C172" s="4" t="s">
        <v>195</v>
      </c>
      <c r="D172" s="4" t="s">
        <v>403</v>
      </c>
      <c r="E172" s="5">
        <v>43989</v>
      </c>
      <c r="F172" s="5">
        <v>44561</v>
      </c>
      <c r="G172" s="6">
        <v>10586.9125</v>
      </c>
      <c r="H172" s="6">
        <f>G172*80%*75%</f>
        <v>6352.1475000000009</v>
      </c>
      <c r="I172" s="7" t="s">
        <v>206</v>
      </c>
      <c r="J172" s="7" t="s">
        <v>13</v>
      </c>
      <c r="K172" s="7">
        <v>1</v>
      </c>
      <c r="L172" s="9" t="s">
        <v>180</v>
      </c>
    </row>
    <row r="173" spans="1:12" ht="62" x14ac:dyDescent="0.25">
      <c r="A173" s="4" t="s">
        <v>204</v>
      </c>
      <c r="B173" s="4" t="s">
        <v>205</v>
      </c>
      <c r="C173" s="4" t="s">
        <v>333</v>
      </c>
      <c r="D173" s="4" t="s">
        <v>402</v>
      </c>
      <c r="E173" s="5">
        <v>43989</v>
      </c>
      <c r="F173" s="5">
        <v>44561</v>
      </c>
      <c r="G173" s="6">
        <v>3628.5624999999995</v>
      </c>
      <c r="H173" s="6">
        <f>G173*80%*75%</f>
        <v>2177.1374999999998</v>
      </c>
      <c r="I173" s="7" t="s">
        <v>206</v>
      </c>
      <c r="J173" s="7" t="s">
        <v>13</v>
      </c>
      <c r="K173" s="7">
        <v>1</v>
      </c>
      <c r="L173" s="9" t="s">
        <v>180</v>
      </c>
    </row>
    <row r="174" spans="1:12" ht="62" x14ac:dyDescent="0.25">
      <c r="A174" s="4" t="s">
        <v>299</v>
      </c>
      <c r="B174" s="4" t="s">
        <v>300</v>
      </c>
      <c r="C174" s="4" t="s">
        <v>195</v>
      </c>
      <c r="D174" s="4" t="s">
        <v>403</v>
      </c>
      <c r="E174" s="5">
        <v>43989</v>
      </c>
      <c r="F174" s="5">
        <v>44561</v>
      </c>
      <c r="G174" s="6">
        <v>6116.25</v>
      </c>
      <c r="H174" s="6">
        <f t="shared" ref="H174:H175" si="27">G174*80%*75%</f>
        <v>3669.75</v>
      </c>
      <c r="I174" s="7" t="s">
        <v>301</v>
      </c>
      <c r="J174" s="7" t="s">
        <v>13</v>
      </c>
      <c r="K174" s="7">
        <v>1</v>
      </c>
      <c r="L174" s="9" t="s">
        <v>180</v>
      </c>
    </row>
    <row r="175" spans="1:12" ht="62" x14ac:dyDescent="0.25">
      <c r="A175" s="4" t="s">
        <v>75</v>
      </c>
      <c r="B175" s="4" t="s">
        <v>302</v>
      </c>
      <c r="C175" s="4" t="s">
        <v>195</v>
      </c>
      <c r="D175" s="4" t="s">
        <v>403</v>
      </c>
      <c r="E175" s="5">
        <v>43990</v>
      </c>
      <c r="F175" s="5">
        <v>44561</v>
      </c>
      <c r="G175" s="6">
        <v>4661.1125000000002</v>
      </c>
      <c r="H175" s="6">
        <f t="shared" si="27"/>
        <v>2796.6675000000005</v>
      </c>
      <c r="I175" s="7" t="s">
        <v>303</v>
      </c>
      <c r="J175" s="7" t="s">
        <v>13</v>
      </c>
      <c r="K175" s="7">
        <v>1</v>
      </c>
      <c r="L175" s="9" t="s">
        <v>180</v>
      </c>
    </row>
    <row r="176" spans="1:12" ht="62" x14ac:dyDescent="0.25">
      <c r="A176" s="4" t="s">
        <v>338</v>
      </c>
      <c r="B176" s="4" t="s">
        <v>339</v>
      </c>
      <c r="C176" s="4" t="s">
        <v>333</v>
      </c>
      <c r="D176" s="4" t="s">
        <v>402</v>
      </c>
      <c r="E176" s="5">
        <v>43990</v>
      </c>
      <c r="F176" s="5">
        <v>44561</v>
      </c>
      <c r="G176" s="6">
        <v>3929.4375</v>
      </c>
      <c r="H176" s="6">
        <f>G176*80%*75%</f>
        <v>2357.6625000000004</v>
      </c>
      <c r="I176" s="7" t="s">
        <v>347</v>
      </c>
      <c r="J176" s="7" t="s">
        <v>13</v>
      </c>
      <c r="K176" s="7">
        <v>1</v>
      </c>
      <c r="L176" s="9" t="s">
        <v>180</v>
      </c>
    </row>
    <row r="177" spans="1:16" ht="62" x14ac:dyDescent="0.25">
      <c r="A177" s="4" t="s">
        <v>310</v>
      </c>
      <c r="B177" s="4" t="s">
        <v>311</v>
      </c>
      <c r="C177" s="4" t="s">
        <v>195</v>
      </c>
      <c r="D177" s="4" t="s">
        <v>403</v>
      </c>
      <c r="E177" s="5">
        <v>43993</v>
      </c>
      <c r="F177" s="5">
        <v>44561</v>
      </c>
      <c r="G177" s="6">
        <v>11193.499999999998</v>
      </c>
      <c r="H177" s="6">
        <f>G177*80%*75%</f>
        <v>6716.0999999999995</v>
      </c>
      <c r="I177" s="7" t="s">
        <v>312</v>
      </c>
      <c r="J177" s="7" t="s">
        <v>13</v>
      </c>
      <c r="K177" s="7">
        <v>1</v>
      </c>
      <c r="L177" s="9" t="s">
        <v>180</v>
      </c>
    </row>
    <row r="178" spans="1:16" ht="62" x14ac:dyDescent="0.25">
      <c r="A178" s="4" t="s">
        <v>310</v>
      </c>
      <c r="B178" s="4" t="s">
        <v>311</v>
      </c>
      <c r="C178" s="4" t="s">
        <v>333</v>
      </c>
      <c r="D178" s="4" t="s">
        <v>402</v>
      </c>
      <c r="E178" s="5">
        <v>43993</v>
      </c>
      <c r="F178" s="5">
        <v>44561</v>
      </c>
      <c r="G178" s="6">
        <v>1199.7624999999998</v>
      </c>
      <c r="H178" s="6">
        <f>G178*80%*75%</f>
        <v>719.85749999999996</v>
      </c>
      <c r="I178" s="7" t="s">
        <v>312</v>
      </c>
      <c r="J178" s="7" t="s">
        <v>13</v>
      </c>
      <c r="K178" s="7">
        <v>1</v>
      </c>
      <c r="L178" s="9" t="s">
        <v>180</v>
      </c>
    </row>
    <row r="179" spans="1:16" ht="62" x14ac:dyDescent="0.25">
      <c r="A179" s="4" t="s">
        <v>316</v>
      </c>
      <c r="B179" s="4" t="s">
        <v>317</v>
      </c>
      <c r="C179" s="4" t="s">
        <v>195</v>
      </c>
      <c r="D179" s="4" t="s">
        <v>403</v>
      </c>
      <c r="E179" s="5">
        <v>43993</v>
      </c>
      <c r="F179" s="5">
        <v>44561</v>
      </c>
      <c r="G179" s="6">
        <v>2305.5875000000001</v>
      </c>
      <c r="H179" s="6">
        <f t="shared" ref="H179:H180" si="28">G179*80%*75%</f>
        <v>1383.3525000000002</v>
      </c>
      <c r="I179" s="7" t="s">
        <v>318</v>
      </c>
      <c r="J179" s="7" t="s">
        <v>13</v>
      </c>
      <c r="K179" s="7">
        <v>1</v>
      </c>
      <c r="L179" s="9" t="s">
        <v>180</v>
      </c>
    </row>
    <row r="180" spans="1:16" ht="62" x14ac:dyDescent="0.25">
      <c r="A180" s="4" t="s">
        <v>307</v>
      </c>
      <c r="B180" s="4" t="s">
        <v>308</v>
      </c>
      <c r="C180" s="4" t="s">
        <v>195</v>
      </c>
      <c r="D180" s="4" t="s">
        <v>403</v>
      </c>
      <c r="E180" s="5">
        <v>43993</v>
      </c>
      <c r="F180" s="5">
        <v>44561</v>
      </c>
      <c r="G180" s="6">
        <v>7750.4875000000002</v>
      </c>
      <c r="H180" s="6">
        <f t="shared" si="28"/>
        <v>4650.2925000000005</v>
      </c>
      <c r="I180" s="7" t="s">
        <v>309</v>
      </c>
      <c r="J180" s="7" t="s">
        <v>13</v>
      </c>
      <c r="K180" s="7">
        <v>1</v>
      </c>
      <c r="L180" s="9" t="s">
        <v>180</v>
      </c>
    </row>
    <row r="181" spans="1:16" ht="62" x14ac:dyDescent="0.25">
      <c r="A181" s="4" t="s">
        <v>121</v>
      </c>
      <c r="B181" s="4" t="s">
        <v>141</v>
      </c>
      <c r="C181" s="4" t="s">
        <v>195</v>
      </c>
      <c r="D181" s="4" t="s">
        <v>403</v>
      </c>
      <c r="E181" s="5">
        <v>43993</v>
      </c>
      <c r="F181" s="5">
        <v>44561</v>
      </c>
      <c r="G181" s="6">
        <v>3154.9500000000003</v>
      </c>
      <c r="H181" s="6">
        <f t="shared" ref="H181:H182" si="29">G181*80%*75%</f>
        <v>1892.9700000000003</v>
      </c>
      <c r="I181" s="7" t="s">
        <v>129</v>
      </c>
      <c r="J181" s="7" t="s">
        <v>13</v>
      </c>
      <c r="K181" s="7">
        <v>1</v>
      </c>
      <c r="L181" s="9" t="s">
        <v>180</v>
      </c>
    </row>
    <row r="182" spans="1:16" ht="62" x14ac:dyDescent="0.25">
      <c r="A182" s="4" t="s">
        <v>313</v>
      </c>
      <c r="B182" s="4" t="s">
        <v>314</v>
      </c>
      <c r="C182" s="4" t="s">
        <v>195</v>
      </c>
      <c r="D182" s="4" t="s">
        <v>403</v>
      </c>
      <c r="E182" s="5">
        <v>43993</v>
      </c>
      <c r="F182" s="5">
        <v>44561</v>
      </c>
      <c r="G182" s="6">
        <v>11459.75</v>
      </c>
      <c r="H182" s="6">
        <f t="shared" si="29"/>
        <v>6875.85</v>
      </c>
      <c r="I182" s="7" t="s">
        <v>315</v>
      </c>
      <c r="J182" s="7" t="s">
        <v>13</v>
      </c>
      <c r="K182" s="7">
        <v>1</v>
      </c>
      <c r="L182" s="9" t="s">
        <v>180</v>
      </c>
    </row>
    <row r="183" spans="1:16" ht="62" x14ac:dyDescent="0.25">
      <c r="A183" s="4" t="s">
        <v>313</v>
      </c>
      <c r="B183" s="4" t="s">
        <v>314</v>
      </c>
      <c r="C183" s="4" t="s">
        <v>333</v>
      </c>
      <c r="D183" s="4" t="s">
        <v>402</v>
      </c>
      <c r="E183" s="5">
        <v>43993</v>
      </c>
      <c r="F183" s="5">
        <v>44561</v>
      </c>
      <c r="G183" s="6">
        <v>5791.5125000000007</v>
      </c>
      <c r="H183" s="6">
        <f t="shared" ref="H183:H184" si="30">G183*80%*75%</f>
        <v>3474.9075000000007</v>
      </c>
      <c r="I183" s="7" t="s">
        <v>315</v>
      </c>
      <c r="J183" s="7" t="s">
        <v>13</v>
      </c>
      <c r="K183" s="7">
        <v>1</v>
      </c>
      <c r="L183" s="9" t="s">
        <v>180</v>
      </c>
    </row>
    <row r="184" spans="1:16" ht="62" x14ac:dyDescent="0.25">
      <c r="A184" s="4" t="s">
        <v>280</v>
      </c>
      <c r="B184" s="4" t="s">
        <v>342</v>
      </c>
      <c r="C184" s="4" t="s">
        <v>333</v>
      </c>
      <c r="D184" s="4" t="s">
        <v>402</v>
      </c>
      <c r="E184" s="5">
        <v>43993</v>
      </c>
      <c r="F184" s="5">
        <v>44561</v>
      </c>
      <c r="G184" s="6">
        <v>1004.5874999999999</v>
      </c>
      <c r="H184" s="6">
        <f t="shared" si="30"/>
        <v>602.75249999999994</v>
      </c>
      <c r="I184" s="7" t="s">
        <v>282</v>
      </c>
      <c r="J184" s="7" t="s">
        <v>13</v>
      </c>
      <c r="K184" s="7">
        <v>1</v>
      </c>
      <c r="L184" s="9" t="s">
        <v>180</v>
      </c>
    </row>
    <row r="185" spans="1:16" ht="62" x14ac:dyDescent="0.25">
      <c r="A185" s="4" t="s">
        <v>632</v>
      </c>
      <c r="B185" s="4" t="s">
        <v>247</v>
      </c>
      <c r="C185" s="4" t="s">
        <v>195</v>
      </c>
      <c r="D185" s="4" t="s">
        <v>403</v>
      </c>
      <c r="E185" s="5">
        <v>43993</v>
      </c>
      <c r="F185" s="5">
        <v>44561</v>
      </c>
      <c r="G185" s="6">
        <v>15821.075000000001</v>
      </c>
      <c r="H185" s="6">
        <f>G185*80%*75%</f>
        <v>9492.6450000000004</v>
      </c>
      <c r="I185" s="7" t="s">
        <v>248</v>
      </c>
      <c r="J185" s="7" t="s">
        <v>13</v>
      </c>
      <c r="K185" s="7">
        <v>1</v>
      </c>
      <c r="L185" s="9" t="s">
        <v>180</v>
      </c>
      <c r="P185" s="12"/>
    </row>
    <row r="186" spans="1:16" ht="62" x14ac:dyDescent="0.25">
      <c r="A186" s="4" t="s">
        <v>632</v>
      </c>
      <c r="B186" s="4" t="s">
        <v>247</v>
      </c>
      <c r="C186" s="4" t="s">
        <v>333</v>
      </c>
      <c r="D186" s="4" t="s">
        <v>402</v>
      </c>
      <c r="E186" s="5">
        <v>43993</v>
      </c>
      <c r="F186" s="5">
        <v>44561</v>
      </c>
      <c r="G186" s="6">
        <v>2206.3375000000001</v>
      </c>
      <c r="H186" s="6">
        <f>G186*80%*75%</f>
        <v>1323.8025000000002</v>
      </c>
      <c r="I186" s="7" t="s">
        <v>248</v>
      </c>
      <c r="J186" s="7" t="s">
        <v>13</v>
      </c>
      <c r="K186" s="7">
        <v>1</v>
      </c>
      <c r="L186" s="9" t="s">
        <v>180</v>
      </c>
    </row>
    <row r="187" spans="1:16" ht="62" x14ac:dyDescent="0.25">
      <c r="A187" s="4" t="s">
        <v>325</v>
      </c>
      <c r="B187" s="4" t="s">
        <v>326</v>
      </c>
      <c r="C187" s="4" t="s">
        <v>195</v>
      </c>
      <c r="D187" s="4" t="s">
        <v>403</v>
      </c>
      <c r="E187" s="5">
        <v>43994</v>
      </c>
      <c r="F187" s="5">
        <v>44561</v>
      </c>
      <c r="G187" s="6">
        <v>1371.05</v>
      </c>
      <c r="H187" s="6">
        <f>G187*80%*75%</f>
        <v>822.62999999999988</v>
      </c>
      <c r="I187" s="7" t="s">
        <v>327</v>
      </c>
      <c r="J187" s="7" t="s">
        <v>13</v>
      </c>
      <c r="K187" s="7">
        <v>1</v>
      </c>
      <c r="L187" s="9" t="s">
        <v>180</v>
      </c>
    </row>
    <row r="188" spans="1:16" ht="62" x14ac:dyDescent="0.25">
      <c r="A188" s="4" t="s">
        <v>325</v>
      </c>
      <c r="B188" s="4" t="s">
        <v>326</v>
      </c>
      <c r="C188" s="4" t="s">
        <v>333</v>
      </c>
      <c r="D188" s="4" t="s">
        <v>402</v>
      </c>
      <c r="E188" s="5">
        <v>43994</v>
      </c>
      <c r="F188" s="5">
        <v>44561</v>
      </c>
      <c r="G188" s="6">
        <v>1146.2250000000001</v>
      </c>
      <c r="H188" s="6">
        <f>G188*80%*75%</f>
        <v>687.73500000000013</v>
      </c>
      <c r="I188" s="7" t="s">
        <v>327</v>
      </c>
      <c r="J188" s="7" t="s">
        <v>13</v>
      </c>
      <c r="K188" s="7">
        <v>1</v>
      </c>
      <c r="L188" s="9" t="s">
        <v>180</v>
      </c>
    </row>
    <row r="189" spans="1:16" ht="62" x14ac:dyDescent="0.25">
      <c r="A189" s="4" t="s">
        <v>319</v>
      </c>
      <c r="B189" s="4" t="s">
        <v>320</v>
      </c>
      <c r="C189" s="4" t="s">
        <v>195</v>
      </c>
      <c r="D189" s="4" t="s">
        <v>403</v>
      </c>
      <c r="E189" s="5">
        <v>43994</v>
      </c>
      <c r="F189" s="5">
        <v>44561</v>
      </c>
      <c r="G189" s="6">
        <v>3553.3249999999994</v>
      </c>
      <c r="H189" s="6">
        <f t="shared" ref="H189:H190" si="31">G189*80%*75%</f>
        <v>2131.9949999999999</v>
      </c>
      <c r="I189" s="7" t="s">
        <v>321</v>
      </c>
      <c r="J189" s="7" t="s">
        <v>13</v>
      </c>
      <c r="K189" s="7">
        <v>1</v>
      </c>
      <c r="L189" s="9" t="s">
        <v>180</v>
      </c>
    </row>
    <row r="190" spans="1:16" ht="62" x14ac:dyDescent="0.25">
      <c r="A190" s="4" t="s">
        <v>322</v>
      </c>
      <c r="B190" s="4" t="s">
        <v>323</v>
      </c>
      <c r="C190" s="4" t="s">
        <v>195</v>
      </c>
      <c r="D190" s="4" t="s">
        <v>403</v>
      </c>
      <c r="E190" s="5">
        <v>43994</v>
      </c>
      <c r="F190" s="5">
        <v>44561</v>
      </c>
      <c r="G190" s="6">
        <v>1371.05</v>
      </c>
      <c r="H190" s="6">
        <f t="shared" si="31"/>
        <v>822.62999999999988</v>
      </c>
      <c r="I190" s="7" t="s">
        <v>324</v>
      </c>
      <c r="J190" s="7" t="s">
        <v>13</v>
      </c>
      <c r="K190" s="7">
        <v>1</v>
      </c>
      <c r="L190" s="9" t="s">
        <v>180</v>
      </c>
    </row>
    <row r="191" spans="1:16" ht="62" x14ac:dyDescent="0.25">
      <c r="A191" s="4" t="s">
        <v>239</v>
      </c>
      <c r="B191" s="4" t="s">
        <v>240</v>
      </c>
      <c r="C191" s="4" t="s">
        <v>333</v>
      </c>
      <c r="D191" s="4" t="s">
        <v>402</v>
      </c>
      <c r="E191" s="5">
        <v>43994</v>
      </c>
      <c r="F191" s="5">
        <v>44561</v>
      </c>
      <c r="G191" s="6">
        <v>6430.4000000000005</v>
      </c>
      <c r="H191" s="6">
        <f>G191*80%*75%</f>
        <v>3858.2400000000007</v>
      </c>
      <c r="I191" s="7" t="s">
        <v>241</v>
      </c>
      <c r="J191" s="7" t="s">
        <v>13</v>
      </c>
      <c r="K191" s="7">
        <v>1</v>
      </c>
      <c r="L191" s="9" t="s">
        <v>180</v>
      </c>
    </row>
    <row r="192" spans="1:16" ht="62" x14ac:dyDescent="0.25">
      <c r="A192" s="4" t="s">
        <v>635</v>
      </c>
      <c r="B192" s="4" t="s">
        <v>328</v>
      </c>
      <c r="C192" s="4" t="s">
        <v>195</v>
      </c>
      <c r="D192" s="4" t="s">
        <v>403</v>
      </c>
      <c r="E192" s="5">
        <v>44069</v>
      </c>
      <c r="F192" s="5">
        <v>44561</v>
      </c>
      <c r="G192" s="6">
        <v>9686.3250000000007</v>
      </c>
      <c r="H192" s="6">
        <f>G192*80%*75%</f>
        <v>5811.795000000001</v>
      </c>
      <c r="I192" s="7" t="s">
        <v>329</v>
      </c>
      <c r="J192" s="7" t="s">
        <v>13</v>
      </c>
      <c r="K192" s="7">
        <v>1</v>
      </c>
      <c r="L192" s="9" t="s">
        <v>180</v>
      </c>
    </row>
    <row r="193" spans="1:12" ht="62" x14ac:dyDescent="0.25">
      <c r="A193" s="4" t="s">
        <v>407</v>
      </c>
      <c r="B193" s="4" t="s">
        <v>408</v>
      </c>
      <c r="C193" s="4" t="s">
        <v>333</v>
      </c>
      <c r="D193" s="4" t="s">
        <v>402</v>
      </c>
      <c r="E193" s="5">
        <v>44089</v>
      </c>
      <c r="F193" s="5">
        <v>44196</v>
      </c>
      <c r="G193" s="6">
        <v>2158.8749999999995</v>
      </c>
      <c r="H193" s="6">
        <v>1295.33</v>
      </c>
      <c r="I193" s="7" t="s">
        <v>409</v>
      </c>
      <c r="J193" s="7" t="s">
        <v>13</v>
      </c>
      <c r="K193" s="7">
        <v>1</v>
      </c>
      <c r="L193" s="9" t="s">
        <v>180</v>
      </c>
    </row>
    <row r="194" spans="1:12" ht="62" x14ac:dyDescent="0.25">
      <c r="A194" s="4" t="s">
        <v>274</v>
      </c>
      <c r="B194" s="4" t="s">
        <v>410</v>
      </c>
      <c r="C194" s="4" t="s">
        <v>333</v>
      </c>
      <c r="D194" s="4" t="s">
        <v>402</v>
      </c>
      <c r="E194" s="5">
        <v>44069</v>
      </c>
      <c r="F194" s="5">
        <v>44196</v>
      </c>
      <c r="G194" s="6">
        <v>7512.625</v>
      </c>
      <c r="H194" s="6">
        <v>4507.58</v>
      </c>
      <c r="I194" s="7" t="s">
        <v>276</v>
      </c>
      <c r="J194" s="7" t="s">
        <v>13</v>
      </c>
      <c r="K194" s="7">
        <v>1</v>
      </c>
      <c r="L194" s="9" t="s">
        <v>180</v>
      </c>
    </row>
    <row r="195" spans="1:12" ht="62" x14ac:dyDescent="0.25">
      <c r="A195" s="4" t="s">
        <v>289</v>
      </c>
      <c r="B195" s="4" t="s">
        <v>290</v>
      </c>
      <c r="C195" s="4" t="s">
        <v>333</v>
      </c>
      <c r="D195" s="4" t="s">
        <v>402</v>
      </c>
      <c r="E195" s="5">
        <v>44096</v>
      </c>
      <c r="F195" s="5">
        <v>44196</v>
      </c>
      <c r="G195" s="6">
        <v>1160.2375</v>
      </c>
      <c r="H195" s="6">
        <v>696.14</v>
      </c>
      <c r="I195" s="7" t="s">
        <v>291</v>
      </c>
      <c r="J195" s="7" t="s">
        <v>13</v>
      </c>
      <c r="K195" s="7">
        <v>1</v>
      </c>
      <c r="L195" s="9" t="s">
        <v>180</v>
      </c>
    </row>
    <row r="196" spans="1:12" ht="62" x14ac:dyDescent="0.25">
      <c r="A196" s="4" t="s">
        <v>322</v>
      </c>
      <c r="B196" s="4" t="s">
        <v>323</v>
      </c>
      <c r="C196" s="4" t="s">
        <v>333</v>
      </c>
      <c r="D196" s="4" t="s">
        <v>402</v>
      </c>
      <c r="E196" s="5">
        <v>44091</v>
      </c>
      <c r="F196" s="5">
        <v>44196</v>
      </c>
      <c r="G196" s="6">
        <v>1093.875</v>
      </c>
      <c r="H196" s="6">
        <v>656.33</v>
      </c>
      <c r="I196" s="7" t="s">
        <v>324</v>
      </c>
      <c r="J196" s="7" t="s">
        <v>13</v>
      </c>
      <c r="K196" s="7">
        <v>1</v>
      </c>
      <c r="L196" s="9" t="s">
        <v>180</v>
      </c>
    </row>
    <row r="197" spans="1:12" ht="62" x14ac:dyDescent="0.25">
      <c r="A197" s="4" t="s">
        <v>411</v>
      </c>
      <c r="B197" s="4" t="s">
        <v>412</v>
      </c>
      <c r="C197" s="4" t="s">
        <v>333</v>
      </c>
      <c r="D197" s="4" t="s">
        <v>402</v>
      </c>
      <c r="E197" s="5">
        <v>43900</v>
      </c>
      <c r="F197" s="5">
        <v>44196</v>
      </c>
      <c r="G197" s="6">
        <v>3454.1125000000002</v>
      </c>
      <c r="H197" s="6">
        <v>2072.4699999999998</v>
      </c>
      <c r="I197" s="7" t="s">
        <v>344</v>
      </c>
      <c r="J197" s="7" t="s">
        <v>13</v>
      </c>
      <c r="K197" s="7">
        <v>1</v>
      </c>
      <c r="L197" s="9" t="s">
        <v>180</v>
      </c>
    </row>
    <row r="198" spans="1:12" ht="62" x14ac:dyDescent="0.25">
      <c r="A198" s="4" t="s">
        <v>236</v>
      </c>
      <c r="B198" s="4" t="s">
        <v>413</v>
      </c>
      <c r="C198" s="4" t="s">
        <v>333</v>
      </c>
      <c r="D198" s="4" t="s">
        <v>402</v>
      </c>
      <c r="E198" s="5">
        <v>43900</v>
      </c>
      <c r="F198" s="5">
        <v>44196</v>
      </c>
      <c r="G198" s="6">
        <v>1548.2375000000002</v>
      </c>
      <c r="H198" s="6">
        <v>928.94</v>
      </c>
      <c r="I198" s="7" t="s">
        <v>238</v>
      </c>
      <c r="J198" s="7" t="s">
        <v>13</v>
      </c>
      <c r="K198" s="7">
        <v>1</v>
      </c>
      <c r="L198" s="9" t="s">
        <v>180</v>
      </c>
    </row>
    <row r="199" spans="1:12" ht="62" x14ac:dyDescent="0.25">
      <c r="A199" s="4" t="s">
        <v>414</v>
      </c>
      <c r="B199" s="4" t="s">
        <v>240</v>
      </c>
      <c r="C199" s="4" t="s">
        <v>195</v>
      </c>
      <c r="D199" s="4" t="s">
        <v>403</v>
      </c>
      <c r="E199" s="5">
        <v>43900</v>
      </c>
      <c r="F199" s="5">
        <v>44196</v>
      </c>
      <c r="G199" s="6">
        <v>3451.4124999999999</v>
      </c>
      <c r="H199" s="6">
        <v>2070.85</v>
      </c>
      <c r="I199" s="7" t="s">
        <v>241</v>
      </c>
      <c r="J199" s="7" t="s">
        <v>13</v>
      </c>
      <c r="K199" s="7">
        <v>1</v>
      </c>
      <c r="L199" s="9" t="s">
        <v>180</v>
      </c>
    </row>
    <row r="200" spans="1:12" ht="96.65" customHeight="1" x14ac:dyDescent="0.25">
      <c r="A200" s="4" t="s">
        <v>9</v>
      </c>
      <c r="B200" s="4"/>
      <c r="C200" s="4" t="s">
        <v>421</v>
      </c>
      <c r="D200" s="4" t="s">
        <v>416</v>
      </c>
      <c r="E200" s="5">
        <v>43466</v>
      </c>
      <c r="F200" s="5">
        <v>43830</v>
      </c>
      <c r="G200" s="6">
        <v>10562.86</v>
      </c>
      <c r="H200" s="6">
        <f>G200*75%</f>
        <v>7922.1450000000004</v>
      </c>
      <c r="I200" s="7" t="s">
        <v>12</v>
      </c>
      <c r="J200" s="7" t="s">
        <v>13</v>
      </c>
      <c r="K200" s="7">
        <v>4</v>
      </c>
      <c r="L200" s="9" t="s">
        <v>178</v>
      </c>
    </row>
    <row r="201" spans="1:12" ht="95.15" customHeight="1" x14ac:dyDescent="0.25">
      <c r="A201" s="4" t="s">
        <v>9</v>
      </c>
      <c r="B201" s="4"/>
      <c r="C201" s="4" t="s">
        <v>422</v>
      </c>
      <c r="D201" s="4" t="s">
        <v>415</v>
      </c>
      <c r="E201" s="5">
        <v>44158</v>
      </c>
      <c r="F201" s="5">
        <v>45016</v>
      </c>
      <c r="G201" s="6">
        <v>72015.14</v>
      </c>
      <c r="H201" s="6">
        <f>(G201-3000)*75%</f>
        <v>51761.354999999996</v>
      </c>
      <c r="I201" s="7" t="s">
        <v>12</v>
      </c>
      <c r="J201" s="7" t="s">
        <v>13</v>
      </c>
      <c r="K201" s="7">
        <v>4</v>
      </c>
      <c r="L201" s="9" t="s">
        <v>178</v>
      </c>
    </row>
    <row r="202" spans="1:12" ht="97" customHeight="1" x14ac:dyDescent="0.25">
      <c r="A202" s="4" t="s">
        <v>9</v>
      </c>
      <c r="B202" s="4"/>
      <c r="C202" s="4" t="s">
        <v>423</v>
      </c>
      <c r="D202" s="4" t="s">
        <v>417</v>
      </c>
      <c r="E202" s="5">
        <v>44197</v>
      </c>
      <c r="F202" s="5">
        <v>44469</v>
      </c>
      <c r="G202" s="6">
        <v>44028</v>
      </c>
      <c r="H202" s="6">
        <f>G202*75%</f>
        <v>33021</v>
      </c>
      <c r="I202" s="7" t="s">
        <v>12</v>
      </c>
      <c r="J202" s="7" t="s">
        <v>13</v>
      </c>
      <c r="K202" s="7">
        <v>4</v>
      </c>
      <c r="L202" s="9" t="s">
        <v>178</v>
      </c>
    </row>
    <row r="203" spans="1:12" ht="95.15" customHeight="1" x14ac:dyDescent="0.25">
      <c r="A203" s="4" t="s">
        <v>9</v>
      </c>
      <c r="B203" s="4"/>
      <c r="C203" s="4" t="s">
        <v>424</v>
      </c>
      <c r="D203" s="4" t="s">
        <v>418</v>
      </c>
      <c r="E203" s="5">
        <v>44270</v>
      </c>
      <c r="F203" s="5">
        <v>45016</v>
      </c>
      <c r="G203" s="6">
        <v>158039.54999999999</v>
      </c>
      <c r="H203" s="6">
        <v>27000</v>
      </c>
      <c r="I203" s="7" t="s">
        <v>12</v>
      </c>
      <c r="J203" s="7" t="s">
        <v>13</v>
      </c>
      <c r="K203" s="7">
        <v>4</v>
      </c>
      <c r="L203" s="9" t="s">
        <v>178</v>
      </c>
    </row>
    <row r="204" spans="1:12" ht="98.5" customHeight="1" x14ac:dyDescent="0.25">
      <c r="A204" s="4" t="s">
        <v>9</v>
      </c>
      <c r="B204" s="4"/>
      <c r="C204" s="4" t="s">
        <v>425</v>
      </c>
      <c r="D204" s="4" t="s">
        <v>654</v>
      </c>
      <c r="E204" s="5">
        <v>44228</v>
      </c>
      <c r="F204" s="5">
        <v>45016</v>
      </c>
      <c r="G204" s="6">
        <v>19874</v>
      </c>
      <c r="H204" s="6">
        <f>G204*75%</f>
        <v>14905.5</v>
      </c>
      <c r="I204" s="7" t="s">
        <v>12</v>
      </c>
      <c r="J204" s="7" t="s">
        <v>13</v>
      </c>
      <c r="K204" s="7">
        <v>4</v>
      </c>
      <c r="L204" s="9" t="s">
        <v>178</v>
      </c>
    </row>
    <row r="205" spans="1:12" ht="95.15" customHeight="1" x14ac:dyDescent="0.25">
      <c r="A205" s="4" t="s">
        <v>9</v>
      </c>
      <c r="B205" s="4"/>
      <c r="C205" s="4" t="s">
        <v>426</v>
      </c>
      <c r="D205" s="4" t="s">
        <v>419</v>
      </c>
      <c r="E205" s="5">
        <v>44154</v>
      </c>
      <c r="F205" s="5">
        <v>44834</v>
      </c>
      <c r="G205" s="6">
        <v>14822.83</v>
      </c>
      <c r="H205" s="6">
        <f>G205*75%</f>
        <v>11117.122499999999</v>
      </c>
      <c r="I205" s="7" t="s">
        <v>12</v>
      </c>
      <c r="J205" s="7" t="s">
        <v>13</v>
      </c>
      <c r="K205" s="7">
        <v>4</v>
      </c>
      <c r="L205" s="9" t="s">
        <v>178</v>
      </c>
    </row>
    <row r="206" spans="1:12" ht="97" customHeight="1" x14ac:dyDescent="0.25">
      <c r="A206" s="4" t="s">
        <v>9</v>
      </c>
      <c r="B206" s="4"/>
      <c r="C206" s="4" t="s">
        <v>427</v>
      </c>
      <c r="D206" s="4" t="s">
        <v>420</v>
      </c>
      <c r="E206" s="5">
        <v>44154</v>
      </c>
      <c r="F206" s="5">
        <v>44865</v>
      </c>
      <c r="G206" s="6">
        <v>26869</v>
      </c>
      <c r="H206" s="6">
        <f>G206*75%</f>
        <v>20151.75</v>
      </c>
      <c r="I206" s="7" t="s">
        <v>12</v>
      </c>
      <c r="J206" s="7" t="s">
        <v>13</v>
      </c>
      <c r="K206" s="7">
        <v>4</v>
      </c>
      <c r="L206" s="9" t="s">
        <v>178</v>
      </c>
    </row>
    <row r="207" spans="1:12" ht="96.65" customHeight="1" x14ac:dyDescent="0.25">
      <c r="A207" s="4" t="s">
        <v>22</v>
      </c>
      <c r="B207" s="4"/>
      <c r="C207" s="4" t="s">
        <v>435</v>
      </c>
      <c r="D207" s="4" t="s">
        <v>437</v>
      </c>
      <c r="E207" s="5">
        <v>44183</v>
      </c>
      <c r="F207" s="5">
        <v>45230</v>
      </c>
      <c r="G207" s="6">
        <v>347393.41</v>
      </c>
      <c r="H207" s="6">
        <f>(G207-100000)*75%</f>
        <v>185545.0575</v>
      </c>
      <c r="I207" s="7" t="s">
        <v>482</v>
      </c>
      <c r="J207" s="7" t="s">
        <v>13</v>
      </c>
      <c r="K207" s="7">
        <v>4</v>
      </c>
      <c r="L207" s="9" t="s">
        <v>178</v>
      </c>
    </row>
    <row r="208" spans="1:12" ht="97" customHeight="1" x14ac:dyDescent="0.25">
      <c r="A208" s="4" t="s">
        <v>22</v>
      </c>
      <c r="B208" s="4"/>
      <c r="C208" s="4" t="s">
        <v>436</v>
      </c>
      <c r="D208" s="4" t="s">
        <v>438</v>
      </c>
      <c r="E208" s="5">
        <v>44209</v>
      </c>
      <c r="F208" s="5">
        <v>44469</v>
      </c>
      <c r="G208" s="6">
        <v>27868</v>
      </c>
      <c r="H208" s="6">
        <f t="shared" ref="H208:H214" si="32">G208*75%</f>
        <v>20901</v>
      </c>
      <c r="I208" s="7" t="s">
        <v>482</v>
      </c>
      <c r="J208" s="7" t="s">
        <v>13</v>
      </c>
      <c r="K208" s="7">
        <v>4</v>
      </c>
      <c r="L208" s="9" t="s">
        <v>178</v>
      </c>
    </row>
    <row r="209" spans="1:13" ht="95.5" customHeight="1" x14ac:dyDescent="0.25">
      <c r="A209" s="4" t="s">
        <v>18</v>
      </c>
      <c r="B209" s="4"/>
      <c r="C209" s="4" t="s">
        <v>428</v>
      </c>
      <c r="D209" s="4" t="s">
        <v>433</v>
      </c>
      <c r="E209" s="5">
        <v>44378</v>
      </c>
      <c r="F209" s="5">
        <v>44592</v>
      </c>
      <c r="G209" s="6">
        <v>84740</v>
      </c>
      <c r="H209" s="6">
        <f t="shared" si="32"/>
        <v>63555</v>
      </c>
      <c r="I209" s="7" t="s">
        <v>20</v>
      </c>
      <c r="J209" s="7" t="s">
        <v>13</v>
      </c>
      <c r="K209" s="7">
        <v>4</v>
      </c>
      <c r="L209" s="9" t="s">
        <v>178</v>
      </c>
    </row>
    <row r="210" spans="1:13" ht="95.5" customHeight="1" x14ac:dyDescent="0.25">
      <c r="A210" s="4" t="s">
        <v>18</v>
      </c>
      <c r="B210" s="4"/>
      <c r="C210" s="4" t="s">
        <v>429</v>
      </c>
      <c r="D210" s="4" t="s">
        <v>663</v>
      </c>
      <c r="E210" s="5">
        <v>44228</v>
      </c>
      <c r="F210" s="5">
        <v>44650</v>
      </c>
      <c r="G210" s="6">
        <v>81017.399999999994</v>
      </c>
      <c r="H210" s="6">
        <f t="shared" si="32"/>
        <v>60763.049999999996</v>
      </c>
      <c r="I210" s="7" t="s">
        <v>20</v>
      </c>
      <c r="J210" s="7" t="s">
        <v>13</v>
      </c>
      <c r="K210" s="7">
        <v>4</v>
      </c>
      <c r="L210" s="9" t="s">
        <v>178</v>
      </c>
    </row>
    <row r="211" spans="1:13" ht="93.65" customHeight="1" x14ac:dyDescent="0.25">
      <c r="A211" s="4" t="s">
        <v>18</v>
      </c>
      <c r="B211" s="4"/>
      <c r="C211" s="4" t="s">
        <v>430</v>
      </c>
      <c r="D211" s="4" t="s">
        <v>434</v>
      </c>
      <c r="E211" s="5">
        <v>44287</v>
      </c>
      <c r="F211" s="5">
        <v>44347</v>
      </c>
      <c r="G211" s="6">
        <v>29172.560000000001</v>
      </c>
      <c r="H211" s="6">
        <f t="shared" si="32"/>
        <v>21879.420000000002</v>
      </c>
      <c r="I211" s="7" t="s">
        <v>20</v>
      </c>
      <c r="J211" s="7" t="s">
        <v>13</v>
      </c>
      <c r="K211" s="7">
        <v>4</v>
      </c>
      <c r="L211" s="9" t="s">
        <v>178</v>
      </c>
    </row>
    <row r="212" spans="1:13" ht="95.5" customHeight="1" x14ac:dyDescent="0.25">
      <c r="A212" s="4" t="s">
        <v>18</v>
      </c>
      <c r="B212" s="4"/>
      <c r="C212" s="4" t="s">
        <v>431</v>
      </c>
      <c r="D212" s="4" t="s">
        <v>666</v>
      </c>
      <c r="E212" s="5">
        <v>44357</v>
      </c>
      <c r="F212" s="5">
        <v>44742</v>
      </c>
      <c r="G212" s="6">
        <v>31457.4</v>
      </c>
      <c r="H212" s="6">
        <f t="shared" si="32"/>
        <v>23593.050000000003</v>
      </c>
      <c r="I212" s="7" t="s">
        <v>20</v>
      </c>
      <c r="J212" s="7" t="s">
        <v>13</v>
      </c>
      <c r="K212" s="7">
        <v>4</v>
      </c>
      <c r="L212" s="9" t="s">
        <v>178</v>
      </c>
    </row>
    <row r="213" spans="1:13" ht="95.15" customHeight="1" x14ac:dyDescent="0.25">
      <c r="A213" s="4" t="s">
        <v>18</v>
      </c>
      <c r="B213" s="4"/>
      <c r="C213" s="4" t="s">
        <v>432</v>
      </c>
      <c r="D213" s="4" t="s">
        <v>664</v>
      </c>
      <c r="E213" s="5">
        <v>44544</v>
      </c>
      <c r="F213" s="5">
        <v>44834</v>
      </c>
      <c r="G213" s="6">
        <v>23061.93</v>
      </c>
      <c r="H213" s="6">
        <f t="shared" si="32"/>
        <v>17296.447500000002</v>
      </c>
      <c r="I213" s="7" t="s">
        <v>20</v>
      </c>
      <c r="J213" s="7" t="s">
        <v>13</v>
      </c>
      <c r="K213" s="7">
        <v>4</v>
      </c>
      <c r="L213" s="9" t="s">
        <v>178</v>
      </c>
    </row>
    <row r="214" spans="1:13" ht="96.65" customHeight="1" x14ac:dyDescent="0.25">
      <c r="A214" s="4" t="s">
        <v>9</v>
      </c>
      <c r="B214" s="4"/>
      <c r="C214" s="4" t="s">
        <v>625</v>
      </c>
      <c r="D214" s="4" t="s">
        <v>442</v>
      </c>
      <c r="E214" s="5">
        <v>44251</v>
      </c>
      <c r="F214" s="5">
        <v>44880</v>
      </c>
      <c r="G214" s="6">
        <v>5562.5</v>
      </c>
      <c r="H214" s="6">
        <f t="shared" si="32"/>
        <v>4171.875</v>
      </c>
      <c r="I214" s="7" t="s">
        <v>12</v>
      </c>
      <c r="J214" s="7" t="s">
        <v>13</v>
      </c>
      <c r="K214" s="7">
        <v>4</v>
      </c>
      <c r="L214" s="9" t="s">
        <v>178</v>
      </c>
    </row>
    <row r="215" spans="1:13" ht="62" x14ac:dyDescent="0.25">
      <c r="A215" s="4" t="s">
        <v>446</v>
      </c>
      <c r="B215" s="4"/>
      <c r="C215" s="4" t="s">
        <v>444</v>
      </c>
      <c r="D215" s="4" t="s">
        <v>449</v>
      </c>
      <c r="E215" s="5">
        <v>44371</v>
      </c>
      <c r="F215" s="5">
        <v>45107</v>
      </c>
      <c r="G215" s="6">
        <v>160000</v>
      </c>
      <c r="H215" s="6">
        <f>G215*46.875%*75%</f>
        <v>56250</v>
      </c>
      <c r="I215" s="7" t="s">
        <v>447</v>
      </c>
      <c r="J215" s="7" t="s">
        <v>13</v>
      </c>
      <c r="K215" s="7">
        <v>5</v>
      </c>
      <c r="L215" s="9" t="s">
        <v>190</v>
      </c>
      <c r="M215" s="11"/>
    </row>
    <row r="216" spans="1:13" ht="124" x14ac:dyDescent="0.25">
      <c r="A216" s="4" t="s">
        <v>443</v>
      </c>
      <c r="B216" s="4"/>
      <c r="C216" s="4" t="s">
        <v>445</v>
      </c>
      <c r="D216" s="4" t="s">
        <v>469</v>
      </c>
      <c r="E216" s="5">
        <v>44301</v>
      </c>
      <c r="F216" s="5">
        <v>45107</v>
      </c>
      <c r="G216" s="6">
        <v>90000</v>
      </c>
      <c r="H216" s="6">
        <v>33750</v>
      </c>
      <c r="I216" s="7" t="s">
        <v>448</v>
      </c>
      <c r="J216" s="7" t="s">
        <v>13</v>
      </c>
      <c r="K216" s="7">
        <v>5</v>
      </c>
      <c r="L216" s="9" t="s">
        <v>190</v>
      </c>
    </row>
    <row r="217" spans="1:13" ht="224.15" customHeight="1" x14ac:dyDescent="0.25">
      <c r="A217" s="4" t="s">
        <v>52</v>
      </c>
      <c r="B217" s="4"/>
      <c r="C217" s="4" t="s">
        <v>553</v>
      </c>
      <c r="D217" s="4" t="s">
        <v>450</v>
      </c>
      <c r="E217" s="5">
        <v>44530</v>
      </c>
      <c r="F217" s="5" t="s">
        <v>554</v>
      </c>
      <c r="G217" s="6">
        <v>62250</v>
      </c>
      <c r="H217" s="6">
        <f>G217*50%*75%</f>
        <v>23343.75</v>
      </c>
      <c r="I217" s="7" t="s">
        <v>451</v>
      </c>
      <c r="J217" s="7" t="s">
        <v>13</v>
      </c>
      <c r="K217" s="7">
        <v>5</v>
      </c>
      <c r="L217" s="9" t="s">
        <v>182</v>
      </c>
    </row>
    <row r="218" spans="1:13" ht="160.5" customHeight="1" x14ac:dyDescent="0.25">
      <c r="A218" s="4" t="s">
        <v>172</v>
      </c>
      <c r="B218" s="4"/>
      <c r="C218" s="4" t="s">
        <v>452</v>
      </c>
      <c r="D218" s="4" t="s">
        <v>521</v>
      </c>
      <c r="E218" s="5">
        <v>44308</v>
      </c>
      <c r="F218" s="5">
        <v>44681</v>
      </c>
      <c r="G218" s="6">
        <v>252000</v>
      </c>
      <c r="H218" s="6">
        <v>94500</v>
      </c>
      <c r="I218" s="7" t="s">
        <v>192</v>
      </c>
      <c r="J218" s="7" t="s">
        <v>13</v>
      </c>
      <c r="K218" s="7">
        <v>2</v>
      </c>
      <c r="L218" s="9" t="s">
        <v>186</v>
      </c>
    </row>
    <row r="219" spans="1:13" ht="252.65" customHeight="1" x14ac:dyDescent="0.25">
      <c r="A219" s="4" t="s">
        <v>41</v>
      </c>
      <c r="B219" s="4"/>
      <c r="C219" s="4" t="s">
        <v>453</v>
      </c>
      <c r="D219" s="4" t="s">
        <v>665</v>
      </c>
      <c r="E219" s="5">
        <v>44348</v>
      </c>
      <c r="F219" s="5">
        <v>45107</v>
      </c>
      <c r="G219" s="6">
        <v>210082</v>
      </c>
      <c r="H219" s="6">
        <v>157561.5</v>
      </c>
      <c r="I219" s="7" t="s">
        <v>43</v>
      </c>
      <c r="J219" s="7" t="s">
        <v>13</v>
      </c>
      <c r="K219" s="7">
        <v>2</v>
      </c>
      <c r="L219" s="9" t="s">
        <v>184</v>
      </c>
    </row>
    <row r="220" spans="1:13" ht="283" customHeight="1" x14ac:dyDescent="0.25">
      <c r="A220" s="4" t="s">
        <v>52</v>
      </c>
      <c r="B220" s="4"/>
      <c r="C220" s="4" t="s">
        <v>454</v>
      </c>
      <c r="D220" s="4" t="s">
        <v>455</v>
      </c>
      <c r="E220" s="5">
        <v>44530</v>
      </c>
      <c r="F220" s="5">
        <v>45107</v>
      </c>
      <c r="G220" s="6">
        <v>130000</v>
      </c>
      <c r="H220" s="6">
        <v>48750</v>
      </c>
      <c r="I220" s="7" t="s">
        <v>46</v>
      </c>
      <c r="J220" s="7" t="s">
        <v>13</v>
      </c>
      <c r="K220" s="7">
        <v>2</v>
      </c>
      <c r="L220" s="9" t="s">
        <v>184</v>
      </c>
    </row>
    <row r="221" spans="1:13" ht="175.5" customHeight="1" x14ac:dyDescent="0.25">
      <c r="A221" s="4" t="s">
        <v>456</v>
      </c>
      <c r="B221" s="4"/>
      <c r="C221" s="4" t="s">
        <v>457</v>
      </c>
      <c r="D221" s="4" t="s">
        <v>522</v>
      </c>
      <c r="E221" s="5">
        <v>44581</v>
      </c>
      <c r="F221" s="5">
        <v>45199</v>
      </c>
      <c r="G221" s="6">
        <v>300000</v>
      </c>
      <c r="H221" s="6">
        <f>G221*75%</f>
        <v>225000</v>
      </c>
      <c r="I221" s="7" t="s">
        <v>458</v>
      </c>
      <c r="J221" s="7" t="s">
        <v>13</v>
      </c>
      <c r="K221" s="7">
        <v>2</v>
      </c>
      <c r="L221" s="9" t="s">
        <v>186</v>
      </c>
    </row>
    <row r="222" spans="1:13" ht="334.5" customHeight="1" x14ac:dyDescent="0.25">
      <c r="A222" s="4" t="s">
        <v>69</v>
      </c>
      <c r="B222" s="4"/>
      <c r="C222" s="4" t="s">
        <v>459</v>
      </c>
      <c r="D222" s="4" t="s">
        <v>471</v>
      </c>
      <c r="E222" s="5">
        <v>44409</v>
      </c>
      <c r="F222" s="5">
        <v>45199</v>
      </c>
      <c r="G222" s="6">
        <v>388693</v>
      </c>
      <c r="H222" s="6">
        <f>G222*75%</f>
        <v>291519.75</v>
      </c>
      <c r="I222" s="7" t="s">
        <v>460</v>
      </c>
      <c r="J222" s="7" t="s">
        <v>13</v>
      </c>
      <c r="K222" s="7">
        <v>2</v>
      </c>
      <c r="L222" s="9" t="s">
        <v>188</v>
      </c>
      <c r="M222" s="11"/>
    </row>
    <row r="223" spans="1:13" ht="62" x14ac:dyDescent="0.25">
      <c r="A223" s="4" t="s">
        <v>32</v>
      </c>
      <c r="B223" s="4"/>
      <c r="C223" s="4" t="s">
        <v>461</v>
      </c>
      <c r="D223" s="4" t="s">
        <v>470</v>
      </c>
      <c r="E223" s="5">
        <v>44322</v>
      </c>
      <c r="F223" s="5">
        <v>45199</v>
      </c>
      <c r="G223" s="6">
        <v>22500</v>
      </c>
      <c r="H223" s="6">
        <v>13500</v>
      </c>
      <c r="I223" s="7" t="s">
        <v>33</v>
      </c>
      <c r="J223" s="7" t="s">
        <v>13</v>
      </c>
      <c r="K223" s="7">
        <v>1</v>
      </c>
      <c r="L223" s="9" t="s">
        <v>180</v>
      </c>
    </row>
    <row r="224" spans="1:13" ht="257.14999999999998" customHeight="1" x14ac:dyDescent="0.25">
      <c r="A224" s="4" t="s">
        <v>69</v>
      </c>
      <c r="B224" s="4"/>
      <c r="C224" s="4" t="s">
        <v>463</v>
      </c>
      <c r="D224" s="4" t="s">
        <v>462</v>
      </c>
      <c r="E224" s="5">
        <v>44322</v>
      </c>
      <c r="F224" s="5">
        <v>45199</v>
      </c>
      <c r="G224" s="6">
        <v>85893</v>
      </c>
      <c r="H224" s="6">
        <v>64419.75</v>
      </c>
      <c r="I224" s="7" t="s">
        <v>72</v>
      </c>
      <c r="J224" s="7" t="s">
        <v>13</v>
      </c>
      <c r="K224" s="7">
        <v>1</v>
      </c>
      <c r="L224" s="9" t="s">
        <v>191</v>
      </c>
    </row>
    <row r="225" spans="1:12" ht="95.15" customHeight="1" x14ac:dyDescent="0.25">
      <c r="A225" s="4" t="s">
        <v>61</v>
      </c>
      <c r="B225" s="4"/>
      <c r="C225" s="4" t="s">
        <v>464</v>
      </c>
      <c r="D225" s="4" t="s">
        <v>465</v>
      </c>
      <c r="E225" s="5">
        <v>44526</v>
      </c>
      <c r="F225" s="5">
        <v>45199</v>
      </c>
      <c r="G225" s="6">
        <v>367137</v>
      </c>
      <c r="H225" s="6">
        <f>G225/100*75</f>
        <v>275352.75</v>
      </c>
      <c r="I225" s="7" t="s">
        <v>64</v>
      </c>
      <c r="J225" s="7" t="s">
        <v>13</v>
      </c>
      <c r="K225" s="7">
        <v>1</v>
      </c>
      <c r="L225" s="9" t="s">
        <v>187</v>
      </c>
    </row>
    <row r="226" spans="1:12" ht="77.5" x14ac:dyDescent="0.25">
      <c r="A226" s="4" t="s">
        <v>483</v>
      </c>
      <c r="B226" s="4"/>
      <c r="C226" s="4" t="s">
        <v>486</v>
      </c>
      <c r="D226" s="4" t="s">
        <v>523</v>
      </c>
      <c r="E226" s="5">
        <v>44713</v>
      </c>
      <c r="F226" s="5">
        <v>44834</v>
      </c>
      <c r="G226" s="6">
        <v>5100</v>
      </c>
      <c r="H226" s="6">
        <f>G226*80%*75%</f>
        <v>3060</v>
      </c>
      <c r="I226" s="7" t="s">
        <v>494</v>
      </c>
      <c r="J226" s="7" t="s">
        <v>13</v>
      </c>
      <c r="K226" s="7">
        <v>1</v>
      </c>
      <c r="L226" s="9" t="s">
        <v>191</v>
      </c>
    </row>
    <row r="227" spans="1:12" ht="78" customHeight="1" x14ac:dyDescent="0.25">
      <c r="A227" s="4" t="s">
        <v>484</v>
      </c>
      <c r="B227" s="4"/>
      <c r="C227" s="4" t="s">
        <v>487</v>
      </c>
      <c r="D227" s="4" t="s">
        <v>492</v>
      </c>
      <c r="E227" s="5">
        <v>44652</v>
      </c>
      <c r="F227" s="5">
        <v>44773</v>
      </c>
      <c r="G227" s="6">
        <v>9000</v>
      </c>
      <c r="H227" s="6">
        <f>G227*80%*75%</f>
        <v>5400</v>
      </c>
      <c r="I227" s="7" t="s">
        <v>495</v>
      </c>
      <c r="J227" s="7" t="s">
        <v>13</v>
      </c>
      <c r="K227" s="7">
        <v>1</v>
      </c>
      <c r="L227" s="9" t="s">
        <v>180</v>
      </c>
    </row>
    <row r="228" spans="1:12" ht="285.64999999999998" customHeight="1" x14ac:dyDescent="0.25">
      <c r="A228" s="4" t="s">
        <v>27</v>
      </c>
      <c r="B228" s="4"/>
      <c r="C228" s="4" t="s">
        <v>488</v>
      </c>
      <c r="D228" s="4" t="s">
        <v>524</v>
      </c>
      <c r="E228" s="5">
        <v>44712</v>
      </c>
      <c r="F228" s="5">
        <v>45291</v>
      </c>
      <c r="G228" s="6">
        <v>61500</v>
      </c>
      <c r="H228" s="6">
        <v>55350</v>
      </c>
      <c r="I228" s="7" t="s">
        <v>29</v>
      </c>
      <c r="J228" s="7" t="s">
        <v>13</v>
      </c>
      <c r="K228" s="7">
        <v>3</v>
      </c>
      <c r="L228" s="9" t="s">
        <v>189</v>
      </c>
    </row>
    <row r="229" spans="1:12" ht="64" customHeight="1" x14ac:dyDescent="0.25">
      <c r="A229" s="4" t="s">
        <v>483</v>
      </c>
      <c r="B229" s="4"/>
      <c r="C229" s="4" t="s">
        <v>489</v>
      </c>
      <c r="D229" s="4" t="s">
        <v>621</v>
      </c>
      <c r="E229" s="5">
        <v>44767</v>
      </c>
      <c r="F229" s="5">
        <v>45138</v>
      </c>
      <c r="G229" s="6">
        <v>7274</v>
      </c>
      <c r="H229" s="6">
        <f>G229*80%*75%</f>
        <v>4364.4000000000005</v>
      </c>
      <c r="I229" s="7" t="s">
        <v>494</v>
      </c>
      <c r="J229" s="7" t="s">
        <v>13</v>
      </c>
      <c r="K229" s="7">
        <v>1</v>
      </c>
      <c r="L229" s="9" t="s">
        <v>180</v>
      </c>
    </row>
    <row r="230" spans="1:12" ht="46.5" x14ac:dyDescent="0.25">
      <c r="A230" s="4" t="s">
        <v>485</v>
      </c>
      <c r="B230" s="4"/>
      <c r="C230" s="4" t="s">
        <v>490</v>
      </c>
      <c r="D230" s="4" t="s">
        <v>493</v>
      </c>
      <c r="E230" s="5">
        <v>44834</v>
      </c>
      <c r="F230" s="5">
        <v>45169</v>
      </c>
      <c r="G230" s="6">
        <v>169098</v>
      </c>
      <c r="H230" s="6">
        <f>G230*75%</f>
        <v>126823.5</v>
      </c>
      <c r="I230" s="7" t="s">
        <v>496</v>
      </c>
      <c r="J230" s="7" t="s">
        <v>13</v>
      </c>
      <c r="K230" s="7">
        <v>2</v>
      </c>
      <c r="L230" s="9" t="s">
        <v>188</v>
      </c>
    </row>
    <row r="231" spans="1:12" ht="62" x14ac:dyDescent="0.25">
      <c r="A231" s="4" t="s">
        <v>405</v>
      </c>
      <c r="B231" s="4"/>
      <c r="C231" s="4" t="s">
        <v>491</v>
      </c>
      <c r="D231" s="4" t="s">
        <v>525</v>
      </c>
      <c r="E231" s="5">
        <v>44852</v>
      </c>
      <c r="F231" s="5">
        <v>45107</v>
      </c>
      <c r="G231" s="6">
        <v>170000</v>
      </c>
      <c r="H231" s="6">
        <f>G231*50%*75%</f>
        <v>63750</v>
      </c>
      <c r="I231" s="7" t="s">
        <v>497</v>
      </c>
      <c r="J231" s="7" t="s">
        <v>13</v>
      </c>
      <c r="K231" s="7">
        <v>5</v>
      </c>
      <c r="L231" s="9" t="s">
        <v>190</v>
      </c>
    </row>
    <row r="232" spans="1:12" ht="97" customHeight="1" x14ac:dyDescent="0.25">
      <c r="A232" s="4" t="s">
        <v>126</v>
      </c>
      <c r="B232" s="4"/>
      <c r="C232" s="4" t="s">
        <v>498</v>
      </c>
      <c r="D232" s="4" t="s">
        <v>501</v>
      </c>
      <c r="E232" s="5">
        <v>44530</v>
      </c>
      <c r="F232" s="5">
        <v>44742</v>
      </c>
      <c r="G232" s="6">
        <v>4550</v>
      </c>
      <c r="H232" s="6">
        <f>G232*80%*75%</f>
        <v>2730</v>
      </c>
      <c r="I232" s="7" t="s">
        <v>505</v>
      </c>
      <c r="J232" s="7" t="s">
        <v>13</v>
      </c>
      <c r="K232" s="7">
        <v>4</v>
      </c>
      <c r="L232" s="9" t="s">
        <v>178</v>
      </c>
    </row>
    <row r="233" spans="1:12" ht="95.15" customHeight="1" x14ac:dyDescent="0.25">
      <c r="A233" s="4" t="s">
        <v>110</v>
      </c>
      <c r="B233" s="4"/>
      <c r="C233" s="4" t="s">
        <v>499</v>
      </c>
      <c r="D233" s="4" t="s">
        <v>502</v>
      </c>
      <c r="E233" s="5">
        <v>44530</v>
      </c>
      <c r="F233" s="5">
        <v>44742</v>
      </c>
      <c r="G233" s="6">
        <v>4500</v>
      </c>
      <c r="H233" s="6">
        <f>G233*80%*75%</f>
        <v>2700</v>
      </c>
      <c r="I233" s="7" t="s">
        <v>128</v>
      </c>
      <c r="J233" s="7" t="s">
        <v>13</v>
      </c>
      <c r="K233" s="7">
        <v>4</v>
      </c>
      <c r="L233" s="9" t="s">
        <v>178</v>
      </c>
    </row>
    <row r="234" spans="1:12" ht="98.15" customHeight="1" x14ac:dyDescent="0.25">
      <c r="A234" s="4" t="s">
        <v>504</v>
      </c>
      <c r="B234" s="4"/>
      <c r="C234" s="4" t="s">
        <v>500</v>
      </c>
      <c r="D234" s="4" t="s">
        <v>503</v>
      </c>
      <c r="E234" s="5">
        <v>44681</v>
      </c>
      <c r="F234" s="5">
        <v>45016</v>
      </c>
      <c r="G234" s="6">
        <v>12774.32</v>
      </c>
      <c r="H234" s="6">
        <v>5907</v>
      </c>
      <c r="I234" s="7" t="s">
        <v>506</v>
      </c>
      <c r="J234" s="7" t="s">
        <v>13</v>
      </c>
      <c r="K234" s="7">
        <v>4</v>
      </c>
      <c r="L234" s="9" t="s">
        <v>178</v>
      </c>
    </row>
    <row r="235" spans="1:12" ht="97" customHeight="1" x14ac:dyDescent="0.25">
      <c r="A235" s="4" t="s">
        <v>507</v>
      </c>
      <c r="B235" s="4"/>
      <c r="C235" s="4" t="s">
        <v>645</v>
      </c>
      <c r="D235" s="4" t="s">
        <v>510</v>
      </c>
      <c r="E235" s="5">
        <v>44648</v>
      </c>
      <c r="F235" s="5">
        <v>45107</v>
      </c>
      <c r="G235" s="6">
        <v>11750</v>
      </c>
      <c r="H235" s="6">
        <f>G235*80%*75%</f>
        <v>7050</v>
      </c>
      <c r="I235" s="7" t="s">
        <v>518</v>
      </c>
      <c r="J235" s="7" t="s">
        <v>13</v>
      </c>
      <c r="K235" s="7">
        <v>4</v>
      </c>
      <c r="L235" s="9" t="s">
        <v>178</v>
      </c>
    </row>
    <row r="236" spans="1:12" ht="95.5" customHeight="1" x14ac:dyDescent="0.25">
      <c r="A236" s="4" t="s">
        <v>509</v>
      </c>
      <c r="B236" s="4"/>
      <c r="C236" s="4" t="s">
        <v>646</v>
      </c>
      <c r="D236" s="4" t="s">
        <v>511</v>
      </c>
      <c r="E236" s="5">
        <v>44762</v>
      </c>
      <c r="F236" s="5">
        <v>45046</v>
      </c>
      <c r="G236" s="6">
        <v>49065</v>
      </c>
      <c r="H236" s="6">
        <f>G236*50%*75%</f>
        <v>18399.375</v>
      </c>
      <c r="I236" s="7" t="s">
        <v>517</v>
      </c>
      <c r="J236" s="7" t="s">
        <v>13</v>
      </c>
      <c r="K236" s="7">
        <v>4</v>
      </c>
      <c r="L236" s="9" t="s">
        <v>178</v>
      </c>
    </row>
    <row r="237" spans="1:12" ht="95.15" customHeight="1" x14ac:dyDescent="0.25">
      <c r="A237" s="4" t="s">
        <v>30</v>
      </c>
      <c r="B237" s="4"/>
      <c r="C237" s="4" t="s">
        <v>647</v>
      </c>
      <c r="D237" s="4" t="s">
        <v>512</v>
      </c>
      <c r="E237" s="5">
        <v>44652</v>
      </c>
      <c r="F237" s="5">
        <v>44926</v>
      </c>
      <c r="G237" s="6">
        <v>15000</v>
      </c>
      <c r="H237" s="6">
        <f>G237*75%</f>
        <v>11250</v>
      </c>
      <c r="I237" s="7" t="s">
        <v>520</v>
      </c>
      <c r="J237" s="7" t="s">
        <v>13</v>
      </c>
      <c r="K237" s="7">
        <v>4</v>
      </c>
      <c r="L237" s="9" t="s">
        <v>178</v>
      </c>
    </row>
    <row r="238" spans="1:12" ht="95.15" customHeight="1" x14ac:dyDescent="0.25">
      <c r="A238" s="4" t="s">
        <v>508</v>
      </c>
      <c r="B238" s="4"/>
      <c r="C238" s="4" t="s">
        <v>648</v>
      </c>
      <c r="D238" s="4" t="s">
        <v>513</v>
      </c>
      <c r="E238" s="5">
        <v>44762</v>
      </c>
      <c r="F238" s="5">
        <v>45260</v>
      </c>
      <c r="G238" s="6">
        <v>119045</v>
      </c>
      <c r="H238" s="6">
        <f>G238*75%</f>
        <v>89283.75</v>
      </c>
      <c r="I238" s="7" t="s">
        <v>519</v>
      </c>
      <c r="J238" s="7" t="s">
        <v>13</v>
      </c>
      <c r="K238" s="7">
        <v>4</v>
      </c>
      <c r="L238" s="9" t="s">
        <v>178</v>
      </c>
    </row>
    <row r="239" spans="1:12" ht="95.15" customHeight="1" x14ac:dyDescent="0.25">
      <c r="A239" s="4" t="s">
        <v>30</v>
      </c>
      <c r="B239" s="4"/>
      <c r="C239" s="4" t="s">
        <v>649</v>
      </c>
      <c r="D239" s="4" t="s">
        <v>514</v>
      </c>
      <c r="E239" s="5">
        <v>44634</v>
      </c>
      <c r="F239" s="5">
        <v>45260</v>
      </c>
      <c r="G239" s="6">
        <v>18151.21</v>
      </c>
      <c r="H239" s="6">
        <f>G239*75%</f>
        <v>13613.407499999999</v>
      </c>
      <c r="I239" s="7" t="s">
        <v>520</v>
      </c>
      <c r="J239" s="7" t="s">
        <v>13</v>
      </c>
      <c r="K239" s="7">
        <v>4</v>
      </c>
      <c r="L239" s="9" t="s">
        <v>178</v>
      </c>
    </row>
    <row r="240" spans="1:12" ht="96.65" customHeight="1" x14ac:dyDescent="0.25">
      <c r="A240" s="4" t="s">
        <v>30</v>
      </c>
      <c r="B240" s="4"/>
      <c r="C240" s="4" t="s">
        <v>650</v>
      </c>
      <c r="D240" s="4" t="s">
        <v>515</v>
      </c>
      <c r="E240" s="5">
        <v>44692</v>
      </c>
      <c r="F240" s="5">
        <v>45260</v>
      </c>
      <c r="G240" s="6">
        <v>10892.7</v>
      </c>
      <c r="H240" s="6">
        <f>G240*75%</f>
        <v>8169.5250000000005</v>
      </c>
      <c r="I240" s="7" t="s">
        <v>520</v>
      </c>
      <c r="J240" s="7" t="s">
        <v>13</v>
      </c>
      <c r="K240" s="7">
        <v>4</v>
      </c>
      <c r="L240" s="9" t="s">
        <v>178</v>
      </c>
    </row>
    <row r="241" spans="1:12" ht="95.5" customHeight="1" x14ac:dyDescent="0.25">
      <c r="A241" s="4" t="s">
        <v>30</v>
      </c>
      <c r="B241" s="4"/>
      <c r="C241" s="4" t="s">
        <v>651</v>
      </c>
      <c r="D241" s="4" t="s">
        <v>516</v>
      </c>
      <c r="E241" s="5">
        <v>44860</v>
      </c>
      <c r="F241" s="5">
        <v>45107</v>
      </c>
      <c r="G241" s="6">
        <v>24999</v>
      </c>
      <c r="H241" s="6">
        <f>G241*75%</f>
        <v>18749.25</v>
      </c>
      <c r="I241" s="7" t="s">
        <v>520</v>
      </c>
      <c r="J241" s="7" t="s">
        <v>13</v>
      </c>
      <c r="K241" s="7">
        <v>4</v>
      </c>
      <c r="L241" s="9" t="s">
        <v>178</v>
      </c>
    </row>
    <row r="242" spans="1:12" ht="93" x14ac:dyDescent="0.25">
      <c r="A242" s="4" t="s">
        <v>227</v>
      </c>
      <c r="B242" s="4" t="s">
        <v>220</v>
      </c>
      <c r="C242" s="4" t="s">
        <v>527</v>
      </c>
      <c r="D242" s="4" t="s">
        <v>659</v>
      </c>
      <c r="E242" s="5">
        <v>44645</v>
      </c>
      <c r="F242" s="5">
        <v>45016</v>
      </c>
      <c r="G242" s="6">
        <v>11558</v>
      </c>
      <c r="H242" s="6">
        <f t="shared" ref="H242:H248" si="33">G242*80%*75%</f>
        <v>6934.7999999999993</v>
      </c>
      <c r="I242" s="7" t="s">
        <v>228</v>
      </c>
      <c r="J242" s="7" t="s">
        <v>13</v>
      </c>
      <c r="K242" s="7">
        <v>1</v>
      </c>
      <c r="L242" s="9" t="s">
        <v>180</v>
      </c>
    </row>
    <row r="243" spans="1:12" ht="123.75" customHeight="1" x14ac:dyDescent="0.25">
      <c r="A243" s="4" t="s">
        <v>528</v>
      </c>
      <c r="B243" s="4"/>
      <c r="C243" s="4" t="s">
        <v>529</v>
      </c>
      <c r="D243" s="4" t="s">
        <v>531</v>
      </c>
      <c r="E243" s="5">
        <v>44693</v>
      </c>
      <c r="F243" s="5">
        <v>45107</v>
      </c>
      <c r="G243" s="6">
        <v>21340</v>
      </c>
      <c r="H243" s="6">
        <f t="shared" si="33"/>
        <v>12804</v>
      </c>
      <c r="I243" s="7" t="s">
        <v>530</v>
      </c>
      <c r="J243" s="7" t="s">
        <v>13</v>
      </c>
      <c r="K243" s="7">
        <v>1</v>
      </c>
      <c r="L243" s="9" t="s">
        <v>180</v>
      </c>
    </row>
    <row r="244" spans="1:12" ht="62" x14ac:dyDescent="0.25">
      <c r="A244" s="4" t="s">
        <v>532</v>
      </c>
      <c r="B244" s="4" t="s">
        <v>217</v>
      </c>
      <c r="C244" s="4" t="s">
        <v>543</v>
      </c>
      <c r="D244" s="4" t="s">
        <v>544</v>
      </c>
      <c r="E244" s="5">
        <v>44721</v>
      </c>
      <c r="F244" s="5">
        <v>45107</v>
      </c>
      <c r="G244" s="6">
        <v>3426</v>
      </c>
      <c r="H244" s="6">
        <f t="shared" si="33"/>
        <v>2055.6000000000004</v>
      </c>
      <c r="I244" s="7" t="s">
        <v>218</v>
      </c>
      <c r="J244" s="7" t="s">
        <v>13</v>
      </c>
      <c r="K244" s="7">
        <v>1</v>
      </c>
      <c r="L244" s="9" t="s">
        <v>180</v>
      </c>
    </row>
    <row r="245" spans="1:12" ht="93" x14ac:dyDescent="0.25">
      <c r="A245" s="4" t="s">
        <v>533</v>
      </c>
      <c r="B245" s="4" t="s">
        <v>536</v>
      </c>
      <c r="C245" s="4" t="s">
        <v>534</v>
      </c>
      <c r="D245" s="4" t="s">
        <v>660</v>
      </c>
      <c r="E245" s="5">
        <v>44697</v>
      </c>
      <c r="F245" s="5">
        <v>45107</v>
      </c>
      <c r="G245" s="6">
        <v>9005</v>
      </c>
      <c r="H245" s="6">
        <f t="shared" si="33"/>
        <v>5403</v>
      </c>
      <c r="I245" s="7" t="s">
        <v>535</v>
      </c>
      <c r="J245" s="7" t="s">
        <v>13</v>
      </c>
      <c r="K245" s="7">
        <v>1</v>
      </c>
      <c r="L245" s="9" t="s">
        <v>180</v>
      </c>
    </row>
    <row r="246" spans="1:12" ht="93" x14ac:dyDescent="0.25">
      <c r="A246" s="4" t="s">
        <v>537</v>
      </c>
      <c r="B246" s="4"/>
      <c r="C246" s="4" t="s">
        <v>538</v>
      </c>
      <c r="D246" s="4" t="s">
        <v>655</v>
      </c>
      <c r="E246" s="5">
        <v>44698</v>
      </c>
      <c r="F246" s="5">
        <v>45016</v>
      </c>
      <c r="G246" s="6">
        <v>6363</v>
      </c>
      <c r="H246" s="6">
        <f t="shared" si="33"/>
        <v>3817.8</v>
      </c>
      <c r="I246" s="7" t="s">
        <v>539</v>
      </c>
      <c r="J246" s="7" t="s">
        <v>13</v>
      </c>
      <c r="K246" s="7">
        <v>5</v>
      </c>
      <c r="L246" s="9" t="s">
        <v>190</v>
      </c>
    </row>
    <row r="247" spans="1:12" ht="139.5" x14ac:dyDescent="0.25">
      <c r="A247" s="4" t="s">
        <v>540</v>
      </c>
      <c r="B247" s="4"/>
      <c r="C247" s="4" t="s">
        <v>541</v>
      </c>
      <c r="D247" s="4" t="s">
        <v>545</v>
      </c>
      <c r="E247" s="5">
        <v>44694</v>
      </c>
      <c r="F247" s="5">
        <v>45291</v>
      </c>
      <c r="G247" s="6">
        <v>143934</v>
      </c>
      <c r="H247" s="6">
        <f t="shared" si="33"/>
        <v>86360.400000000009</v>
      </c>
      <c r="I247" s="7" t="s">
        <v>542</v>
      </c>
      <c r="J247" s="7" t="s">
        <v>13</v>
      </c>
      <c r="K247" s="7">
        <v>5</v>
      </c>
      <c r="L247" s="9" t="s">
        <v>190</v>
      </c>
    </row>
    <row r="248" spans="1:12" ht="81.650000000000006" customHeight="1" x14ac:dyDescent="0.25">
      <c r="A248" s="4" t="s">
        <v>547</v>
      </c>
      <c r="B248" s="4" t="s">
        <v>196</v>
      </c>
      <c r="C248" s="4" t="s">
        <v>548</v>
      </c>
      <c r="D248" s="4" t="s">
        <v>549</v>
      </c>
      <c r="E248" s="5">
        <v>44679</v>
      </c>
      <c r="F248" s="5">
        <v>45107</v>
      </c>
      <c r="G248" s="6">
        <v>14278</v>
      </c>
      <c r="H248" s="6">
        <f t="shared" si="33"/>
        <v>8566.8000000000011</v>
      </c>
      <c r="I248" s="7" t="s">
        <v>550</v>
      </c>
      <c r="J248" s="7" t="s">
        <v>13</v>
      </c>
      <c r="K248" s="7">
        <v>1</v>
      </c>
      <c r="L248" s="9" t="s">
        <v>180</v>
      </c>
    </row>
    <row r="249" spans="1:12" ht="85.5" customHeight="1" x14ac:dyDescent="0.25">
      <c r="A249" s="4" t="s">
        <v>69</v>
      </c>
      <c r="B249" s="4"/>
      <c r="C249" s="4" t="s">
        <v>551</v>
      </c>
      <c r="D249" s="4" t="s">
        <v>552</v>
      </c>
      <c r="E249" s="5">
        <v>44722</v>
      </c>
      <c r="F249" s="5">
        <v>45199</v>
      </c>
      <c r="G249" s="6">
        <v>296090</v>
      </c>
      <c r="H249" s="6">
        <f>G249*75%</f>
        <v>222067.5</v>
      </c>
      <c r="I249" s="7" t="s">
        <v>460</v>
      </c>
      <c r="J249" s="7" t="s">
        <v>13</v>
      </c>
      <c r="K249" s="7">
        <v>2</v>
      </c>
      <c r="L249" s="9" t="s">
        <v>188</v>
      </c>
    </row>
    <row r="250" spans="1:12" ht="31" x14ac:dyDescent="0.25">
      <c r="A250" s="4" t="s">
        <v>555</v>
      </c>
      <c r="B250" s="4"/>
      <c r="C250" s="4" t="s">
        <v>556</v>
      </c>
      <c r="D250" s="4" t="s">
        <v>557</v>
      </c>
      <c r="E250" s="5">
        <v>44722</v>
      </c>
      <c r="F250" s="5">
        <v>45107</v>
      </c>
      <c r="G250" s="6">
        <v>24288</v>
      </c>
      <c r="H250" s="6">
        <f>G250*80%*75%</f>
        <v>14572.800000000001</v>
      </c>
      <c r="I250" s="7" t="s">
        <v>558</v>
      </c>
      <c r="J250" s="7" t="s">
        <v>13</v>
      </c>
      <c r="K250" s="7">
        <v>5</v>
      </c>
      <c r="L250" s="9" t="s">
        <v>190</v>
      </c>
    </row>
    <row r="251" spans="1:12" ht="166.5" customHeight="1" x14ac:dyDescent="0.25">
      <c r="A251" s="4" t="s">
        <v>559</v>
      </c>
      <c r="B251" s="4"/>
      <c r="C251" s="4" t="s">
        <v>560</v>
      </c>
      <c r="D251" s="4" t="s">
        <v>656</v>
      </c>
      <c r="E251" s="5">
        <v>44722</v>
      </c>
      <c r="F251" s="5">
        <v>45107</v>
      </c>
      <c r="G251" s="6">
        <v>22845</v>
      </c>
      <c r="H251" s="6">
        <f>G251*80%*75%</f>
        <v>13707</v>
      </c>
      <c r="I251" s="7" t="s">
        <v>561</v>
      </c>
      <c r="J251" s="7" t="s">
        <v>13</v>
      </c>
      <c r="K251" s="7">
        <v>5</v>
      </c>
      <c r="L251" s="9" t="s">
        <v>190</v>
      </c>
    </row>
    <row r="252" spans="1:12" ht="114" customHeight="1" x14ac:dyDescent="0.25">
      <c r="A252" s="4" t="s">
        <v>234</v>
      </c>
      <c r="B252" s="4" t="s">
        <v>170</v>
      </c>
      <c r="C252" s="4" t="s">
        <v>562</v>
      </c>
      <c r="D252" s="4" t="s">
        <v>563</v>
      </c>
      <c r="E252" s="5">
        <v>44743</v>
      </c>
      <c r="F252" s="5">
        <v>45199</v>
      </c>
      <c r="G252" s="6">
        <v>14413</v>
      </c>
      <c r="H252" s="6">
        <f>G252*80%*75%</f>
        <v>8647.8000000000011</v>
      </c>
      <c r="I252" s="7" t="s">
        <v>564</v>
      </c>
      <c r="J252" s="7" t="s">
        <v>13</v>
      </c>
      <c r="K252" s="7">
        <v>1</v>
      </c>
      <c r="L252" s="9" t="s">
        <v>180</v>
      </c>
    </row>
    <row r="253" spans="1:12" ht="179.5" customHeight="1" x14ac:dyDescent="0.25">
      <c r="A253" s="4" t="s">
        <v>44</v>
      </c>
      <c r="B253" s="4"/>
      <c r="C253" s="4" t="s">
        <v>565</v>
      </c>
      <c r="D253" s="4" t="s">
        <v>566</v>
      </c>
      <c r="E253" s="5">
        <v>44722</v>
      </c>
      <c r="F253" s="5">
        <v>45199</v>
      </c>
      <c r="G253" s="6">
        <v>203712</v>
      </c>
      <c r="H253" s="6">
        <f>G253*50%*75%</f>
        <v>76392</v>
      </c>
      <c r="I253" s="7" t="s">
        <v>567</v>
      </c>
      <c r="J253" s="7" t="s">
        <v>13</v>
      </c>
      <c r="K253" s="7">
        <v>2</v>
      </c>
      <c r="L253" s="9" t="s">
        <v>188</v>
      </c>
    </row>
    <row r="254" spans="1:12" ht="49" customHeight="1" x14ac:dyDescent="0.25">
      <c r="A254" s="4" t="s">
        <v>27</v>
      </c>
      <c r="B254" s="4"/>
      <c r="C254" s="4" t="s">
        <v>568</v>
      </c>
      <c r="D254" s="4" t="s">
        <v>570</v>
      </c>
      <c r="E254" s="5">
        <v>44909</v>
      </c>
      <c r="F254" s="5">
        <v>45291</v>
      </c>
      <c r="G254" s="6">
        <v>118315</v>
      </c>
      <c r="H254" s="6">
        <f>G254*90%</f>
        <v>106483.5</v>
      </c>
      <c r="I254" s="7" t="s">
        <v>573</v>
      </c>
      <c r="J254" s="7" t="s">
        <v>13</v>
      </c>
      <c r="K254" s="7">
        <v>3</v>
      </c>
      <c r="L254" s="9" t="s">
        <v>189</v>
      </c>
    </row>
    <row r="255" spans="1:12" ht="142" customHeight="1" x14ac:dyDescent="0.25">
      <c r="A255" s="4" t="s">
        <v>27</v>
      </c>
      <c r="B255" s="4"/>
      <c r="C255" s="4" t="s">
        <v>569</v>
      </c>
      <c r="D255" s="4" t="s">
        <v>657</v>
      </c>
      <c r="E255" s="5">
        <v>44910</v>
      </c>
      <c r="F255" s="5">
        <v>45291</v>
      </c>
      <c r="G255" s="6">
        <v>46000</v>
      </c>
      <c r="H255" s="6">
        <f>G255*90%</f>
        <v>41400</v>
      </c>
      <c r="I255" s="7" t="s">
        <v>573</v>
      </c>
      <c r="J255" s="7" t="s">
        <v>13</v>
      </c>
      <c r="K255" s="7">
        <v>3</v>
      </c>
      <c r="L255" s="9" t="s">
        <v>189</v>
      </c>
    </row>
    <row r="256" spans="1:12" ht="46.5" x14ac:dyDescent="0.25">
      <c r="A256" s="4" t="s">
        <v>27</v>
      </c>
      <c r="B256" s="4"/>
      <c r="C256" s="4" t="s">
        <v>652</v>
      </c>
      <c r="D256" s="4" t="s">
        <v>571</v>
      </c>
      <c r="E256" s="5">
        <v>44909</v>
      </c>
      <c r="F256" s="5">
        <v>45291</v>
      </c>
      <c r="G256" s="6">
        <v>320000</v>
      </c>
      <c r="H256" s="6">
        <f>G256*70%</f>
        <v>224000</v>
      </c>
      <c r="I256" s="7" t="s">
        <v>573</v>
      </c>
      <c r="J256" s="7" t="s">
        <v>13</v>
      </c>
      <c r="K256" s="7">
        <v>3</v>
      </c>
      <c r="L256" s="9" t="s">
        <v>189</v>
      </c>
    </row>
    <row r="257" spans="1:13" ht="79" customHeight="1" x14ac:dyDescent="0.25">
      <c r="A257" s="4" t="s">
        <v>271</v>
      </c>
      <c r="B257" s="4" t="s">
        <v>589</v>
      </c>
      <c r="C257" s="4" t="s">
        <v>572</v>
      </c>
      <c r="D257" s="4" t="s">
        <v>658</v>
      </c>
      <c r="E257" s="5">
        <v>44721</v>
      </c>
      <c r="F257" s="5">
        <v>45199</v>
      </c>
      <c r="G257" s="6">
        <v>16867</v>
      </c>
      <c r="H257" s="6">
        <f>G257*80%*75%</f>
        <v>10120.200000000001</v>
      </c>
      <c r="I257" s="7" t="s">
        <v>574</v>
      </c>
      <c r="J257" s="7" t="s">
        <v>13</v>
      </c>
      <c r="K257" s="7">
        <v>1</v>
      </c>
      <c r="L257" s="9" t="s">
        <v>180</v>
      </c>
    </row>
    <row r="258" spans="1:13" ht="79" customHeight="1" x14ac:dyDescent="0.25">
      <c r="A258" s="4" t="s">
        <v>9</v>
      </c>
      <c r="B258" s="4"/>
      <c r="C258" s="4" t="s">
        <v>626</v>
      </c>
      <c r="D258" s="4" t="s">
        <v>622</v>
      </c>
      <c r="E258" s="5">
        <v>44979</v>
      </c>
      <c r="F258" s="5">
        <v>45169</v>
      </c>
      <c r="G258" s="6">
        <v>9432.67</v>
      </c>
      <c r="H258" s="6">
        <f t="shared" ref="H258:H259" si="34">G258*75%</f>
        <v>7074.5025000000005</v>
      </c>
      <c r="I258" s="7" t="s">
        <v>624</v>
      </c>
      <c r="J258" s="7" t="s">
        <v>13</v>
      </c>
      <c r="K258" s="7">
        <v>4</v>
      </c>
      <c r="L258" s="9" t="s">
        <v>178</v>
      </c>
    </row>
    <row r="259" spans="1:13" ht="79" customHeight="1" x14ac:dyDescent="0.25">
      <c r="A259" s="4" t="s">
        <v>9</v>
      </c>
      <c r="B259" s="4"/>
      <c r="C259" s="4" t="s">
        <v>627</v>
      </c>
      <c r="D259" s="4" t="s">
        <v>623</v>
      </c>
      <c r="E259" s="5">
        <v>44972</v>
      </c>
      <c r="F259" s="5">
        <v>45169</v>
      </c>
      <c r="G259" s="6">
        <v>36210.5</v>
      </c>
      <c r="H259" s="6">
        <f t="shared" si="34"/>
        <v>27157.875</v>
      </c>
      <c r="I259" s="7" t="s">
        <v>624</v>
      </c>
      <c r="J259" s="7" t="s">
        <v>13</v>
      </c>
      <c r="K259" s="7">
        <v>4</v>
      </c>
      <c r="L259" s="9" t="s">
        <v>178</v>
      </c>
    </row>
    <row r="260" spans="1:13" ht="77.5" x14ac:dyDescent="0.25">
      <c r="A260" s="4" t="s">
        <v>576</v>
      </c>
      <c r="B260" s="4" t="s">
        <v>240</v>
      </c>
      <c r="C260" s="4" t="s">
        <v>575</v>
      </c>
      <c r="D260" s="4" t="s">
        <v>620</v>
      </c>
      <c r="E260" s="5">
        <v>45113</v>
      </c>
      <c r="F260" s="5">
        <v>45233</v>
      </c>
      <c r="G260" s="6">
        <v>25999.360000000001</v>
      </c>
      <c r="H260" s="6">
        <f>G260*80%*75%</f>
        <v>15599.616000000002</v>
      </c>
      <c r="I260" s="7" t="s">
        <v>241</v>
      </c>
      <c r="J260" s="7" t="s">
        <v>13</v>
      </c>
      <c r="K260" s="7">
        <v>1</v>
      </c>
      <c r="L260" s="9" t="s">
        <v>180</v>
      </c>
      <c r="M260" s="12"/>
    </row>
    <row r="261" spans="1:13" ht="77.5" x14ac:dyDescent="0.25">
      <c r="A261" s="4" t="s">
        <v>577</v>
      </c>
      <c r="B261" s="4" t="s">
        <v>150</v>
      </c>
      <c r="C261" s="4" t="s">
        <v>575</v>
      </c>
      <c r="D261" s="4" t="s">
        <v>620</v>
      </c>
      <c r="E261" s="5">
        <v>45113</v>
      </c>
      <c r="F261" s="5">
        <v>45233</v>
      </c>
      <c r="G261" s="6">
        <v>5423.6625000000004</v>
      </c>
      <c r="H261" s="6">
        <f>G261*80%*75%</f>
        <v>3254.1975000000002</v>
      </c>
      <c r="I261" s="7" t="s">
        <v>149</v>
      </c>
      <c r="J261" s="7" t="s">
        <v>13</v>
      </c>
      <c r="K261" s="7">
        <v>1</v>
      </c>
      <c r="L261" s="9" t="s">
        <v>180</v>
      </c>
      <c r="M261" s="12"/>
    </row>
    <row r="262" spans="1:13" ht="77.5" x14ac:dyDescent="0.25">
      <c r="A262" s="4" t="s">
        <v>578</v>
      </c>
      <c r="B262" s="4" t="s">
        <v>217</v>
      </c>
      <c r="C262" s="4" t="s">
        <v>575</v>
      </c>
      <c r="D262" s="4" t="s">
        <v>620</v>
      </c>
      <c r="E262" s="5">
        <v>45113</v>
      </c>
      <c r="F262" s="5">
        <v>45233</v>
      </c>
      <c r="G262" s="6">
        <v>6324.2749999999996</v>
      </c>
      <c r="H262" s="6">
        <f t="shared" ref="H262:H280" si="35">G262*80%*75%</f>
        <v>3794.5650000000001</v>
      </c>
      <c r="I262" s="7" t="s">
        <v>218</v>
      </c>
      <c r="J262" s="7" t="s">
        <v>13</v>
      </c>
      <c r="K262" s="7">
        <v>1</v>
      </c>
      <c r="L262" s="9" t="s">
        <v>180</v>
      </c>
      <c r="M262" s="12"/>
    </row>
    <row r="263" spans="1:13" ht="77.5" x14ac:dyDescent="0.25">
      <c r="A263" s="4" t="s">
        <v>579</v>
      </c>
      <c r="B263" s="4" t="s">
        <v>580</v>
      </c>
      <c r="C263" s="4" t="s">
        <v>575</v>
      </c>
      <c r="D263" s="4" t="s">
        <v>620</v>
      </c>
      <c r="E263" s="5">
        <v>45113</v>
      </c>
      <c r="F263" s="5">
        <v>45233</v>
      </c>
      <c r="G263" s="6">
        <v>19500.962500000001</v>
      </c>
      <c r="H263" s="6">
        <f t="shared" si="35"/>
        <v>11700.577500000001</v>
      </c>
      <c r="I263" s="7" t="s">
        <v>140</v>
      </c>
      <c r="J263" s="7" t="s">
        <v>13</v>
      </c>
      <c r="K263" s="7">
        <v>1</v>
      </c>
      <c r="L263" s="9" t="s">
        <v>180</v>
      </c>
      <c r="M263" s="12"/>
    </row>
    <row r="264" spans="1:13" ht="77.5" x14ac:dyDescent="0.25">
      <c r="A264" s="4" t="s">
        <v>201</v>
      </c>
      <c r="B264" s="4" t="s">
        <v>581</v>
      </c>
      <c r="C264" s="4" t="s">
        <v>575</v>
      </c>
      <c r="D264" s="4" t="s">
        <v>620</v>
      </c>
      <c r="E264" s="5">
        <v>45113</v>
      </c>
      <c r="F264" s="5">
        <v>45233</v>
      </c>
      <c r="G264" s="6">
        <v>5181.05</v>
      </c>
      <c r="H264" s="6">
        <f t="shared" si="35"/>
        <v>3108.63</v>
      </c>
      <c r="I264" s="7" t="s">
        <v>203</v>
      </c>
      <c r="J264" s="7" t="s">
        <v>13</v>
      </c>
      <c r="K264" s="7">
        <v>1</v>
      </c>
      <c r="L264" s="9" t="s">
        <v>180</v>
      </c>
      <c r="M264" s="12"/>
    </row>
    <row r="265" spans="1:13" ht="77.5" x14ac:dyDescent="0.25">
      <c r="A265" s="4" t="s">
        <v>582</v>
      </c>
      <c r="B265" s="4" t="s">
        <v>583</v>
      </c>
      <c r="C265" s="4" t="s">
        <v>575</v>
      </c>
      <c r="D265" s="4" t="s">
        <v>620</v>
      </c>
      <c r="E265" s="5">
        <v>45141</v>
      </c>
      <c r="F265" s="5">
        <v>45261</v>
      </c>
      <c r="G265" s="6">
        <v>4757.875</v>
      </c>
      <c r="H265" s="6">
        <f t="shared" si="35"/>
        <v>2854.7250000000004</v>
      </c>
      <c r="I265" s="7" t="s">
        <v>584</v>
      </c>
      <c r="J265" s="7" t="s">
        <v>13</v>
      </c>
      <c r="K265" s="7">
        <v>1</v>
      </c>
      <c r="L265" s="9" t="s">
        <v>180</v>
      </c>
      <c r="M265" s="12"/>
    </row>
    <row r="266" spans="1:13" ht="77.5" x14ac:dyDescent="0.25">
      <c r="A266" s="4" t="s">
        <v>587</v>
      </c>
      <c r="B266" s="4" t="s">
        <v>586</v>
      </c>
      <c r="C266" s="4" t="s">
        <v>575</v>
      </c>
      <c r="D266" s="4" t="s">
        <v>620</v>
      </c>
      <c r="E266" s="5">
        <v>45116</v>
      </c>
      <c r="F266" s="5">
        <v>45233</v>
      </c>
      <c r="G266" s="6">
        <v>2752.9124999999999</v>
      </c>
      <c r="H266" s="6">
        <f t="shared" si="35"/>
        <v>1651.7474999999999</v>
      </c>
      <c r="I266" s="7" t="s">
        <v>585</v>
      </c>
      <c r="J266" s="7" t="s">
        <v>13</v>
      </c>
      <c r="K266" s="7">
        <v>1</v>
      </c>
      <c r="L266" s="9" t="s">
        <v>180</v>
      </c>
      <c r="M266" s="12"/>
    </row>
    <row r="267" spans="1:13" ht="77.5" x14ac:dyDescent="0.25">
      <c r="A267" s="4" t="s">
        <v>283</v>
      </c>
      <c r="B267" s="4" t="s">
        <v>588</v>
      </c>
      <c r="C267" s="4" t="s">
        <v>575</v>
      </c>
      <c r="D267" s="4" t="s">
        <v>620</v>
      </c>
      <c r="E267" s="5">
        <v>45113</v>
      </c>
      <c r="F267" s="5">
        <v>45233</v>
      </c>
      <c r="G267" s="6">
        <v>3761.1374999999994</v>
      </c>
      <c r="H267" s="6">
        <f t="shared" si="35"/>
        <v>2256.6824999999999</v>
      </c>
      <c r="I267" s="7" t="s">
        <v>285</v>
      </c>
      <c r="J267" s="7" t="s">
        <v>13</v>
      </c>
      <c r="K267" s="7">
        <v>1</v>
      </c>
      <c r="L267" s="9" t="s">
        <v>180</v>
      </c>
      <c r="M267" s="12"/>
    </row>
    <row r="268" spans="1:13" ht="77.5" x14ac:dyDescent="0.25">
      <c r="A268" s="4" t="s">
        <v>271</v>
      </c>
      <c r="B268" s="4" t="s">
        <v>589</v>
      </c>
      <c r="C268" s="4" t="s">
        <v>575</v>
      </c>
      <c r="D268" s="4" t="s">
        <v>620</v>
      </c>
      <c r="E268" s="5">
        <v>45113</v>
      </c>
      <c r="F268" s="5">
        <v>45233</v>
      </c>
      <c r="G268" s="6">
        <v>8375.1374999999989</v>
      </c>
      <c r="H268" s="6">
        <f t="shared" si="35"/>
        <v>5025.0824999999995</v>
      </c>
      <c r="I268" s="7" t="s">
        <v>574</v>
      </c>
      <c r="J268" s="7" t="s">
        <v>13</v>
      </c>
      <c r="K268" s="7">
        <v>1</v>
      </c>
      <c r="L268" s="9" t="s">
        <v>180</v>
      </c>
      <c r="M268" s="12"/>
    </row>
    <row r="269" spans="1:13" ht="77.5" x14ac:dyDescent="0.25">
      <c r="A269" s="4" t="s">
        <v>590</v>
      </c>
      <c r="B269" s="4" t="s">
        <v>592</v>
      </c>
      <c r="C269" s="4" t="s">
        <v>575</v>
      </c>
      <c r="D269" s="4" t="s">
        <v>620</v>
      </c>
      <c r="E269" s="5">
        <v>45113</v>
      </c>
      <c r="F269" s="5">
        <v>45233</v>
      </c>
      <c r="G269" s="6">
        <v>12691.987500000001</v>
      </c>
      <c r="H269" s="6">
        <f t="shared" si="35"/>
        <v>7615.192500000001</v>
      </c>
      <c r="I269" s="7" t="s">
        <v>591</v>
      </c>
      <c r="J269" s="7" t="s">
        <v>13</v>
      </c>
      <c r="K269" s="7">
        <v>1</v>
      </c>
      <c r="L269" s="9" t="s">
        <v>180</v>
      </c>
      <c r="M269" s="12"/>
    </row>
    <row r="270" spans="1:13" ht="77.5" x14ac:dyDescent="0.25">
      <c r="A270" s="4" t="s">
        <v>593</v>
      </c>
      <c r="B270" s="4" t="s">
        <v>595</v>
      </c>
      <c r="C270" s="4" t="s">
        <v>575</v>
      </c>
      <c r="D270" s="4" t="s">
        <v>620</v>
      </c>
      <c r="E270" s="5">
        <v>45141</v>
      </c>
      <c r="F270" s="5">
        <v>45261</v>
      </c>
      <c r="G270" s="6">
        <v>4399.9125000000004</v>
      </c>
      <c r="H270" s="6">
        <f t="shared" si="35"/>
        <v>2639.9475000000002</v>
      </c>
      <c r="I270" s="7" t="s">
        <v>594</v>
      </c>
      <c r="J270" s="7" t="s">
        <v>13</v>
      </c>
      <c r="K270" s="7">
        <v>1</v>
      </c>
      <c r="L270" s="9" t="s">
        <v>180</v>
      </c>
      <c r="M270" s="12"/>
    </row>
    <row r="271" spans="1:13" ht="77.5" x14ac:dyDescent="0.25">
      <c r="A271" s="4" t="s">
        <v>257</v>
      </c>
      <c r="B271" s="4" t="s">
        <v>258</v>
      </c>
      <c r="C271" s="4" t="s">
        <v>575</v>
      </c>
      <c r="D271" s="4" t="s">
        <v>620</v>
      </c>
      <c r="E271" s="5">
        <v>45141</v>
      </c>
      <c r="F271" s="5">
        <v>45261</v>
      </c>
      <c r="G271" s="6">
        <v>3282.5124999999998</v>
      </c>
      <c r="H271" s="6">
        <f t="shared" si="35"/>
        <v>1969.5075000000002</v>
      </c>
      <c r="I271" s="7" t="s">
        <v>596</v>
      </c>
      <c r="J271" s="7" t="s">
        <v>13</v>
      </c>
      <c r="K271" s="7">
        <v>1</v>
      </c>
      <c r="L271" s="9" t="s">
        <v>180</v>
      </c>
      <c r="M271" s="12"/>
    </row>
    <row r="272" spans="1:13" ht="77.5" x14ac:dyDescent="0.25">
      <c r="A272" s="4" t="s">
        <v>260</v>
      </c>
      <c r="B272" s="4" t="s">
        <v>597</v>
      </c>
      <c r="C272" s="4" t="s">
        <v>575</v>
      </c>
      <c r="D272" s="4" t="s">
        <v>620</v>
      </c>
      <c r="E272" s="5">
        <v>45141</v>
      </c>
      <c r="F272" s="5">
        <v>45261</v>
      </c>
      <c r="G272" s="6">
        <v>22147.887500000001</v>
      </c>
      <c r="H272" s="6">
        <f t="shared" si="35"/>
        <v>13288.732500000002</v>
      </c>
      <c r="I272" s="7" t="s">
        <v>262</v>
      </c>
      <c r="J272" s="7" t="s">
        <v>13</v>
      </c>
      <c r="K272" s="7">
        <v>1</v>
      </c>
      <c r="L272" s="9" t="s">
        <v>180</v>
      </c>
      <c r="M272" s="12"/>
    </row>
    <row r="273" spans="1:13" ht="77.5" x14ac:dyDescent="0.25">
      <c r="A273" s="4" t="s">
        <v>598</v>
      </c>
      <c r="B273" s="4" t="s">
        <v>326</v>
      </c>
      <c r="C273" s="4" t="s">
        <v>575</v>
      </c>
      <c r="D273" s="4" t="s">
        <v>620</v>
      </c>
      <c r="E273" s="5">
        <v>45141</v>
      </c>
      <c r="F273" s="5">
        <v>45261</v>
      </c>
      <c r="G273" s="6">
        <v>3091.9875000000002</v>
      </c>
      <c r="H273" s="6">
        <f t="shared" si="35"/>
        <v>1855.1925000000001</v>
      </c>
      <c r="I273" s="7" t="s">
        <v>327</v>
      </c>
      <c r="J273" s="7" t="s">
        <v>13</v>
      </c>
      <c r="K273" s="7">
        <v>1</v>
      </c>
      <c r="L273" s="9" t="s">
        <v>180</v>
      </c>
      <c r="M273" s="12"/>
    </row>
    <row r="274" spans="1:13" ht="77.5" x14ac:dyDescent="0.25">
      <c r="A274" s="4" t="s">
        <v>600</v>
      </c>
      <c r="B274" s="4" t="s">
        <v>601</v>
      </c>
      <c r="C274" s="4" t="s">
        <v>575</v>
      </c>
      <c r="D274" s="4" t="s">
        <v>620</v>
      </c>
      <c r="E274" s="5">
        <v>45141</v>
      </c>
      <c r="F274" s="5">
        <v>45261</v>
      </c>
      <c r="G274" s="6">
        <v>4186.9875000000002</v>
      </c>
      <c r="H274" s="6">
        <f t="shared" si="35"/>
        <v>2512.1925000000001</v>
      </c>
      <c r="I274" s="7" t="s">
        <v>599</v>
      </c>
      <c r="J274" s="7" t="s">
        <v>13</v>
      </c>
      <c r="K274" s="7">
        <v>1</v>
      </c>
      <c r="L274" s="9" t="s">
        <v>180</v>
      </c>
      <c r="M274" s="12"/>
    </row>
    <row r="275" spans="1:13" ht="77.5" x14ac:dyDescent="0.25">
      <c r="A275" s="4" t="s">
        <v>603</v>
      </c>
      <c r="B275" s="4" t="s">
        <v>604</v>
      </c>
      <c r="C275" s="4" t="s">
        <v>575</v>
      </c>
      <c r="D275" s="4" t="s">
        <v>620</v>
      </c>
      <c r="E275" s="5">
        <v>45141</v>
      </c>
      <c r="F275" s="5">
        <v>45261</v>
      </c>
      <c r="G275" s="6">
        <v>12264.962499999998</v>
      </c>
      <c r="H275" s="6">
        <f t="shared" si="35"/>
        <v>7358.9774999999991</v>
      </c>
      <c r="I275" s="7" t="s">
        <v>602</v>
      </c>
      <c r="J275" s="7" t="s">
        <v>13</v>
      </c>
      <c r="K275" s="7">
        <v>1</v>
      </c>
      <c r="L275" s="9" t="s">
        <v>180</v>
      </c>
      <c r="M275" s="12"/>
    </row>
    <row r="276" spans="1:13" ht="77.5" x14ac:dyDescent="0.25">
      <c r="A276" s="4" t="s">
        <v>605</v>
      </c>
      <c r="B276" s="4" t="s">
        <v>607</v>
      </c>
      <c r="C276" s="4" t="s">
        <v>575</v>
      </c>
      <c r="D276" s="4" t="s">
        <v>620</v>
      </c>
      <c r="E276" s="5">
        <v>45140</v>
      </c>
      <c r="F276" s="5">
        <v>45260</v>
      </c>
      <c r="G276" s="6">
        <v>6812.1749999999993</v>
      </c>
      <c r="H276" s="6">
        <f t="shared" si="35"/>
        <v>4087.3049999999998</v>
      </c>
      <c r="I276" s="7" t="s">
        <v>606</v>
      </c>
      <c r="J276" s="7" t="s">
        <v>13</v>
      </c>
      <c r="K276" s="7">
        <v>1</v>
      </c>
      <c r="L276" s="9" t="s">
        <v>180</v>
      </c>
      <c r="M276" s="12"/>
    </row>
    <row r="277" spans="1:13" ht="77.5" x14ac:dyDescent="0.25">
      <c r="A277" s="4" t="s">
        <v>610</v>
      </c>
      <c r="B277" s="4" t="s">
        <v>609</v>
      </c>
      <c r="C277" s="4" t="s">
        <v>575</v>
      </c>
      <c r="D277" s="4" t="s">
        <v>620</v>
      </c>
      <c r="E277" s="5">
        <v>45141</v>
      </c>
      <c r="F277" s="5">
        <v>45261</v>
      </c>
      <c r="G277" s="6">
        <v>32312.587500000001</v>
      </c>
      <c r="H277" s="6">
        <f t="shared" si="35"/>
        <v>19387.552500000002</v>
      </c>
      <c r="I277" s="7" t="s">
        <v>608</v>
      </c>
      <c r="J277" s="7" t="s">
        <v>13</v>
      </c>
      <c r="K277" s="7">
        <v>1</v>
      </c>
      <c r="L277" s="9" t="s">
        <v>180</v>
      </c>
      <c r="M277" s="12"/>
    </row>
    <row r="278" spans="1:13" ht="77.5" x14ac:dyDescent="0.25">
      <c r="A278" s="4" t="s">
        <v>613</v>
      </c>
      <c r="B278" s="4" t="s">
        <v>611</v>
      </c>
      <c r="C278" s="4" t="s">
        <v>575</v>
      </c>
      <c r="D278" s="4" t="s">
        <v>620</v>
      </c>
      <c r="E278" s="5">
        <v>45113</v>
      </c>
      <c r="F278" s="5">
        <v>45233</v>
      </c>
      <c r="G278" s="6">
        <v>13086.137500000001</v>
      </c>
      <c r="H278" s="6">
        <f t="shared" si="35"/>
        <v>7851.6825000000008</v>
      </c>
      <c r="I278" s="7" t="s">
        <v>612</v>
      </c>
      <c r="J278" s="7" t="s">
        <v>13</v>
      </c>
      <c r="K278" s="7">
        <v>1</v>
      </c>
      <c r="L278" s="9" t="s">
        <v>180</v>
      </c>
      <c r="M278" s="12"/>
    </row>
    <row r="279" spans="1:13" ht="77.5" x14ac:dyDescent="0.25">
      <c r="A279" s="4" t="s">
        <v>614</v>
      </c>
      <c r="B279" s="4" t="s">
        <v>616</v>
      </c>
      <c r="C279" s="4" t="s">
        <v>575</v>
      </c>
      <c r="D279" s="4" t="s">
        <v>620</v>
      </c>
      <c r="E279" s="5">
        <v>45140</v>
      </c>
      <c r="F279" s="5">
        <v>45260</v>
      </c>
      <c r="G279" s="6">
        <v>12422.012500000001</v>
      </c>
      <c r="H279" s="6">
        <f t="shared" si="35"/>
        <v>7453.2075000000004</v>
      </c>
      <c r="I279" s="7" t="s">
        <v>615</v>
      </c>
      <c r="J279" s="7" t="s">
        <v>13</v>
      </c>
      <c r="K279" s="7">
        <v>1</v>
      </c>
      <c r="L279" s="9" t="s">
        <v>180</v>
      </c>
      <c r="M279" s="12"/>
    </row>
    <row r="280" spans="1:13" ht="77.5" x14ac:dyDescent="0.25">
      <c r="A280" s="4" t="s">
        <v>619</v>
      </c>
      <c r="B280" s="4" t="s">
        <v>617</v>
      </c>
      <c r="C280" s="4" t="s">
        <v>575</v>
      </c>
      <c r="D280" s="4" t="s">
        <v>620</v>
      </c>
      <c r="E280" s="5">
        <v>45142</v>
      </c>
      <c r="F280" s="5">
        <v>45262</v>
      </c>
      <c r="G280" s="6">
        <v>1019.8249999999999</v>
      </c>
      <c r="H280" s="6">
        <f t="shared" si="35"/>
        <v>611.89499999999998</v>
      </c>
      <c r="I280" s="7" t="s">
        <v>618</v>
      </c>
      <c r="J280" s="7" t="s">
        <v>13</v>
      </c>
      <c r="K280" s="7">
        <v>1</v>
      </c>
      <c r="L280" s="9" t="s">
        <v>180</v>
      </c>
      <c r="M280" s="12"/>
    </row>
  </sheetData>
  <autoFilter ref="A2:L280" xr:uid="{00000000-0001-0000-0000-000000000000}"/>
  <sortState xmlns:xlrd2="http://schemas.microsoft.com/office/spreadsheetml/2017/richdata2" ref="A3:L186">
    <sortCondition ref="E1"/>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FF3C5B18883D4E21973B57C2EEED7FD1" version="1.0.0">
  <systemFields>
    <field name="Objective-Id">
      <value order="0">A52173243</value>
    </field>
    <field name="Objective-Title">
      <value order="0">December 2023 - Transparency Report</value>
    </field>
    <field name="Objective-Description">
      <value order="0"/>
    </field>
    <field name="Objective-CreationStamp">
      <value order="0">2024-04-09T08:06:37Z</value>
    </field>
    <field name="Objective-IsApproved">
      <value order="0">false</value>
    </field>
    <field name="Objective-IsPublished">
      <value order="0">false</value>
    </field>
    <field name="Objective-DatePublished">
      <value order="0"/>
    </field>
    <field name="Objective-ModificationStamp">
      <value order="0">2024-04-09T10:04:38Z</value>
    </field>
    <field name="Objective-Owner">
      <value order="0">Edwards, John (CCRA - RA - Rural Payments Wales)</value>
    </field>
    <field name="Objective-Path">
      <value order="0">Objective Global Folder:#Business File Plan:WG Organisational Groups:NEW - Post April 2022 - Climate Change &amp; Rural Affairs:Climate Change &amp; Rural Affairs (CCRA) - Rural Payments Wales:1 - Save:Rural Payments Wales:SMU - Actual Files:Scheme Management Unit:Rural Programmes - 2014-2020:EMFF 2014-2020 - Management:European Maritime Fisheries Fund (EMFF) - Management Reporting - 2014-2020:EMFF - Management Reporting - Transparency Initiative</value>
    </field>
    <field name="Objective-Parent">
      <value order="0">EMFF - Management Reporting - Transparency Initiative</value>
    </field>
    <field name="Objective-State">
      <value order="0">Being Drafted</value>
    </field>
    <field name="Objective-VersionId">
      <value order="0">vA95904864</value>
    </field>
    <field name="Objective-Version">
      <value order="0">3.1</value>
    </field>
    <field name="Objective-VersionNumber">
      <value order="0">5</value>
    </field>
    <field name="Objective-VersionComment">
      <value order="0"/>
    </field>
    <field name="Objective-FileNumber">
      <value order="0">qA1231725</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C62DAE3A82A36499D19913A4C6817CB" ma:contentTypeVersion="13" ma:contentTypeDescription="Create a new document." ma:contentTypeScope="" ma:versionID="8bc5b915627a796aa17f4400daf0e0cc">
  <xsd:schema xmlns:xsd="http://www.w3.org/2001/XMLSchema" xmlns:xs="http://www.w3.org/2001/XMLSchema" xmlns:p="http://schemas.microsoft.com/office/2006/metadata/properties" xmlns:ns3="ca04616a-a65b-4e7e-b60d-e93509ebd1e6" xmlns:ns4="f5ce6b8f-dcf4-4b70-8b8e-8ea793a7ba37" targetNamespace="http://schemas.microsoft.com/office/2006/metadata/properties" ma:root="true" ma:fieldsID="0e113387360ae1abb52f1129ab2b118e" ns3:_="" ns4:_="">
    <xsd:import namespace="ca04616a-a65b-4e7e-b60d-e93509ebd1e6"/>
    <xsd:import namespace="f5ce6b8f-dcf4-4b70-8b8e-8ea793a7ba3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4616a-a65b-4e7e-b60d-e93509ebd1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ce6b8f-dcf4-4b70-8b8e-8ea793a7ba3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2.xml><?xml version="1.0" encoding="utf-8"?>
<ds:datastoreItem xmlns:ds="http://schemas.openxmlformats.org/officeDocument/2006/customXml" ds:itemID="{BD9133C0-B534-470C-97E2-926DBF0FCB2C}">
  <ds:schemaRefs>
    <ds:schemaRef ds:uri="http://schemas.microsoft.com/sharepoint/v3/contenttype/forms"/>
  </ds:schemaRefs>
</ds:datastoreItem>
</file>

<file path=customXml/itemProps3.xml><?xml version="1.0" encoding="utf-8"?>
<ds:datastoreItem xmlns:ds="http://schemas.openxmlformats.org/officeDocument/2006/customXml" ds:itemID="{07D55BF9-E51B-4FB1-81F4-8E2E11B62977}">
  <ds:schemaRefs>
    <ds:schemaRef ds:uri="http://purl.org/dc/elements/1.1/"/>
    <ds:schemaRef ds:uri="http://schemas.microsoft.com/office/2006/metadata/properties"/>
    <ds:schemaRef ds:uri="f5ce6b8f-dcf4-4b70-8b8e-8ea793a7ba37"/>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ca04616a-a65b-4e7e-b60d-e93509ebd1e6"/>
    <ds:schemaRef ds:uri="http://www.w3.org/XML/1998/namespace"/>
    <ds:schemaRef ds:uri="http://purl.org/dc/dcmitype/"/>
  </ds:schemaRefs>
</ds:datastoreItem>
</file>

<file path=customXml/itemProps4.xml><?xml version="1.0" encoding="utf-8"?>
<ds:datastoreItem xmlns:ds="http://schemas.openxmlformats.org/officeDocument/2006/customXml" ds:itemID="{0F916157-161A-4564-8F75-3D4F6679EC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4616a-a65b-4e7e-b60d-e93509ebd1e6"/>
    <ds:schemaRef ds:uri="f5ce6b8f-dcf4-4b70-8b8e-8ea793a7ba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December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Williams, Jo (CCRA - Operations - CCRA Communications)</cp:lastModifiedBy>
  <dcterms:created xsi:type="dcterms:W3CDTF">2019-01-01T06:10:37Z</dcterms:created>
  <dcterms:modified xsi:type="dcterms:W3CDTF">2024-04-09T10:25:52Z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A52173243</vt:lpwstr>
  </property>
  <property fmtid="{D5CDD505-2E9C-101B-9397-08002B2CF9AE}" pid="4" name="Objective-Title">
    <vt:lpwstr>December 2023 - Transparency Report</vt:lpwstr>
  </property>
  <property fmtid="{D5CDD505-2E9C-101B-9397-08002B2CF9AE}" pid="5" name="Objective-Description">
    <vt:lpwstr/>
  </property>
  <property fmtid="{D5CDD505-2E9C-101B-9397-08002B2CF9AE}" pid="6" name="Objective-CreationStamp">
    <vt:filetime>2024-04-09T08:06:37Z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2024-04-09T10:04:38Z</vt:filetime>
  </property>
  <property fmtid="{D5CDD505-2E9C-101B-9397-08002B2CF9AE}" pid="11" name="Objective-Owner">
    <vt:lpwstr>Edwards, John (CCRA - RA - Rural Payments Wales)</vt:lpwstr>
  </property>
  <property fmtid="{D5CDD505-2E9C-101B-9397-08002B2CF9AE}" pid="12" name="Objective-Path">
    <vt:lpwstr>Objective Global Folder:#Business File Plan:WG Organisational Groups:NEW - Post April 2022 - Climate Change &amp; Rural Affairs:Climate Change &amp; Rural Affairs (CCRA) - Rural Payments Wales:1 - Save:Rural Payments Wales:SMU - Actual Files:Scheme Management Unit:Rural Programmes - 2014-2020:EMFF 2014-2020 - Management:European Maritime Fisheries Fund (EMFF) - Management Reporting - 2014-2020:EMFF - Management Reporting - Transparency Initiative:</vt:lpwstr>
  </property>
  <property fmtid="{D5CDD505-2E9C-101B-9397-08002B2CF9AE}" pid="13" name="Objective-Parent">
    <vt:lpwstr>EMFF - Management Reporting - Transparency Initiative</vt:lpwstr>
  </property>
  <property fmtid="{D5CDD505-2E9C-101B-9397-08002B2CF9AE}" pid="14" name="Objective-State">
    <vt:lpwstr>Being Drafted</vt:lpwstr>
  </property>
  <property fmtid="{D5CDD505-2E9C-101B-9397-08002B2CF9AE}" pid="15" name="Objective-VersionId">
    <vt:lpwstr>vA95904864</vt:lpwstr>
  </property>
  <property fmtid="{D5CDD505-2E9C-101B-9397-08002B2CF9AE}" pid="16" name="Objective-Version">
    <vt:lpwstr>3.1</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Language [system]">
    <vt:lpwstr>English (eng)</vt:lpwstr>
  </property>
  <property fmtid="{D5CDD505-2E9C-101B-9397-08002B2CF9AE}" pid="29" name="Objective-Date Acquired [system]">
    <vt:lpwstr/>
  </property>
  <property fmtid="{D5CDD505-2E9C-101B-9397-08002B2CF9AE}" pid="30" name="Objective-What to Keep [system]">
    <vt:lpwstr>No</vt:lpwstr>
  </property>
  <property fmtid="{D5CDD505-2E9C-101B-9397-08002B2CF9AE}" pid="31" name="Objective-Official Translation [system]">
    <vt:lpwstr/>
  </property>
  <property fmtid="{D5CDD505-2E9C-101B-9397-08002B2CF9AE}" pid="32" name="Objective-Connect Creator [system]">
    <vt:lpwstr/>
  </property>
  <property fmtid="{D5CDD505-2E9C-101B-9397-08002B2CF9AE}" pid="33" name="ContentTypeId">
    <vt:lpwstr>0x010100CC62DAE3A82A36499D19913A4C6817CB</vt:lpwstr>
  </property>
</Properties>
</file>