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66925"/>
  <mc:AlternateContent xmlns:mc="http://schemas.openxmlformats.org/markup-compatibility/2006">
    <mc:Choice Requires="x15">
      <x15ac:absPath xmlns:x15ac="http://schemas.microsoft.com/office/spreadsheetml/2010/11/ac" url="https://energyservicewales.sharepoint.com/sites/EnergyService2/A0009/Grant Documents_(inc.Arup)/Guidance &amp; App Form/Round 3.1/"/>
    </mc:Choice>
  </mc:AlternateContent>
  <xr:revisionPtr revIDLastSave="2309" documentId="8_{D5BF459D-D3C8-430E-954E-7E2248CFB5E8}" xr6:coauthVersionLast="47" xr6:coauthVersionMax="47" xr10:uidLastSave="{0A50813E-09D4-42E9-AAD0-FCF277980CDC}"/>
  <workbookProtection workbookAlgorithmName="SHA-512" workbookHashValue="cQMeQRzajeWpUeSG/Hxegxccpg9dHDoCrbwR2ZE2en6ctNRhB19uXuQOLsHicjEtMofljU078Ga2HadPBTge0w==" workbookSaltValue="Ncp/DtzDbA5kz2M0VPYpeg==" workbookSpinCount="100000" lockStructure="1"/>
  <bookViews>
    <workbookView xWindow="-120" yWindow="-120" windowWidth="29040" windowHeight="15720" activeTab="4" xr2:uid="{D0A5022F-7ECB-46F4-BDBF-7D34832A83BC}"/>
  </bookViews>
  <sheets>
    <sheet name="Guidance Notes" sheetId="11" r:id="rId1"/>
    <sheet name="1. Applicant Details" sheetId="9" r:id="rId2"/>
    <sheet name="2. Project Details" sheetId="5" r:id="rId3"/>
    <sheet name="3. Eligible Cost Breakdown" sheetId="6" r:id="rId4"/>
    <sheet name="4. Risks" sheetId="10" r:id="rId5"/>
    <sheet name="5. Summary &amp; Declaration" sheetId="7" r:id="rId6"/>
    <sheet name="RedFlags" sheetId="14" state="hidden" r:id="rId7"/>
    <sheet name="HP_Value" sheetId="4" state="hidden" r:id="rId8"/>
    <sheet name="TechnicalDeskReview" sheetId="17" state="hidden" r:id="rId9"/>
    <sheet name="ClarificationCall" sheetId="16" state="hidden" r:id="rId10"/>
    <sheet name="Lists" sheetId="12" state="hidden" r:id="rId11"/>
    <sheet name="Calculation_factors" sheetId="13" state="hidden"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3" i="7" l="1"/>
  <c r="F94" i="5"/>
  <c r="F100" i="5" s="1"/>
  <c r="H94" i="5"/>
  <c r="H100" i="5" s="1"/>
  <c r="J94" i="5"/>
  <c r="L94" i="5"/>
  <c r="L100" i="5" s="1"/>
  <c r="N94" i="5"/>
  <c r="P94" i="5"/>
  <c r="R94" i="5"/>
  <c r="T94" i="5"/>
  <c r="T100" i="5" s="1"/>
  <c r="V94" i="5"/>
  <c r="V100" i="5" s="1"/>
  <c r="F96" i="5"/>
  <c r="H96" i="5"/>
  <c r="J96" i="5"/>
  <c r="L96" i="5"/>
  <c r="N96" i="5"/>
  <c r="P96" i="5"/>
  <c r="R96" i="5"/>
  <c r="T96" i="5"/>
  <c r="V96" i="5"/>
  <c r="F98" i="5"/>
  <c r="H98" i="5"/>
  <c r="J98" i="5"/>
  <c r="L98" i="5"/>
  <c r="N98" i="5"/>
  <c r="P98" i="5"/>
  <c r="R98" i="5"/>
  <c r="T98" i="5"/>
  <c r="V98" i="5"/>
  <c r="J100" i="5"/>
  <c r="N100" i="5"/>
  <c r="P100" i="5"/>
  <c r="R100" i="5"/>
  <c r="F101" i="5"/>
  <c r="J101" i="5"/>
  <c r="L101" i="5"/>
  <c r="N101" i="5"/>
  <c r="P101" i="5"/>
  <c r="R101" i="5"/>
  <c r="T101" i="5"/>
  <c r="V101" i="5"/>
  <c r="F102" i="5"/>
  <c r="H102" i="5"/>
  <c r="J102" i="5"/>
  <c r="L102" i="5"/>
  <c r="N102" i="5"/>
  <c r="P102" i="5"/>
  <c r="R102" i="5"/>
  <c r="T102" i="5"/>
  <c r="V102" i="5"/>
  <c r="F104" i="5"/>
  <c r="F229" i="5" s="1"/>
  <c r="H104" i="5"/>
  <c r="H229" i="5" s="1"/>
  <c r="J104" i="5"/>
  <c r="L104" i="5"/>
  <c r="L229" i="5" s="1"/>
  <c r="N104" i="5"/>
  <c r="P104" i="5"/>
  <c r="R104" i="5"/>
  <c r="T104" i="5"/>
  <c r="T229" i="5" s="1"/>
  <c r="V104" i="5"/>
  <c r="V229" i="5" s="1"/>
  <c r="D104" i="5"/>
  <c r="D98" i="5"/>
  <c r="D96" i="5"/>
  <c r="D94" i="5"/>
  <c r="D100" i="5" s="1"/>
  <c r="F219" i="5"/>
  <c r="H219" i="5"/>
  <c r="J219" i="5"/>
  <c r="L219" i="5"/>
  <c r="N219" i="5"/>
  <c r="N224" i="5" s="1"/>
  <c r="P219" i="5"/>
  <c r="R219" i="5"/>
  <c r="R223" i="5" s="1"/>
  <c r="T219" i="5"/>
  <c r="V219" i="5"/>
  <c r="F223" i="5"/>
  <c r="J223" i="5"/>
  <c r="L223" i="5"/>
  <c r="N223" i="5"/>
  <c r="P223" i="5"/>
  <c r="V223" i="5"/>
  <c r="F224" i="5"/>
  <c r="H224" i="5"/>
  <c r="J224" i="5"/>
  <c r="L224" i="5"/>
  <c r="P224" i="5"/>
  <c r="R224" i="5"/>
  <c r="T224" i="5"/>
  <c r="V224" i="5"/>
  <c r="F225" i="5"/>
  <c r="H225" i="5"/>
  <c r="J225" i="5"/>
  <c r="L225" i="5"/>
  <c r="P225" i="5"/>
  <c r="R225" i="5"/>
  <c r="T225" i="5"/>
  <c r="V225" i="5"/>
  <c r="F227" i="5"/>
  <c r="H227" i="5"/>
  <c r="J227" i="5"/>
  <c r="L227" i="5"/>
  <c r="N227" i="5"/>
  <c r="N229" i="5" s="1"/>
  <c r="P227" i="5"/>
  <c r="R227" i="5"/>
  <c r="T227" i="5"/>
  <c r="V227" i="5"/>
  <c r="P229" i="5"/>
  <c r="F231" i="5"/>
  <c r="H231" i="5"/>
  <c r="J231" i="5"/>
  <c r="L231" i="5"/>
  <c r="N231" i="5"/>
  <c r="P231" i="5"/>
  <c r="R231" i="5"/>
  <c r="T231" i="5"/>
  <c r="V231" i="5"/>
  <c r="F233" i="5"/>
  <c r="H233" i="5"/>
  <c r="J233" i="5"/>
  <c r="L233" i="5"/>
  <c r="N233" i="5"/>
  <c r="P233" i="5"/>
  <c r="R233" i="5"/>
  <c r="T233" i="5"/>
  <c r="V233" i="5"/>
  <c r="D233" i="5"/>
  <c r="D231" i="5"/>
  <c r="D227" i="5"/>
  <c r="D229" i="5" s="1"/>
  <c r="D225" i="5"/>
  <c r="D224" i="5"/>
  <c r="D223" i="5"/>
  <c r="D219" i="5"/>
  <c r="D182" i="5"/>
  <c r="D203" i="5"/>
  <c r="E181" i="14"/>
  <c r="H101" i="5" l="1"/>
  <c r="D102" i="5"/>
  <c r="D101" i="5"/>
  <c r="N225" i="5"/>
  <c r="J229" i="5"/>
  <c r="R229" i="5"/>
  <c r="H223" i="5"/>
  <c r="T223" i="5"/>
  <c r="G74" i="7"/>
  <c r="G21" i="7"/>
  <c r="G84" i="7" l="1"/>
  <c r="F6" i="4"/>
  <c r="H6" i="4"/>
  <c r="J6" i="4"/>
  <c r="L6" i="4"/>
  <c r="N6" i="4"/>
  <c r="P6" i="4"/>
  <c r="R6" i="4"/>
  <c r="T6" i="4"/>
  <c r="V6" i="4"/>
  <c r="D6" i="4"/>
  <c r="AF7" i="13" l="1"/>
  <c r="AG7" i="13"/>
  <c r="AH7" i="13"/>
  <c r="AI7" i="13"/>
  <c r="AJ7" i="13"/>
  <c r="AK7" i="13"/>
  <c r="F39" i="4" l="1"/>
  <c r="F40" i="4"/>
  <c r="F41" i="4"/>
  <c r="P39" i="4"/>
  <c r="P40" i="4"/>
  <c r="P41" i="4"/>
  <c r="N39" i="4"/>
  <c r="N40" i="4"/>
  <c r="N41" i="4"/>
  <c r="T39" i="4"/>
  <c r="T40" i="4"/>
  <c r="T41" i="4"/>
  <c r="R39" i="4"/>
  <c r="R40" i="4"/>
  <c r="R41" i="4"/>
  <c r="L39" i="4"/>
  <c r="L40" i="4"/>
  <c r="L41" i="4"/>
  <c r="J41" i="4"/>
  <c r="J40" i="4"/>
  <c r="J39" i="4"/>
  <c r="H40" i="4"/>
  <c r="H41" i="4"/>
  <c r="H39" i="4"/>
  <c r="V40" i="4"/>
  <c r="V41" i="4"/>
  <c r="V39" i="4"/>
  <c r="D41" i="4"/>
  <c r="D40" i="4"/>
  <c r="I45" i="7"/>
  <c r="I46" i="7"/>
  <c r="I47" i="7"/>
  <c r="I44" i="7"/>
  <c r="F45" i="7"/>
  <c r="F46" i="7"/>
  <c r="F47" i="7"/>
  <c r="F44" i="7"/>
  <c r="F36" i="4" l="1"/>
  <c r="H36" i="4"/>
  <c r="J36" i="4"/>
  <c r="L36" i="4"/>
  <c r="N36" i="4"/>
  <c r="P36" i="4"/>
  <c r="R36" i="4"/>
  <c r="T36" i="4"/>
  <c r="V36" i="4"/>
  <c r="D36" i="4"/>
  <c r="B21" i="17"/>
  <c r="AU26" i="17" s="1"/>
  <c r="B20" i="17"/>
  <c r="B64" i="17" s="1"/>
  <c r="B19" i="17"/>
  <c r="B63" i="17" s="1"/>
  <c r="B18" i="17"/>
  <c r="AF26" i="17" s="1"/>
  <c r="B17" i="17"/>
  <c r="AA26" i="17" s="1"/>
  <c r="B16" i="17"/>
  <c r="B60" i="17" s="1"/>
  <c r="B15" i="17"/>
  <c r="Q26" i="17" s="1"/>
  <c r="B14" i="17"/>
  <c r="L26" i="17" s="1"/>
  <c r="B13" i="17"/>
  <c r="B57" i="17" s="1"/>
  <c r="B4" i="17"/>
  <c r="B12" i="17"/>
  <c r="B56" i="17" s="1"/>
  <c r="E21" i="17"/>
  <c r="E20" i="17"/>
  <c r="E19" i="17"/>
  <c r="E18" i="17"/>
  <c r="E17" i="17"/>
  <c r="E16" i="17"/>
  <c r="E15" i="17"/>
  <c r="E14" i="17"/>
  <c r="E13" i="17"/>
  <c r="E12" i="17"/>
  <c r="B65" i="17" l="1"/>
  <c r="B59" i="17"/>
  <c r="B61" i="17"/>
  <c r="G26" i="17"/>
  <c r="V26" i="17"/>
  <c r="B58" i="17"/>
  <c r="AK26" i="17"/>
  <c r="B26" i="17"/>
  <c r="AP26" i="17"/>
  <c r="B62" i="17"/>
  <c r="F18" i="4" l="1"/>
  <c r="H18" i="4"/>
  <c r="J18" i="4"/>
  <c r="L18" i="4"/>
  <c r="N18" i="4"/>
  <c r="P18" i="4"/>
  <c r="R18" i="4"/>
  <c r="R32" i="4" s="1"/>
  <c r="T18" i="4"/>
  <c r="V18" i="4"/>
  <c r="F20" i="4"/>
  <c r="H20" i="4"/>
  <c r="J20" i="4"/>
  <c r="L20" i="4"/>
  <c r="N20" i="4"/>
  <c r="P20" i="4"/>
  <c r="R20" i="4"/>
  <c r="T20" i="4"/>
  <c r="V20" i="4"/>
  <c r="F22" i="4"/>
  <c r="H22" i="4"/>
  <c r="J22" i="4"/>
  <c r="L22" i="4"/>
  <c r="N22" i="4"/>
  <c r="P22" i="4"/>
  <c r="R22" i="4"/>
  <c r="T22" i="4"/>
  <c r="V22" i="4"/>
  <c r="F24" i="4"/>
  <c r="H24" i="4"/>
  <c r="J24" i="4"/>
  <c r="L24" i="4"/>
  <c r="N24" i="4"/>
  <c r="N32" i="4" s="1"/>
  <c r="P24" i="4"/>
  <c r="R24" i="4"/>
  <c r="T24" i="4"/>
  <c r="V24" i="4"/>
  <c r="F26" i="4"/>
  <c r="H26" i="4"/>
  <c r="J26" i="4"/>
  <c r="L26" i="4"/>
  <c r="N26" i="4"/>
  <c r="P26" i="4"/>
  <c r="R26" i="4"/>
  <c r="T26" i="4"/>
  <c r="V26" i="4"/>
  <c r="F28" i="4"/>
  <c r="H28" i="4"/>
  <c r="J28" i="4"/>
  <c r="L28" i="4"/>
  <c r="N28" i="4"/>
  <c r="P28" i="4"/>
  <c r="R28" i="4"/>
  <c r="T28" i="4"/>
  <c r="V28" i="4"/>
  <c r="F30" i="4"/>
  <c r="H30" i="4"/>
  <c r="J30" i="4"/>
  <c r="L30" i="4"/>
  <c r="N30" i="4"/>
  <c r="P30" i="4"/>
  <c r="R30" i="4"/>
  <c r="T30" i="4"/>
  <c r="V30" i="4"/>
  <c r="J32" i="4"/>
  <c r="D24" i="4"/>
  <c r="D22" i="4"/>
  <c r="Q36" i="6"/>
  <c r="M36" i="6"/>
  <c r="O36" i="6"/>
  <c r="S36" i="6"/>
  <c r="U36" i="6"/>
  <c r="W36" i="6"/>
  <c r="Y36" i="6"/>
  <c r="AA36" i="6"/>
  <c r="AC36" i="6"/>
  <c r="K36" i="6"/>
  <c r="AF23" i="6"/>
  <c r="I23" i="6"/>
  <c r="AF20" i="6"/>
  <c r="I20" i="6"/>
  <c r="V32" i="4" l="1"/>
  <c r="F32" i="4"/>
  <c r="K21" i="6"/>
  <c r="K24" i="6"/>
  <c r="C12" i="17"/>
  <c r="AA21" i="6"/>
  <c r="AA24" i="6"/>
  <c r="C20" i="17"/>
  <c r="U21" i="6"/>
  <c r="U24" i="6"/>
  <c r="C17" i="17"/>
  <c r="W21" i="6"/>
  <c r="W24" i="6"/>
  <c r="C18" i="17"/>
  <c r="S21" i="6"/>
  <c r="S24" i="6"/>
  <c r="C16" i="17"/>
  <c r="H32" i="4"/>
  <c r="O21" i="6"/>
  <c r="O24" i="6"/>
  <c r="C14" i="17"/>
  <c r="M21" i="6"/>
  <c r="M24" i="6"/>
  <c r="C13" i="17"/>
  <c r="AC24" i="6"/>
  <c r="AC21" i="6"/>
  <c r="C21" i="17"/>
  <c r="Q21" i="6"/>
  <c r="Q24" i="6"/>
  <c r="C15" i="17"/>
  <c r="X22" i="4"/>
  <c r="Y24" i="6"/>
  <c r="Y21" i="6"/>
  <c r="C19" i="17"/>
  <c r="T32" i="4"/>
  <c r="X24" i="4"/>
  <c r="P32" i="4"/>
  <c r="L32" i="4"/>
  <c r="C22" i="17" l="1"/>
  <c r="G45" i="7"/>
  <c r="G46" i="7"/>
  <c r="G47" i="7"/>
  <c r="D45" i="5" l="1"/>
  <c r="AE7" i="13" s="1"/>
  <c r="D49" i="5"/>
  <c r="D47" i="5"/>
  <c r="D42" i="4" l="1"/>
  <c r="F17" i="4"/>
  <c r="H17" i="4"/>
  <c r="J17" i="4"/>
  <c r="L17" i="4"/>
  <c r="N17" i="4"/>
  <c r="P17" i="4"/>
  <c r="R17" i="4"/>
  <c r="T17" i="4"/>
  <c r="V17" i="4"/>
  <c r="D17" i="4"/>
  <c r="F11" i="4"/>
  <c r="H11" i="4"/>
  <c r="J11" i="4"/>
  <c r="L11" i="4"/>
  <c r="N11" i="4"/>
  <c r="P11" i="4"/>
  <c r="R11" i="4"/>
  <c r="T11" i="4"/>
  <c r="V11" i="4"/>
  <c r="F12" i="4"/>
  <c r="H12" i="4"/>
  <c r="J12" i="4"/>
  <c r="L12" i="4"/>
  <c r="N12" i="4"/>
  <c r="P12" i="4"/>
  <c r="R12" i="4"/>
  <c r="T12" i="4"/>
  <c r="V12" i="4"/>
  <c r="D12" i="4"/>
  <c r="D11" i="4"/>
  <c r="V47" i="4"/>
  <c r="T47" i="4"/>
  <c r="R47" i="4"/>
  <c r="P47" i="4"/>
  <c r="N47" i="4"/>
  <c r="L47" i="4"/>
  <c r="J47" i="4"/>
  <c r="H47" i="4"/>
  <c r="F47" i="4"/>
  <c r="D47" i="4"/>
  <c r="V42" i="4"/>
  <c r="T42" i="4"/>
  <c r="R42" i="4"/>
  <c r="P42" i="4"/>
  <c r="N42" i="4"/>
  <c r="L42" i="4"/>
  <c r="J42" i="4"/>
  <c r="H42" i="4"/>
  <c r="F42" i="4"/>
  <c r="D30" i="4"/>
  <c r="D28" i="4"/>
  <c r="D26" i="4"/>
  <c r="D20" i="4"/>
  <c r="D18" i="4"/>
  <c r="V15" i="4"/>
  <c r="T15" i="4"/>
  <c r="R15" i="4"/>
  <c r="P15" i="4"/>
  <c r="N15" i="4"/>
  <c r="L15" i="4"/>
  <c r="J15" i="4"/>
  <c r="H15" i="4"/>
  <c r="F15" i="4"/>
  <c r="D15" i="4"/>
  <c r="V14" i="4"/>
  <c r="T14" i="4"/>
  <c r="R14" i="4"/>
  <c r="P14" i="4"/>
  <c r="N14" i="4"/>
  <c r="L14" i="4"/>
  <c r="J14" i="4"/>
  <c r="H14" i="4"/>
  <c r="F14" i="4"/>
  <c r="D14" i="4"/>
  <c r="X12" i="4"/>
  <c r="X11" i="4"/>
  <c r="V10" i="4"/>
  <c r="T10" i="4"/>
  <c r="R10" i="4"/>
  <c r="P10" i="4"/>
  <c r="N10" i="4"/>
  <c r="L10" i="4"/>
  <c r="J10" i="4"/>
  <c r="H10" i="4"/>
  <c r="F10" i="4"/>
  <c r="D10" i="4"/>
  <c r="V5" i="4"/>
  <c r="T5" i="4"/>
  <c r="R5" i="4"/>
  <c r="P5" i="4"/>
  <c r="N5" i="4"/>
  <c r="L5" i="4"/>
  <c r="J5" i="4"/>
  <c r="H5" i="4"/>
  <c r="F5" i="4"/>
  <c r="D5" i="4"/>
  <c r="V4" i="4"/>
  <c r="T4" i="4"/>
  <c r="R4" i="4"/>
  <c r="P4" i="4"/>
  <c r="N4" i="4"/>
  <c r="L4" i="4"/>
  <c r="J4" i="4"/>
  <c r="H4" i="4"/>
  <c r="F4" i="4"/>
  <c r="D4" i="4"/>
  <c r="X51" i="4"/>
  <c r="X49" i="4"/>
  <c r="X33" i="4"/>
  <c r="N45" i="4" l="1"/>
  <c r="N21" i="4"/>
  <c r="N27" i="4"/>
  <c r="N23" i="4"/>
  <c r="N31" i="4"/>
  <c r="N19" i="4"/>
  <c r="N29" i="4"/>
  <c r="N25" i="4"/>
  <c r="L29" i="4"/>
  <c r="L21" i="4"/>
  <c r="L27" i="4"/>
  <c r="L19" i="4"/>
  <c r="L31" i="4"/>
  <c r="L23" i="4"/>
  <c r="L25" i="4"/>
  <c r="T31" i="4"/>
  <c r="T29" i="4"/>
  <c r="T21" i="4"/>
  <c r="T23" i="4"/>
  <c r="T27" i="4"/>
  <c r="T19" i="4"/>
  <c r="T25" i="4"/>
  <c r="P31" i="4"/>
  <c r="P19" i="4"/>
  <c r="P27" i="4"/>
  <c r="P29" i="4"/>
  <c r="P25" i="4"/>
  <c r="P21" i="4"/>
  <c r="P23" i="4"/>
  <c r="J29" i="4"/>
  <c r="J23" i="4"/>
  <c r="J31" i="4"/>
  <c r="J19" i="4"/>
  <c r="J21" i="4"/>
  <c r="J27" i="4"/>
  <c r="J25" i="4"/>
  <c r="J45" i="4"/>
  <c r="H21" i="4"/>
  <c r="H27" i="4"/>
  <c r="H29" i="4"/>
  <c r="H31" i="4"/>
  <c r="H19" i="4"/>
  <c r="H25" i="4"/>
  <c r="H23" i="4"/>
  <c r="R23" i="4"/>
  <c r="R27" i="4"/>
  <c r="R21" i="4"/>
  <c r="R29" i="4"/>
  <c r="R31" i="4"/>
  <c r="R19" i="4"/>
  <c r="R25" i="4"/>
  <c r="P44" i="4"/>
  <c r="R44" i="4"/>
  <c r="N44" i="4"/>
  <c r="T44" i="4"/>
  <c r="H44" i="4"/>
  <c r="J44" i="4"/>
  <c r="V23" i="4"/>
  <c r="V21" i="4"/>
  <c r="V19" i="4"/>
  <c r="V25" i="4"/>
  <c r="V29" i="4"/>
  <c r="V31" i="4"/>
  <c r="V27" i="4"/>
  <c r="L44" i="4"/>
  <c r="X47" i="4"/>
  <c r="D32" i="4"/>
  <c r="F25" i="4"/>
  <c r="F27" i="4"/>
  <c r="F31" i="4"/>
  <c r="F29" i="4"/>
  <c r="F19" i="4"/>
  <c r="F21" i="4"/>
  <c r="F23" i="4"/>
  <c r="F44" i="4"/>
  <c r="D25" i="4"/>
  <c r="D23" i="4"/>
  <c r="X36" i="4"/>
  <c r="D44" i="4"/>
  <c r="D29" i="4"/>
  <c r="D27" i="4"/>
  <c r="D45" i="4"/>
  <c r="V44" i="4"/>
  <c r="L45" i="4"/>
  <c r="X17" i="4"/>
  <c r="H53" i="4"/>
  <c r="P45" i="4"/>
  <c r="D21" i="4"/>
  <c r="X10" i="4"/>
  <c r="Y11" i="4" s="1"/>
  <c r="X18" i="4"/>
  <c r="J53" i="4"/>
  <c r="L53" i="4"/>
  <c r="X28" i="4"/>
  <c r="X30" i="4"/>
  <c r="X26" i="4"/>
  <c r="T45" i="4"/>
  <c r="P53" i="4"/>
  <c r="H45" i="4"/>
  <c r="D19" i="4"/>
  <c r="D31" i="4"/>
  <c r="N53" i="4"/>
  <c r="R53" i="4"/>
  <c r="T53" i="4"/>
  <c r="R45" i="4"/>
  <c r="X20" i="4"/>
  <c r="X42" i="4"/>
  <c r="F45" i="4"/>
  <c r="V45" i="4"/>
  <c r="F53" i="4"/>
  <c r="V53" i="4"/>
  <c r="X23" i="4" l="1"/>
  <c r="X25" i="4"/>
  <c r="X27" i="4"/>
  <c r="Y12" i="4"/>
  <c r="Y10" i="4"/>
  <c r="X29" i="4"/>
  <c r="X45" i="4"/>
  <c r="X21" i="4"/>
  <c r="X19" i="4"/>
  <c r="D53" i="4"/>
  <c r="X53" i="4" s="1"/>
  <c r="X32" i="4"/>
  <c r="X31" i="4"/>
  <c r="M42" i="13" l="1"/>
  <c r="N42" i="13"/>
  <c r="O42" i="13"/>
  <c r="P42" i="13"/>
  <c r="Q42" i="13"/>
  <c r="R42" i="13"/>
  <c r="S42" i="13"/>
  <c r="M43" i="13"/>
  <c r="N43" i="13"/>
  <c r="O43" i="13"/>
  <c r="P43" i="13"/>
  <c r="Q43" i="13"/>
  <c r="R43" i="13"/>
  <c r="S43" i="13"/>
  <c r="M44" i="13"/>
  <c r="N44" i="13"/>
  <c r="O44" i="13"/>
  <c r="P44" i="13"/>
  <c r="Q44" i="13"/>
  <c r="R44" i="13"/>
  <c r="S44" i="13"/>
  <c r="M45" i="13"/>
  <c r="N45" i="13"/>
  <c r="O45" i="13"/>
  <c r="P45" i="13"/>
  <c r="Q45" i="13"/>
  <c r="R45" i="13"/>
  <c r="S45" i="13"/>
  <c r="M46" i="13"/>
  <c r="N46" i="13"/>
  <c r="O46" i="13"/>
  <c r="P46" i="13"/>
  <c r="Q46" i="13"/>
  <c r="R46" i="13"/>
  <c r="S46" i="13"/>
  <c r="M47" i="13"/>
  <c r="N47" i="13"/>
  <c r="O47" i="13"/>
  <c r="P47" i="13"/>
  <c r="Q47" i="13"/>
  <c r="R47" i="13"/>
  <c r="S47" i="13"/>
  <c r="M48" i="13"/>
  <c r="N48" i="13"/>
  <c r="O48" i="13"/>
  <c r="P48" i="13"/>
  <c r="Q48" i="13"/>
  <c r="R48" i="13"/>
  <c r="S48" i="13"/>
  <c r="M49" i="13"/>
  <c r="N49" i="13"/>
  <c r="O49" i="13"/>
  <c r="P49" i="13"/>
  <c r="Q49" i="13"/>
  <c r="R49" i="13"/>
  <c r="S49" i="13"/>
  <c r="M50" i="13"/>
  <c r="N50" i="13"/>
  <c r="O50" i="13"/>
  <c r="P50" i="13"/>
  <c r="Q50" i="13"/>
  <c r="R50" i="13"/>
  <c r="S50" i="13"/>
  <c r="M51" i="13"/>
  <c r="N51" i="13"/>
  <c r="O51" i="13"/>
  <c r="P51" i="13"/>
  <c r="Q51" i="13"/>
  <c r="R51" i="13"/>
  <c r="S51" i="13"/>
  <c r="M52" i="13"/>
  <c r="N52" i="13"/>
  <c r="O52" i="13"/>
  <c r="P52" i="13"/>
  <c r="Q52" i="13"/>
  <c r="R52" i="13"/>
  <c r="S52" i="13"/>
  <c r="M53" i="13"/>
  <c r="N53" i="13"/>
  <c r="O53" i="13"/>
  <c r="P53" i="13"/>
  <c r="Q53" i="13"/>
  <c r="R53" i="13"/>
  <c r="S53" i="13"/>
  <c r="M54" i="13"/>
  <c r="N54" i="13"/>
  <c r="O54" i="13"/>
  <c r="P54" i="13"/>
  <c r="Q54" i="13"/>
  <c r="R54" i="13"/>
  <c r="S54" i="13"/>
  <c r="L54" i="13"/>
  <c r="L43" i="13"/>
  <c r="L44" i="13"/>
  <c r="L45" i="13"/>
  <c r="L46" i="13"/>
  <c r="L47" i="13"/>
  <c r="L48" i="13"/>
  <c r="L49" i="13"/>
  <c r="L50" i="13"/>
  <c r="L51" i="13"/>
  <c r="L52" i="13"/>
  <c r="L53" i="13"/>
  <c r="L42" i="13"/>
  <c r="F7" i="13"/>
  <c r="F8" i="13"/>
  <c r="F9" i="13"/>
  <c r="F10" i="13"/>
  <c r="F11" i="13"/>
  <c r="F12" i="13"/>
  <c r="F13" i="13"/>
  <c r="F6" i="13"/>
  <c r="C3" i="6" l="1"/>
  <c r="C3" i="5"/>
  <c r="L5" i="6"/>
  <c r="M5" i="6"/>
  <c r="N5" i="6"/>
  <c r="O5" i="6"/>
  <c r="P5" i="6"/>
  <c r="Q5" i="6"/>
  <c r="R5" i="6"/>
  <c r="S5" i="6"/>
  <c r="T5" i="6"/>
  <c r="U5" i="6"/>
  <c r="V5" i="6"/>
  <c r="W5" i="6"/>
  <c r="X5" i="6"/>
  <c r="Y5" i="6"/>
  <c r="Z5" i="6"/>
  <c r="AA5" i="6"/>
  <c r="AB5" i="6"/>
  <c r="AC5" i="6"/>
  <c r="K5" i="6"/>
  <c r="H34" i="9" a="1"/>
  <c r="H34" i="9" s="1"/>
  <c r="K2" i="6"/>
  <c r="D2" i="5"/>
  <c r="H28" i="9" l="1"/>
  <c r="M84" i="7"/>
  <c r="J84" i="7"/>
  <c r="L80" i="7"/>
  <c r="I80" i="7"/>
  <c r="D146" i="14"/>
  <c r="D147" i="14"/>
  <c r="D148" i="14"/>
  <c r="D145" i="14"/>
  <c r="C146" i="14"/>
  <c r="C147" i="14"/>
  <c r="C148" i="14"/>
  <c r="C145" i="14"/>
  <c r="D140" i="14"/>
  <c r="D141" i="14"/>
  <c r="D142" i="14"/>
  <c r="D139" i="14"/>
  <c r="C140" i="14"/>
  <c r="C141" i="14"/>
  <c r="C142" i="14"/>
  <c r="C139" i="14"/>
  <c r="D13" i="14"/>
  <c r="H32" i="9" a="1"/>
  <c r="H32" i="9" s="1"/>
  <c r="E12" i="14" s="1"/>
  <c r="C86" i="7" l="1"/>
  <c r="D17" i="14"/>
  <c r="C9" i="14"/>
  <c r="E191" i="14"/>
  <c r="E190" i="14"/>
  <c r="J45" i="7"/>
  <c r="J46" i="7"/>
  <c r="J47" i="7"/>
  <c r="J44" i="7"/>
  <c r="D94" i="6" l="1"/>
  <c r="F94" i="6" s="1" a="1"/>
  <c r="F94" i="6" s="1"/>
  <c r="D103" i="6"/>
  <c r="F103" i="6" s="1" a="1"/>
  <c r="F103" i="6" s="1"/>
  <c r="AC77" i="6"/>
  <c r="AA77" i="6"/>
  <c r="Y77" i="6"/>
  <c r="W77" i="6"/>
  <c r="U77" i="6"/>
  <c r="S77" i="6"/>
  <c r="Q77" i="6"/>
  <c r="O77" i="6"/>
  <c r="M77" i="6"/>
  <c r="K77" i="6"/>
  <c r="K78" i="6" s="1"/>
  <c r="I72" i="6"/>
  <c r="G85" i="6" s="1"/>
  <c r="I67" i="6"/>
  <c r="G84" i="6" s="1"/>
  <c r="D9" i="14"/>
  <c r="G86" i="6" l="1"/>
  <c r="D143" i="14"/>
  <c r="J42" i="7"/>
  <c r="D149" i="14"/>
  <c r="AF77" i="6"/>
  <c r="I77" i="6"/>
  <c r="E9" i="14"/>
  <c r="AF79" i="6" l="1"/>
  <c r="AC49" i="6" l="1"/>
  <c r="AA49" i="6"/>
  <c r="Y49" i="6"/>
  <c r="W49" i="6"/>
  <c r="U49" i="6"/>
  <c r="S49" i="6"/>
  <c r="Q49" i="6"/>
  <c r="O49" i="6"/>
  <c r="M49" i="6"/>
  <c r="K49" i="6"/>
  <c r="V89" i="5"/>
  <c r="T89" i="5"/>
  <c r="R89" i="5"/>
  <c r="P89" i="5"/>
  <c r="N89" i="5"/>
  <c r="L89" i="5"/>
  <c r="J89" i="5"/>
  <c r="H89" i="5"/>
  <c r="F89" i="5"/>
  <c r="D89" i="5"/>
  <c r="V87" i="5"/>
  <c r="T87" i="5"/>
  <c r="R87" i="5"/>
  <c r="P87" i="5"/>
  <c r="N87" i="5"/>
  <c r="L87" i="5"/>
  <c r="J87" i="5"/>
  <c r="H87" i="5"/>
  <c r="F87" i="5"/>
  <c r="D87" i="5"/>
  <c r="V69" i="5"/>
  <c r="T69" i="5"/>
  <c r="R69" i="5"/>
  <c r="P69" i="5"/>
  <c r="N69" i="5"/>
  <c r="L69" i="5"/>
  <c r="J69" i="5"/>
  <c r="H69" i="5"/>
  <c r="F69" i="5"/>
  <c r="D69" i="5"/>
  <c r="V67" i="5"/>
  <c r="T67" i="5"/>
  <c r="R67" i="5"/>
  <c r="P67" i="5"/>
  <c r="N67" i="5"/>
  <c r="L67" i="5"/>
  <c r="J67" i="5"/>
  <c r="H67" i="5"/>
  <c r="F67" i="5"/>
  <c r="V49" i="5"/>
  <c r="T49" i="5"/>
  <c r="R49" i="5"/>
  <c r="P49" i="5"/>
  <c r="N49" i="5"/>
  <c r="L49" i="5"/>
  <c r="J49" i="5"/>
  <c r="H49" i="5"/>
  <c r="F49" i="5"/>
  <c r="V47" i="5"/>
  <c r="T47" i="5"/>
  <c r="R47" i="5"/>
  <c r="P47" i="5"/>
  <c r="N47" i="5"/>
  <c r="L47" i="5"/>
  <c r="J47" i="5"/>
  <c r="F47" i="5"/>
  <c r="H47" i="5"/>
  <c r="H20" i="9"/>
  <c r="E193" i="14"/>
  <c r="E192" i="14"/>
  <c r="I7" i="13"/>
  <c r="I8" i="13"/>
  <c r="I9" i="13"/>
  <c r="I10" i="13"/>
  <c r="I11" i="13"/>
  <c r="I12" i="13"/>
  <c r="I13" i="13"/>
  <c r="I6" i="13"/>
  <c r="D67" i="5" s="1"/>
  <c r="H26" i="9"/>
  <c r="H24" i="9"/>
  <c r="H22" i="9"/>
  <c r="G44" i="7" l="1"/>
  <c r="H65" i="5"/>
  <c r="F85" i="5"/>
  <c r="L96" i="14"/>
  <c r="M96" i="14"/>
  <c r="K96" i="14"/>
  <c r="I96" i="14"/>
  <c r="J96" i="14"/>
  <c r="E96" i="14"/>
  <c r="F96" i="14"/>
  <c r="G96" i="14"/>
  <c r="H96" i="14"/>
  <c r="D96" i="14"/>
  <c r="C96" i="14"/>
  <c r="G42" i="7" l="1"/>
  <c r="M101" i="14"/>
  <c r="L101" i="14"/>
  <c r="K101" i="14"/>
  <c r="J101" i="14"/>
  <c r="I101" i="14"/>
  <c r="H101" i="14"/>
  <c r="G101" i="14"/>
  <c r="F101" i="14"/>
  <c r="E101" i="14"/>
  <c r="D101" i="14"/>
  <c r="L98" i="14"/>
  <c r="K98" i="14"/>
  <c r="J98" i="14"/>
  <c r="I98" i="14"/>
  <c r="H98" i="14"/>
  <c r="G98" i="14"/>
  <c r="M98" i="14"/>
  <c r="F98" i="14"/>
  <c r="E98" i="14"/>
  <c r="D98" i="14"/>
  <c r="C98" i="14"/>
  <c r="I54" i="6" l="1"/>
  <c r="I53" i="6"/>
  <c r="I52" i="6"/>
  <c r="I49" i="6"/>
  <c r="I42" i="6"/>
  <c r="I32" i="6"/>
  <c r="I29" i="6"/>
  <c r="I26" i="6"/>
  <c r="I16" i="6"/>
  <c r="I17" i="6" s="1"/>
  <c r="I13" i="6"/>
  <c r="T182" i="5"/>
  <c r="D190" i="5"/>
  <c r="F190" i="5"/>
  <c r="F182" i="5"/>
  <c r="H190" i="5"/>
  <c r="H182" i="5"/>
  <c r="J190" i="5"/>
  <c r="J182" i="5"/>
  <c r="L190" i="5"/>
  <c r="L182" i="5"/>
  <c r="N190" i="5"/>
  <c r="N182" i="5"/>
  <c r="P190" i="5"/>
  <c r="P182" i="5"/>
  <c r="V190" i="5"/>
  <c r="V182" i="5"/>
  <c r="T190" i="5"/>
  <c r="C30" i="14"/>
  <c r="D30" i="14"/>
  <c r="E30" i="14"/>
  <c r="F30" i="14"/>
  <c r="G30" i="14"/>
  <c r="H30" i="14"/>
  <c r="I30" i="14"/>
  <c r="J30" i="14"/>
  <c r="K30" i="14"/>
  <c r="L30" i="14"/>
  <c r="M30" i="14"/>
  <c r="C22" i="14"/>
  <c r="D22" i="14"/>
  <c r="E22" i="14"/>
  <c r="F22" i="14"/>
  <c r="G22" i="14"/>
  <c r="H22" i="14"/>
  <c r="I22" i="14"/>
  <c r="J22" i="14"/>
  <c r="K22" i="14"/>
  <c r="L22" i="14"/>
  <c r="M22" i="14"/>
  <c r="C23" i="14"/>
  <c r="D23" i="14"/>
  <c r="E23" i="14"/>
  <c r="F23" i="14"/>
  <c r="G23" i="14"/>
  <c r="H23" i="14"/>
  <c r="I23" i="14"/>
  <c r="J23" i="14"/>
  <c r="K23" i="14"/>
  <c r="L23" i="14"/>
  <c r="M23" i="14"/>
  <c r="C24" i="14"/>
  <c r="D24" i="14"/>
  <c r="E24" i="14"/>
  <c r="F24" i="14"/>
  <c r="G24" i="14"/>
  <c r="H24" i="14"/>
  <c r="I24" i="14"/>
  <c r="J24" i="14"/>
  <c r="K24" i="14"/>
  <c r="L24" i="14"/>
  <c r="M24" i="14"/>
  <c r="C25" i="14"/>
  <c r="D25" i="14"/>
  <c r="E25" i="14"/>
  <c r="F25" i="14"/>
  <c r="G25" i="14"/>
  <c r="H25" i="14"/>
  <c r="I25" i="14"/>
  <c r="J25" i="14"/>
  <c r="K25" i="14"/>
  <c r="L25" i="14"/>
  <c r="M25" i="14"/>
  <c r="C28" i="14"/>
  <c r="D28" i="14"/>
  <c r="E28" i="14"/>
  <c r="F28" i="14"/>
  <c r="G28" i="14"/>
  <c r="H28" i="14"/>
  <c r="I28" i="14"/>
  <c r="J28" i="14"/>
  <c r="K28" i="14"/>
  <c r="L28" i="14"/>
  <c r="M28" i="14"/>
  <c r="C29" i="14"/>
  <c r="D29" i="14"/>
  <c r="E29" i="14"/>
  <c r="F29" i="14"/>
  <c r="G29" i="14"/>
  <c r="H29" i="14"/>
  <c r="I29" i="14"/>
  <c r="J29" i="14"/>
  <c r="K29" i="14"/>
  <c r="L29" i="14"/>
  <c r="M29" i="14"/>
  <c r="F194" i="5" l="1"/>
  <c r="F192" i="5"/>
  <c r="N192" i="5"/>
  <c r="N194" i="5"/>
  <c r="L192" i="5"/>
  <c r="L194" i="5"/>
  <c r="V194" i="5"/>
  <c r="V192" i="5"/>
  <c r="J194" i="5"/>
  <c r="J192" i="5"/>
  <c r="T192" i="5"/>
  <c r="T194" i="5"/>
  <c r="P194" i="5"/>
  <c r="P192" i="5"/>
  <c r="H194" i="5"/>
  <c r="H192" i="5"/>
  <c r="D194" i="5"/>
  <c r="D192" i="5"/>
  <c r="C191" i="14"/>
  <c r="C185" i="14"/>
  <c r="E185" i="14"/>
  <c r="C186" i="14"/>
  <c r="E186" i="14"/>
  <c r="C187" i="14"/>
  <c r="E187" i="14"/>
  <c r="C188" i="14"/>
  <c r="E188" i="14"/>
  <c r="C189" i="14"/>
  <c r="E189" i="14"/>
  <c r="C182" i="14"/>
  <c r="E182" i="14"/>
  <c r="C183" i="14"/>
  <c r="E183" i="14"/>
  <c r="C184" i="14"/>
  <c r="E184" i="14"/>
  <c r="E172" i="14"/>
  <c r="E173" i="14"/>
  <c r="E174" i="14"/>
  <c r="E175" i="14"/>
  <c r="E176" i="14"/>
  <c r="E177" i="14"/>
  <c r="E178" i="14"/>
  <c r="C178" i="14"/>
  <c r="C176" i="14"/>
  <c r="C177" i="14"/>
  <c r="C173" i="14"/>
  <c r="C174" i="14"/>
  <c r="C175" i="14"/>
  <c r="C172" i="14"/>
  <c r="E167" i="14"/>
  <c r="E168" i="14"/>
  <c r="E169" i="14"/>
  <c r="E170" i="14"/>
  <c r="C169" i="14"/>
  <c r="C170" i="14"/>
  <c r="C168" i="14"/>
  <c r="C167" i="14"/>
  <c r="D154" i="14"/>
  <c r="C155" i="14"/>
  <c r="C156" i="14"/>
  <c r="C157" i="14"/>
  <c r="C158" i="14"/>
  <c r="C159" i="14"/>
  <c r="C160" i="14"/>
  <c r="C161" i="14"/>
  <c r="C162" i="14"/>
  <c r="E154" i="14"/>
  <c r="C154" i="14"/>
  <c r="C131" i="14"/>
  <c r="C132" i="14"/>
  <c r="D132" i="14"/>
  <c r="E132" i="14"/>
  <c r="F132" i="14"/>
  <c r="G132" i="14"/>
  <c r="H132" i="14"/>
  <c r="I132" i="14"/>
  <c r="J132" i="14"/>
  <c r="K132" i="14"/>
  <c r="L132" i="14"/>
  <c r="M132" i="14"/>
  <c r="C133" i="14"/>
  <c r="D133" i="14"/>
  <c r="E133" i="14"/>
  <c r="F133" i="14"/>
  <c r="G133" i="14"/>
  <c r="H133" i="14"/>
  <c r="I133" i="14"/>
  <c r="J133" i="14"/>
  <c r="K133" i="14"/>
  <c r="L133" i="14"/>
  <c r="M133" i="14"/>
  <c r="C134" i="14"/>
  <c r="D134" i="14"/>
  <c r="E134" i="14"/>
  <c r="F134" i="14"/>
  <c r="G134" i="14"/>
  <c r="H134" i="14"/>
  <c r="I134" i="14"/>
  <c r="J134" i="14"/>
  <c r="K134" i="14"/>
  <c r="L134" i="14"/>
  <c r="M134" i="14"/>
  <c r="C135" i="14"/>
  <c r="M108" i="14"/>
  <c r="M110" i="14"/>
  <c r="M113" i="14"/>
  <c r="M115" i="14"/>
  <c r="M117" i="14"/>
  <c r="M121" i="14"/>
  <c r="M124" i="14"/>
  <c r="M126" i="14"/>
  <c r="M127" i="14"/>
  <c r="M128" i="14"/>
  <c r="L108" i="14"/>
  <c r="L110" i="14"/>
  <c r="L113" i="14"/>
  <c r="L115" i="14"/>
  <c r="L117" i="14"/>
  <c r="L121" i="14"/>
  <c r="L124" i="14"/>
  <c r="L126" i="14"/>
  <c r="L127" i="14"/>
  <c r="L128" i="14"/>
  <c r="C109" i="14"/>
  <c r="C110" i="14"/>
  <c r="D110" i="14"/>
  <c r="E110" i="14"/>
  <c r="F110" i="14"/>
  <c r="G110" i="14"/>
  <c r="H110" i="14"/>
  <c r="I110" i="14"/>
  <c r="J110" i="14"/>
  <c r="K110" i="14"/>
  <c r="C111" i="14"/>
  <c r="C112" i="14"/>
  <c r="C113" i="14"/>
  <c r="D113" i="14"/>
  <c r="E113" i="14"/>
  <c r="F113" i="14"/>
  <c r="G113" i="14"/>
  <c r="H113" i="14"/>
  <c r="I113" i="14"/>
  <c r="J113" i="14"/>
  <c r="K113" i="14"/>
  <c r="C114" i="14"/>
  <c r="C115" i="14"/>
  <c r="D115" i="14"/>
  <c r="E115" i="14"/>
  <c r="F115" i="14"/>
  <c r="G115" i="14"/>
  <c r="H115" i="14"/>
  <c r="I115" i="14"/>
  <c r="J115" i="14"/>
  <c r="K115" i="14"/>
  <c r="C116" i="14"/>
  <c r="C117" i="14"/>
  <c r="D117" i="14"/>
  <c r="E117" i="14"/>
  <c r="F117" i="14"/>
  <c r="G117" i="14"/>
  <c r="H117" i="14"/>
  <c r="I117" i="14"/>
  <c r="J117" i="14"/>
  <c r="K117" i="14"/>
  <c r="C118" i="14"/>
  <c r="C120" i="14"/>
  <c r="C121" i="14"/>
  <c r="D121" i="14"/>
  <c r="E121" i="14"/>
  <c r="F121" i="14"/>
  <c r="G121" i="14"/>
  <c r="H121" i="14"/>
  <c r="I121" i="14"/>
  <c r="J121" i="14"/>
  <c r="K121" i="14"/>
  <c r="C122" i="14"/>
  <c r="C124" i="14"/>
  <c r="D124" i="14"/>
  <c r="E124" i="14"/>
  <c r="F124" i="14"/>
  <c r="G124" i="14"/>
  <c r="H124" i="14"/>
  <c r="I124" i="14"/>
  <c r="J124" i="14"/>
  <c r="K124" i="14"/>
  <c r="C125" i="14"/>
  <c r="C126" i="14"/>
  <c r="D126" i="14"/>
  <c r="E126" i="14"/>
  <c r="F126" i="14"/>
  <c r="G126" i="14"/>
  <c r="H126" i="14"/>
  <c r="I126" i="14"/>
  <c r="J126" i="14"/>
  <c r="K126" i="14"/>
  <c r="C127" i="14"/>
  <c r="D127" i="14"/>
  <c r="E127" i="14"/>
  <c r="F127" i="14"/>
  <c r="G127" i="14"/>
  <c r="H127" i="14"/>
  <c r="I127" i="14"/>
  <c r="J127" i="14"/>
  <c r="K127" i="14"/>
  <c r="C128" i="14"/>
  <c r="D128" i="14"/>
  <c r="E128" i="14"/>
  <c r="F128" i="14"/>
  <c r="G128" i="14"/>
  <c r="H128" i="14"/>
  <c r="I128" i="14"/>
  <c r="J128" i="14"/>
  <c r="K128" i="14"/>
  <c r="D108" i="14"/>
  <c r="E108" i="14"/>
  <c r="F108" i="14"/>
  <c r="G108" i="14"/>
  <c r="H108" i="14"/>
  <c r="I108" i="14"/>
  <c r="J108" i="14"/>
  <c r="K108" i="14"/>
  <c r="C108" i="14"/>
  <c r="C91" i="14"/>
  <c r="D91" i="14"/>
  <c r="E91" i="14"/>
  <c r="F91" i="14"/>
  <c r="G91" i="14"/>
  <c r="H91" i="14"/>
  <c r="I91" i="14"/>
  <c r="J91" i="14"/>
  <c r="K91" i="14"/>
  <c r="L91" i="14"/>
  <c r="M91" i="14"/>
  <c r="C92" i="14"/>
  <c r="D92" i="14"/>
  <c r="E92" i="14"/>
  <c r="F92" i="14"/>
  <c r="G92" i="14"/>
  <c r="H92" i="14"/>
  <c r="I92" i="14"/>
  <c r="J92" i="14"/>
  <c r="K92" i="14"/>
  <c r="L92" i="14"/>
  <c r="M92" i="14"/>
  <c r="C93" i="14"/>
  <c r="D93" i="14"/>
  <c r="E93" i="14"/>
  <c r="F93" i="14"/>
  <c r="G93" i="14"/>
  <c r="H93" i="14"/>
  <c r="I93" i="14"/>
  <c r="J93" i="14"/>
  <c r="K93" i="14"/>
  <c r="L93" i="14"/>
  <c r="M93" i="14"/>
  <c r="C94" i="14"/>
  <c r="D94" i="14"/>
  <c r="E94" i="14"/>
  <c r="F94" i="14"/>
  <c r="G94" i="14"/>
  <c r="H94" i="14"/>
  <c r="I94" i="14"/>
  <c r="J94" i="14"/>
  <c r="K94" i="14"/>
  <c r="L94" i="14"/>
  <c r="M94" i="14"/>
  <c r="C101" i="14"/>
  <c r="C75" i="14"/>
  <c r="C78" i="14"/>
  <c r="C79" i="14"/>
  <c r="C80" i="14"/>
  <c r="C81" i="14"/>
  <c r="C83" i="14"/>
  <c r="C84" i="14"/>
  <c r="C86" i="14"/>
  <c r="C90" i="14"/>
  <c r="D90" i="14"/>
  <c r="E90" i="14"/>
  <c r="F90" i="14"/>
  <c r="G90" i="14"/>
  <c r="H90" i="14"/>
  <c r="I90" i="14"/>
  <c r="J90" i="14"/>
  <c r="K90" i="14"/>
  <c r="L90" i="14"/>
  <c r="M90" i="14"/>
  <c r="C66" i="14"/>
  <c r="D66" i="14"/>
  <c r="E66" i="14"/>
  <c r="F66" i="14"/>
  <c r="G66" i="14"/>
  <c r="H66" i="14"/>
  <c r="I66" i="14"/>
  <c r="J66" i="14"/>
  <c r="K66" i="14"/>
  <c r="L66" i="14"/>
  <c r="M66" i="14"/>
  <c r="C67" i="14"/>
  <c r="D67" i="14"/>
  <c r="E67" i="14"/>
  <c r="F67" i="14"/>
  <c r="G67" i="14"/>
  <c r="H67" i="14"/>
  <c r="I67" i="14"/>
  <c r="J67" i="14"/>
  <c r="K67" i="14"/>
  <c r="L67" i="14"/>
  <c r="M67" i="14"/>
  <c r="C68" i="14"/>
  <c r="D68" i="14"/>
  <c r="E68" i="14"/>
  <c r="F68" i="14"/>
  <c r="G68" i="14"/>
  <c r="H68" i="14"/>
  <c r="I68" i="14"/>
  <c r="J68" i="14"/>
  <c r="K68" i="14"/>
  <c r="L68" i="14"/>
  <c r="M68" i="14"/>
  <c r="C69" i="14"/>
  <c r="D69" i="14"/>
  <c r="E69" i="14"/>
  <c r="F69" i="14"/>
  <c r="G69" i="14"/>
  <c r="H69" i="14"/>
  <c r="I69" i="14"/>
  <c r="J69" i="14"/>
  <c r="L69" i="14"/>
  <c r="M69" i="14"/>
  <c r="C72" i="14"/>
  <c r="D72" i="14"/>
  <c r="E72" i="14"/>
  <c r="F72" i="14"/>
  <c r="G72" i="14"/>
  <c r="H72" i="14"/>
  <c r="I72" i="14"/>
  <c r="J72" i="14"/>
  <c r="K72" i="14"/>
  <c r="L72" i="14"/>
  <c r="M72" i="14"/>
  <c r="C73" i="14"/>
  <c r="D73" i="14"/>
  <c r="E73" i="14"/>
  <c r="F73" i="14"/>
  <c r="G73" i="14"/>
  <c r="H73" i="14"/>
  <c r="I73" i="14"/>
  <c r="J73" i="14"/>
  <c r="K73" i="14"/>
  <c r="L73" i="14"/>
  <c r="M73" i="14"/>
  <c r="C74" i="14"/>
  <c r="D74" i="14"/>
  <c r="E74" i="14"/>
  <c r="F74" i="14"/>
  <c r="G74" i="14"/>
  <c r="H74" i="14"/>
  <c r="I74" i="14"/>
  <c r="J74" i="14"/>
  <c r="K74" i="14"/>
  <c r="L74" i="14"/>
  <c r="M74" i="14"/>
  <c r="C63" i="14"/>
  <c r="C61" i="14"/>
  <c r="D61" i="14"/>
  <c r="E61" i="14"/>
  <c r="F61" i="14"/>
  <c r="G61" i="14"/>
  <c r="H61" i="14"/>
  <c r="I61" i="14"/>
  <c r="J61" i="14"/>
  <c r="K61" i="14"/>
  <c r="L61" i="14"/>
  <c r="M61" i="14"/>
  <c r="C62" i="14"/>
  <c r="D62" i="14"/>
  <c r="E62" i="14"/>
  <c r="F62" i="14"/>
  <c r="G62" i="14"/>
  <c r="H62" i="14"/>
  <c r="I62" i="14"/>
  <c r="J62" i="14"/>
  <c r="K62" i="14"/>
  <c r="L62" i="14"/>
  <c r="M62" i="14"/>
  <c r="C58" i="14"/>
  <c r="D58" i="14"/>
  <c r="E58" i="14"/>
  <c r="F58" i="14"/>
  <c r="G58" i="14"/>
  <c r="H58" i="14"/>
  <c r="I58" i="14"/>
  <c r="J58" i="14"/>
  <c r="K58" i="14"/>
  <c r="L58" i="14"/>
  <c r="M58" i="14"/>
  <c r="C57" i="14"/>
  <c r="D57" i="14"/>
  <c r="E57" i="14"/>
  <c r="F57" i="14"/>
  <c r="G57" i="14"/>
  <c r="H57" i="14"/>
  <c r="I57" i="14"/>
  <c r="J57" i="14"/>
  <c r="K57" i="14"/>
  <c r="L57" i="14"/>
  <c r="M57" i="14"/>
  <c r="C54" i="14"/>
  <c r="D54" i="14"/>
  <c r="E54" i="14"/>
  <c r="F54" i="14"/>
  <c r="G54" i="14"/>
  <c r="H54" i="14"/>
  <c r="I54" i="14"/>
  <c r="J54" i="14"/>
  <c r="K54" i="14"/>
  <c r="L54" i="14"/>
  <c r="M54" i="14"/>
  <c r="C52" i="14"/>
  <c r="D52" i="14"/>
  <c r="E52" i="14"/>
  <c r="F52" i="14"/>
  <c r="G52" i="14"/>
  <c r="H52" i="14"/>
  <c r="I52" i="14"/>
  <c r="J52" i="14"/>
  <c r="K52" i="14"/>
  <c r="L52" i="14"/>
  <c r="M52" i="14"/>
  <c r="C53" i="14"/>
  <c r="D53" i="14"/>
  <c r="E53" i="14"/>
  <c r="F53" i="14"/>
  <c r="G53" i="14"/>
  <c r="H53" i="14"/>
  <c r="I53" i="14"/>
  <c r="J53" i="14"/>
  <c r="K53" i="14"/>
  <c r="L53" i="14"/>
  <c r="M53" i="14"/>
  <c r="C49" i="14"/>
  <c r="C50" i="14"/>
  <c r="D50" i="14"/>
  <c r="E50" i="14"/>
  <c r="F50" i="14"/>
  <c r="G50" i="14"/>
  <c r="H50" i="14"/>
  <c r="I50" i="14"/>
  <c r="J50" i="14"/>
  <c r="K50" i="14"/>
  <c r="L50" i="14"/>
  <c r="M50" i="14"/>
  <c r="C51" i="14"/>
  <c r="D51" i="14"/>
  <c r="E51" i="14"/>
  <c r="F51" i="14"/>
  <c r="G51" i="14"/>
  <c r="H51" i="14"/>
  <c r="I51" i="14"/>
  <c r="J51" i="14"/>
  <c r="K51" i="14"/>
  <c r="L51" i="14"/>
  <c r="M51" i="14"/>
  <c r="C43" i="14"/>
  <c r="D43" i="14"/>
  <c r="E43" i="14"/>
  <c r="F43" i="14"/>
  <c r="G43" i="14"/>
  <c r="H43" i="14"/>
  <c r="I43" i="14"/>
  <c r="J43" i="14"/>
  <c r="K43" i="14"/>
  <c r="L43" i="14"/>
  <c r="M43" i="14"/>
  <c r="C44" i="14"/>
  <c r="D44" i="14"/>
  <c r="E44" i="14"/>
  <c r="F44" i="14"/>
  <c r="G44" i="14"/>
  <c r="H44" i="14"/>
  <c r="I44" i="14"/>
  <c r="J44" i="14"/>
  <c r="K44" i="14"/>
  <c r="L44" i="14"/>
  <c r="M44" i="14"/>
  <c r="C45" i="14"/>
  <c r="D45" i="14"/>
  <c r="E45" i="14"/>
  <c r="F45" i="14"/>
  <c r="G45" i="14"/>
  <c r="H45" i="14"/>
  <c r="I45" i="14"/>
  <c r="J45" i="14"/>
  <c r="K45" i="14"/>
  <c r="L45" i="14"/>
  <c r="M45" i="14"/>
  <c r="C46" i="14"/>
  <c r="D46" i="14"/>
  <c r="E46" i="14"/>
  <c r="F46" i="14"/>
  <c r="G46" i="14"/>
  <c r="H46" i="14"/>
  <c r="I46" i="14"/>
  <c r="J46" i="14"/>
  <c r="K46" i="14"/>
  <c r="L46" i="14"/>
  <c r="M46" i="14"/>
  <c r="C47" i="14"/>
  <c r="D47" i="14"/>
  <c r="E47" i="14"/>
  <c r="F47" i="14"/>
  <c r="G47" i="14"/>
  <c r="H47" i="14"/>
  <c r="I47" i="14"/>
  <c r="J47" i="14"/>
  <c r="K47" i="14"/>
  <c r="L47" i="14"/>
  <c r="M47" i="14"/>
  <c r="C39" i="14"/>
  <c r="D39" i="14"/>
  <c r="E39" i="14"/>
  <c r="F39" i="14"/>
  <c r="G39" i="14"/>
  <c r="H39" i="14"/>
  <c r="I39" i="14"/>
  <c r="J39" i="14"/>
  <c r="K39" i="14"/>
  <c r="L39" i="14"/>
  <c r="M39" i="14"/>
  <c r="C41" i="14"/>
  <c r="C42" i="14"/>
  <c r="D42" i="14"/>
  <c r="E42" i="14"/>
  <c r="F42" i="14"/>
  <c r="G42" i="14"/>
  <c r="H42" i="14"/>
  <c r="I42" i="14"/>
  <c r="J42" i="14"/>
  <c r="K42" i="14"/>
  <c r="L42" i="14"/>
  <c r="M42" i="14"/>
  <c r="C37" i="14"/>
  <c r="C38" i="14"/>
  <c r="D38" i="14"/>
  <c r="E38" i="14"/>
  <c r="F38" i="14"/>
  <c r="G38" i="14"/>
  <c r="H38" i="14"/>
  <c r="I38" i="14"/>
  <c r="J38" i="14"/>
  <c r="K38" i="14"/>
  <c r="L38" i="14"/>
  <c r="M38" i="14"/>
  <c r="C32" i="14"/>
  <c r="C33" i="14"/>
  <c r="C34" i="14"/>
  <c r="C31" i="14"/>
  <c r="E4" i="14"/>
  <c r="D5" i="14"/>
  <c r="D6" i="14"/>
  <c r="D7" i="14"/>
  <c r="D8" i="14"/>
  <c r="D11" i="14"/>
  <c r="D12" i="14"/>
  <c r="D15" i="14"/>
  <c r="D16" i="14"/>
  <c r="D65" i="5"/>
  <c r="D85" i="5"/>
  <c r="AF13" i="6"/>
  <c r="H170" i="5"/>
  <c r="H162" i="5"/>
  <c r="H85" i="5"/>
  <c r="F45" i="5"/>
  <c r="H45" i="5"/>
  <c r="AC17" i="6"/>
  <c r="M111" i="14" s="1"/>
  <c r="M81" i="14"/>
  <c r="V211" i="5"/>
  <c r="M75" i="14" s="1"/>
  <c r="V203" i="5"/>
  <c r="V170" i="5"/>
  <c r="V46" i="4" s="1"/>
  <c r="V162" i="5"/>
  <c r="V85" i="5"/>
  <c r="V65" i="5"/>
  <c r="V45" i="5"/>
  <c r="AA17" i="6"/>
  <c r="L111" i="14" s="1"/>
  <c r="L81" i="14"/>
  <c r="T211" i="5"/>
  <c r="L75" i="14" s="1"/>
  <c r="T203" i="5"/>
  <c r="T170" i="5"/>
  <c r="T162" i="5"/>
  <c r="T85" i="5"/>
  <c r="T65" i="5"/>
  <c r="T45" i="5"/>
  <c r="Y17" i="6"/>
  <c r="K111" i="14" s="1"/>
  <c r="K81" i="14"/>
  <c r="R211" i="5"/>
  <c r="K75" i="14" s="1"/>
  <c r="R203" i="5"/>
  <c r="R190" i="5"/>
  <c r="K69" i="14" s="1"/>
  <c r="R182" i="5"/>
  <c r="R170" i="5"/>
  <c r="R162" i="5"/>
  <c r="R85" i="5"/>
  <c r="R65" i="5"/>
  <c r="R45" i="5"/>
  <c r="W17" i="6"/>
  <c r="J111" i="14" s="1"/>
  <c r="J80" i="14"/>
  <c r="P211" i="5"/>
  <c r="J75" i="14" s="1"/>
  <c r="P203" i="5"/>
  <c r="P170" i="5"/>
  <c r="P46" i="4" s="1"/>
  <c r="P162" i="5"/>
  <c r="P85" i="5"/>
  <c r="P65" i="5"/>
  <c r="P45" i="5"/>
  <c r="I83" i="14"/>
  <c r="I80" i="14"/>
  <c r="N211" i="5"/>
  <c r="N75" i="14" s="1"/>
  <c r="N203" i="5"/>
  <c r="N170" i="5"/>
  <c r="N162" i="5"/>
  <c r="N85" i="5"/>
  <c r="N65" i="5"/>
  <c r="N45" i="5"/>
  <c r="H83" i="14"/>
  <c r="H79" i="14"/>
  <c r="L211" i="5"/>
  <c r="H75" i="14" s="1"/>
  <c r="L203" i="5"/>
  <c r="L170" i="5"/>
  <c r="L162" i="5"/>
  <c r="L85" i="5"/>
  <c r="L65" i="5"/>
  <c r="L45" i="5"/>
  <c r="G83" i="14"/>
  <c r="J211" i="5"/>
  <c r="G75" i="14" s="1"/>
  <c r="J203" i="5"/>
  <c r="J170" i="5"/>
  <c r="J162" i="5"/>
  <c r="J85" i="5"/>
  <c r="J65" i="5"/>
  <c r="J45" i="5"/>
  <c r="O17" i="6"/>
  <c r="F111" i="14" s="1"/>
  <c r="F81" i="14"/>
  <c r="H211" i="5"/>
  <c r="F75" i="14" s="1"/>
  <c r="H203" i="5"/>
  <c r="M17" i="6"/>
  <c r="E111" i="14" s="1"/>
  <c r="E81" i="14"/>
  <c r="F211" i="5"/>
  <c r="E75" i="14" s="1"/>
  <c r="F203" i="5"/>
  <c r="F170" i="5"/>
  <c r="F46" i="4" s="1"/>
  <c r="F162" i="5"/>
  <c r="F65" i="5"/>
  <c r="H46" i="4" l="1"/>
  <c r="R46" i="4"/>
  <c r="T46" i="4"/>
  <c r="J46" i="4"/>
  <c r="L46" i="4"/>
  <c r="N46" i="4"/>
  <c r="V34" i="4"/>
  <c r="H34" i="4"/>
  <c r="T34" i="4"/>
  <c r="N34" i="4"/>
  <c r="F215" i="5"/>
  <c r="F237" i="5" s="1"/>
  <c r="F213" i="5"/>
  <c r="F239" i="5" s="1"/>
  <c r="N215" i="5"/>
  <c r="N237" i="5" s="1"/>
  <c r="N213" i="5"/>
  <c r="N239" i="5" s="1"/>
  <c r="P174" i="5"/>
  <c r="P172" i="5"/>
  <c r="T215" i="5"/>
  <c r="T237" i="5" s="1"/>
  <c r="T213" i="5"/>
  <c r="T239" i="5" s="1"/>
  <c r="V174" i="5"/>
  <c r="V172" i="5"/>
  <c r="N174" i="5"/>
  <c r="N172" i="5"/>
  <c r="J63" i="14"/>
  <c r="R213" i="5"/>
  <c r="R215" i="5"/>
  <c r="H215" i="5"/>
  <c r="H237" i="5" s="1"/>
  <c r="H213" i="5"/>
  <c r="H239" i="5" s="1"/>
  <c r="J174" i="5"/>
  <c r="J172" i="5"/>
  <c r="P215" i="5"/>
  <c r="P237" i="5" s="1"/>
  <c r="P213" i="5"/>
  <c r="P239" i="5" s="1"/>
  <c r="R174" i="5"/>
  <c r="R172" i="5"/>
  <c r="V215" i="5"/>
  <c r="V213" i="5"/>
  <c r="V239" i="5" s="1"/>
  <c r="H172" i="5"/>
  <c r="H174" i="5"/>
  <c r="L215" i="5"/>
  <c r="L237" i="5" s="1"/>
  <c r="L213" i="5"/>
  <c r="L239" i="5" s="1"/>
  <c r="G63" i="14"/>
  <c r="K63" i="14"/>
  <c r="F63" i="14"/>
  <c r="J215" i="5"/>
  <c r="J237" i="5" s="1"/>
  <c r="J213" i="5"/>
  <c r="J239" i="5" s="1"/>
  <c r="L174" i="5"/>
  <c r="L172" i="5"/>
  <c r="R194" i="5"/>
  <c r="R192" i="5"/>
  <c r="R239" i="5" s="1"/>
  <c r="T172" i="5"/>
  <c r="T174" i="5"/>
  <c r="I63" i="14"/>
  <c r="L63" i="14"/>
  <c r="F172" i="5"/>
  <c r="F174" i="5"/>
  <c r="E63" i="14"/>
  <c r="H63" i="14"/>
  <c r="M63" i="14"/>
  <c r="K30" i="6"/>
  <c r="L83" i="14"/>
  <c r="K83" i="14"/>
  <c r="J83" i="14"/>
  <c r="I75" i="14"/>
  <c r="K43" i="6"/>
  <c r="D9" i="4" s="1"/>
  <c r="D120" i="14"/>
  <c r="F83" i="14"/>
  <c r="Q17" i="6"/>
  <c r="G111" i="14" s="1"/>
  <c r="S17" i="6"/>
  <c r="H111" i="14" s="1"/>
  <c r="U17" i="6"/>
  <c r="I111" i="14" s="1"/>
  <c r="M83" i="14"/>
  <c r="E83" i="14"/>
  <c r="K14" i="6"/>
  <c r="D109" i="14" s="1"/>
  <c r="K33" i="6"/>
  <c r="D118" i="14" s="1"/>
  <c r="K18" i="6"/>
  <c r="D112" i="14" s="1"/>
  <c r="K27" i="6"/>
  <c r="D114" i="14" s="1"/>
  <c r="E79" i="14"/>
  <c r="F79" i="14"/>
  <c r="I79" i="14"/>
  <c r="J79" i="14"/>
  <c r="E80" i="14"/>
  <c r="F80" i="14"/>
  <c r="I81" i="14"/>
  <c r="L79" i="14"/>
  <c r="M79" i="14"/>
  <c r="J81" i="14"/>
  <c r="M80" i="14"/>
  <c r="K79" i="14"/>
  <c r="H84" i="14"/>
  <c r="L84" i="14"/>
  <c r="M84" i="14"/>
  <c r="F84" i="14"/>
  <c r="J84" i="14"/>
  <c r="E84" i="14"/>
  <c r="I84" i="14"/>
  <c r="L80" i="14"/>
  <c r="K84" i="14"/>
  <c r="K80" i="14"/>
  <c r="H80" i="14"/>
  <c r="H81" i="14"/>
  <c r="G84" i="14"/>
  <c r="G79" i="14"/>
  <c r="G80" i="14"/>
  <c r="G81" i="14"/>
  <c r="D162" i="5"/>
  <c r="D174" i="5" s="1"/>
  <c r="D211" i="5"/>
  <c r="D75" i="14" s="1"/>
  <c r="E8" i="14"/>
  <c r="E7" i="14"/>
  <c r="E6" i="14"/>
  <c r="E5" i="14"/>
  <c r="N241" i="5" l="1"/>
  <c r="N52" i="4"/>
  <c r="J241" i="5"/>
  <c r="J52" i="4"/>
  <c r="T241" i="5"/>
  <c r="T52" i="4"/>
  <c r="H241" i="5"/>
  <c r="H52" i="4"/>
  <c r="L241" i="5"/>
  <c r="L52" i="4"/>
  <c r="P241" i="5"/>
  <c r="P52" i="4"/>
  <c r="F241" i="5"/>
  <c r="F52" i="4"/>
  <c r="R34" i="4"/>
  <c r="K32" i="14"/>
  <c r="F34" i="4"/>
  <c r="E33" i="14"/>
  <c r="L34" i="14"/>
  <c r="V237" i="5"/>
  <c r="H34" i="14"/>
  <c r="J34" i="14"/>
  <c r="N48" i="4"/>
  <c r="L34" i="4"/>
  <c r="J34" i="4"/>
  <c r="H48" i="4"/>
  <c r="L48" i="4"/>
  <c r="R237" i="5"/>
  <c r="M33" i="14"/>
  <c r="P34" i="4"/>
  <c r="D79" i="14"/>
  <c r="D39" i="4"/>
  <c r="D116" i="14"/>
  <c r="P50" i="4"/>
  <c r="N50" i="4"/>
  <c r="F50" i="4"/>
  <c r="J50" i="4"/>
  <c r="R50" i="4"/>
  <c r="T50" i="4"/>
  <c r="H50" i="4"/>
  <c r="L50" i="4"/>
  <c r="V140" i="5"/>
  <c r="V221" i="5" s="1"/>
  <c r="D213" i="5"/>
  <c r="D215" i="5"/>
  <c r="D172" i="5"/>
  <c r="D122" i="14"/>
  <c r="M34" i="14"/>
  <c r="G32" i="14"/>
  <c r="M31" i="14"/>
  <c r="L31" i="14"/>
  <c r="T140" i="5"/>
  <c r="T221" i="5" s="1"/>
  <c r="H140" i="5"/>
  <c r="H221" i="5" s="1"/>
  <c r="F31" i="14"/>
  <c r="N140" i="5"/>
  <c r="N221" i="5" s="1"/>
  <c r="I31" i="14"/>
  <c r="I34" i="14"/>
  <c r="K33" i="14"/>
  <c r="K31" i="14"/>
  <c r="R140" i="5"/>
  <c r="R221" i="5" s="1"/>
  <c r="H31" i="14"/>
  <c r="L140" i="5"/>
  <c r="L221" i="5" s="1"/>
  <c r="E31" i="14"/>
  <c r="F140" i="5"/>
  <c r="F221" i="5" s="1"/>
  <c r="F32" i="14"/>
  <c r="J31" i="14"/>
  <c r="P140" i="5"/>
  <c r="P221" i="5" s="1"/>
  <c r="J140" i="5"/>
  <c r="J221" i="5" s="1"/>
  <c r="G31" i="14"/>
  <c r="G33" i="14"/>
  <c r="J32" i="14"/>
  <c r="D83" i="14"/>
  <c r="K17" i="6"/>
  <c r="D111" i="14" s="1"/>
  <c r="I33" i="14"/>
  <c r="K34" i="14"/>
  <c r="F33" i="14"/>
  <c r="F34" i="14"/>
  <c r="L33" i="14"/>
  <c r="L32" i="14"/>
  <c r="J33" i="14"/>
  <c r="H32" i="14"/>
  <c r="E34" i="14"/>
  <c r="D34" i="4"/>
  <c r="D81" i="14"/>
  <c r="R241" i="5" l="1"/>
  <c r="R52" i="4"/>
  <c r="V241" i="5"/>
  <c r="V52" i="4"/>
  <c r="V55" i="4" s="1"/>
  <c r="H33" i="14"/>
  <c r="R48" i="4"/>
  <c r="J48" i="4"/>
  <c r="D50" i="4"/>
  <c r="P48" i="4"/>
  <c r="F48" i="4"/>
  <c r="T48" i="4"/>
  <c r="E32" i="14"/>
  <c r="I32" i="14"/>
  <c r="V48" i="4"/>
  <c r="M32" i="14"/>
  <c r="D237" i="5"/>
  <c r="F35" i="4"/>
  <c r="F37" i="4" s="1"/>
  <c r="F43" i="4"/>
  <c r="N35" i="4"/>
  <c r="N37" i="4" s="1"/>
  <c r="N43" i="4"/>
  <c r="P35" i="4"/>
  <c r="P43" i="4"/>
  <c r="L35" i="4"/>
  <c r="L43" i="4"/>
  <c r="G34" i="14"/>
  <c r="H35" i="4"/>
  <c r="H37" i="4" s="1"/>
  <c r="H43" i="4"/>
  <c r="J35" i="4"/>
  <c r="J37" i="4" s="1"/>
  <c r="J43" i="4"/>
  <c r="R35" i="4"/>
  <c r="R37" i="4" s="1"/>
  <c r="R43" i="4"/>
  <c r="T35" i="4"/>
  <c r="T37" i="4" s="1"/>
  <c r="T43" i="4"/>
  <c r="V35" i="4"/>
  <c r="V37" i="4" s="1"/>
  <c r="G86" i="14"/>
  <c r="P54" i="4"/>
  <c r="M86" i="14"/>
  <c r="V50" i="4"/>
  <c r="T54" i="4"/>
  <c r="P37" i="4"/>
  <c r="L37" i="4"/>
  <c r="J54" i="4"/>
  <c r="J55" i="4"/>
  <c r="H55" i="4"/>
  <c r="H54" i="4"/>
  <c r="F55" i="4"/>
  <c r="F54" i="4"/>
  <c r="N54" i="4"/>
  <c r="N55" i="4"/>
  <c r="R55" i="4"/>
  <c r="R54" i="4"/>
  <c r="X44" i="4"/>
  <c r="X34" i="4"/>
  <c r="J86" i="14"/>
  <c r="F86" i="14"/>
  <c r="K86" i="14"/>
  <c r="H86" i="14"/>
  <c r="L86" i="14"/>
  <c r="I86" i="14"/>
  <c r="G78" i="14"/>
  <c r="J78" i="14"/>
  <c r="K78" i="14"/>
  <c r="E86" i="14"/>
  <c r="D80" i="14"/>
  <c r="Y209" i="5"/>
  <c r="Y207" i="5"/>
  <c r="Y205" i="5"/>
  <c r="Y188" i="5"/>
  <c r="Y186" i="5"/>
  <c r="Y184" i="5"/>
  <c r="Y168" i="5"/>
  <c r="Y166" i="5"/>
  <c r="Y164" i="5"/>
  <c r="Y81" i="5"/>
  <c r="Y61" i="5"/>
  <c r="Y41" i="5"/>
  <c r="M135" i="14"/>
  <c r="L135" i="14"/>
  <c r="K135" i="14"/>
  <c r="J135" i="14"/>
  <c r="I135" i="14"/>
  <c r="H135" i="14"/>
  <c r="G135" i="14"/>
  <c r="AF49" i="6"/>
  <c r="AF42" i="6"/>
  <c r="AF32" i="6"/>
  <c r="AF29" i="6"/>
  <c r="AF26" i="6"/>
  <c r="AF16" i="6"/>
  <c r="AA78" i="6"/>
  <c r="Y78" i="6"/>
  <c r="W78" i="6"/>
  <c r="U78" i="6"/>
  <c r="S78" i="6"/>
  <c r="D241" i="5" l="1"/>
  <c r="D52" i="4"/>
  <c r="D55" i="4" s="1"/>
  <c r="E78" i="14"/>
  <c r="L78" i="14"/>
  <c r="H78" i="14"/>
  <c r="F78" i="14"/>
  <c r="I78" i="14"/>
  <c r="M78" i="14"/>
  <c r="V43" i="4"/>
  <c r="X50" i="4"/>
  <c r="V54" i="4"/>
  <c r="P55" i="4"/>
  <c r="T55" i="4"/>
  <c r="L55" i="4"/>
  <c r="L54" i="4"/>
  <c r="AC78" i="6"/>
  <c r="Q78" i="6"/>
  <c r="D34" i="14"/>
  <c r="D33" i="14"/>
  <c r="D31" i="14"/>
  <c r="D48" i="4"/>
  <c r="Y43" i="6"/>
  <c r="R9" i="4" s="1"/>
  <c r="K120" i="14"/>
  <c r="Q43" i="6"/>
  <c r="J9" i="4" s="1"/>
  <c r="G120" i="14"/>
  <c r="I120" i="14"/>
  <c r="U43" i="6"/>
  <c r="N9" i="4" s="1"/>
  <c r="J120" i="14"/>
  <c r="W43" i="6"/>
  <c r="P9" i="4" s="1"/>
  <c r="L120" i="14"/>
  <c r="AA43" i="6"/>
  <c r="T9" i="4" s="1"/>
  <c r="M120" i="14"/>
  <c r="AC43" i="6"/>
  <c r="V9" i="4" s="1"/>
  <c r="H120" i="14"/>
  <c r="S43" i="6"/>
  <c r="L9" i="4" s="1"/>
  <c r="AC18" i="6"/>
  <c r="M112" i="14" s="1"/>
  <c r="AC14" i="6"/>
  <c r="M109" i="14" s="1"/>
  <c r="AC30" i="6"/>
  <c r="AC33" i="6"/>
  <c r="M118" i="14" s="1"/>
  <c r="AC27" i="6"/>
  <c r="M114" i="14" s="1"/>
  <c r="AA33" i="6"/>
  <c r="L118" i="14" s="1"/>
  <c r="AA14" i="6"/>
  <c r="L109" i="14" s="1"/>
  <c r="AA30" i="6"/>
  <c r="AA27" i="6"/>
  <c r="L114" i="14" s="1"/>
  <c r="AA18" i="6"/>
  <c r="L112" i="14" s="1"/>
  <c r="Y33" i="6"/>
  <c r="K118" i="14" s="1"/>
  <c r="Y30" i="6"/>
  <c r="Y27" i="6"/>
  <c r="K114" i="14" s="1"/>
  <c r="Y18" i="6"/>
  <c r="K112" i="14" s="1"/>
  <c r="Y14" i="6"/>
  <c r="K109" i="14" s="1"/>
  <c r="W33" i="6"/>
  <c r="J118" i="14" s="1"/>
  <c r="W30" i="6"/>
  <c r="W14" i="6"/>
  <c r="J109" i="14" s="1"/>
  <c r="W27" i="6"/>
  <c r="J114" i="14" s="1"/>
  <c r="W18" i="6"/>
  <c r="J112" i="14" s="1"/>
  <c r="U30" i="6"/>
  <c r="U27" i="6"/>
  <c r="I114" i="14" s="1"/>
  <c r="U14" i="6"/>
  <c r="I109" i="14" s="1"/>
  <c r="U18" i="6"/>
  <c r="I112" i="14" s="1"/>
  <c r="U33" i="6"/>
  <c r="I118" i="14" s="1"/>
  <c r="S18" i="6"/>
  <c r="H112" i="14" s="1"/>
  <c r="S14" i="6"/>
  <c r="H109" i="14" s="1"/>
  <c r="S33" i="6"/>
  <c r="H118" i="14" s="1"/>
  <c r="S30" i="6"/>
  <c r="S27" i="6"/>
  <c r="H114" i="14" s="1"/>
  <c r="Q27" i="6"/>
  <c r="G114" i="14" s="1"/>
  <c r="Q14" i="6"/>
  <c r="G109" i="14" s="1"/>
  <c r="Q18" i="6"/>
  <c r="G112" i="14" s="1"/>
  <c r="Q33" i="6"/>
  <c r="G118" i="14" s="1"/>
  <c r="Q30" i="6"/>
  <c r="D140" i="5"/>
  <c r="Y40" i="6"/>
  <c r="R8" i="4" s="1"/>
  <c r="S40" i="6"/>
  <c r="L8" i="4" s="1"/>
  <c r="AC45" i="6"/>
  <c r="W40" i="6"/>
  <c r="P8" i="4" s="1"/>
  <c r="Q40" i="6"/>
  <c r="J8" i="4" s="1"/>
  <c r="U40" i="6"/>
  <c r="N8" i="4" s="1"/>
  <c r="U45" i="6"/>
  <c r="Q45" i="6"/>
  <c r="AC40" i="6"/>
  <c r="V8" i="4" s="1"/>
  <c r="AA40" i="6"/>
  <c r="T8" i="4" s="1"/>
  <c r="AA45" i="6"/>
  <c r="Y45" i="6"/>
  <c r="W45" i="6"/>
  <c r="S45" i="6"/>
  <c r="AG5" i="13"/>
  <c r="AL7" i="13"/>
  <c r="AM7" i="13"/>
  <c r="AN7" i="13"/>
  <c r="AG8" i="13"/>
  <c r="AH8" i="13"/>
  <c r="AI8" i="13"/>
  <c r="AJ8" i="13"/>
  <c r="AK8" i="13"/>
  <c r="AL8" i="13"/>
  <c r="AM8" i="13"/>
  <c r="AN8" i="13"/>
  <c r="AE8" i="13"/>
  <c r="AI6" i="13"/>
  <c r="AJ6" i="13"/>
  <c r="AK6" i="13"/>
  <c r="AL6" i="13"/>
  <c r="AM6" i="13"/>
  <c r="AN6" i="13"/>
  <c r="AH6" i="13"/>
  <c r="AG6" i="13"/>
  <c r="AF6" i="13"/>
  <c r="AE6" i="13"/>
  <c r="AM5" i="13"/>
  <c r="AN5" i="13"/>
  <c r="AI5" i="13"/>
  <c r="AK5" i="13"/>
  <c r="AJ5" i="13"/>
  <c r="AL5" i="13"/>
  <c r="AH5" i="13"/>
  <c r="AF5" i="13"/>
  <c r="E135" i="14"/>
  <c r="F135" i="14"/>
  <c r="D135" i="14"/>
  <c r="D170" i="5"/>
  <c r="D35" i="4" l="1"/>
  <c r="X35" i="4" s="1"/>
  <c r="D221" i="5"/>
  <c r="X52" i="4"/>
  <c r="D46" i="4"/>
  <c r="X46" i="4" s="1"/>
  <c r="D54" i="4"/>
  <c r="X54" i="4" s="1"/>
  <c r="X55" i="4"/>
  <c r="G116" i="14"/>
  <c r="M116" i="14"/>
  <c r="J116" i="14"/>
  <c r="L116" i="14"/>
  <c r="I116" i="14"/>
  <c r="H116" i="14"/>
  <c r="K116" i="14"/>
  <c r="O78" i="6"/>
  <c r="M78" i="6"/>
  <c r="G122" i="14"/>
  <c r="J122" i="14"/>
  <c r="K122" i="14"/>
  <c r="H122" i="14"/>
  <c r="I122" i="14"/>
  <c r="L122" i="14"/>
  <c r="M122" i="14"/>
  <c r="D63" i="14"/>
  <c r="D239" i="5"/>
  <c r="D86" i="14" s="1"/>
  <c r="I36" i="6"/>
  <c r="E120" i="14"/>
  <c r="M43" i="6"/>
  <c r="F9" i="4" s="1"/>
  <c r="F120" i="14"/>
  <c r="O43" i="6"/>
  <c r="H9" i="4" s="1"/>
  <c r="O33" i="6"/>
  <c r="F118" i="14" s="1"/>
  <c r="O30" i="6"/>
  <c r="O27" i="6"/>
  <c r="F114" i="14" s="1"/>
  <c r="O18" i="6"/>
  <c r="F112" i="14" s="1"/>
  <c r="O14" i="6"/>
  <c r="F109" i="14" s="1"/>
  <c r="M18" i="6"/>
  <c r="E112" i="14" s="1"/>
  <c r="M14" i="6"/>
  <c r="E109" i="14" s="1"/>
  <c r="M33" i="6"/>
  <c r="E118" i="14" s="1"/>
  <c r="M27" i="6"/>
  <c r="E114" i="14" s="1"/>
  <c r="M30" i="6"/>
  <c r="M40" i="6"/>
  <c r="F8" i="4" s="1"/>
  <c r="D84" i="14"/>
  <c r="Y233" i="5"/>
  <c r="AF8" i="13"/>
  <c r="AE5" i="13"/>
  <c r="AF17" i="6"/>
  <c r="Y65" i="5"/>
  <c r="Y85" i="5"/>
  <c r="Y104" i="5"/>
  <c r="Y45" i="5"/>
  <c r="AF36" i="6"/>
  <c r="O40" i="6"/>
  <c r="H8" i="4" s="1"/>
  <c r="K45" i="6"/>
  <c r="O45" i="6"/>
  <c r="K40" i="6"/>
  <c r="D8" i="4" s="1"/>
  <c r="M45" i="6"/>
  <c r="D37" i="4" l="1"/>
  <c r="X37" i="4" s="1"/>
  <c r="D78" i="14"/>
  <c r="D43" i="4"/>
  <c r="X43" i="4" s="1"/>
  <c r="I21" i="6"/>
  <c r="I24" i="6"/>
  <c r="X8" i="4"/>
  <c r="E116" i="14"/>
  <c r="F116" i="14"/>
  <c r="AF21" i="6"/>
  <c r="AF24" i="6"/>
  <c r="X9" i="4"/>
  <c r="F122" i="14"/>
  <c r="E122" i="14"/>
  <c r="Y239" i="5"/>
  <c r="I43" i="6"/>
  <c r="I45" i="6"/>
  <c r="I14" i="6"/>
  <c r="I40" i="6"/>
  <c r="I33" i="6"/>
  <c r="I30" i="6"/>
  <c r="I27" i="6"/>
  <c r="I18" i="6"/>
  <c r="AF40" i="6"/>
  <c r="AF45" i="6"/>
  <c r="Y94" i="5"/>
  <c r="D32" i="14"/>
  <c r="AF43" i="6" l="1"/>
  <c r="F149" i="14"/>
  <c r="AF27" i="6"/>
  <c r="AF18" i="6"/>
  <c r="AF30" i="6"/>
  <c r="AF33" i="6"/>
  <c r="AF14" i="6"/>
  <c r="F10" i="10"/>
  <c r="D160" i="14" s="1"/>
  <c r="J10" i="10"/>
  <c r="E160" i="14" s="1"/>
  <c r="F11" i="10"/>
  <c r="D161" i="14" s="1"/>
  <c r="J11" i="10"/>
  <c r="E161" i="14" s="1"/>
  <c r="F12" i="10"/>
  <c r="D162" i="14" s="1"/>
  <c r="J12" i="10"/>
  <c r="E162" i="14" s="1"/>
  <c r="F5" i="10"/>
  <c r="D155" i="14" s="1"/>
  <c r="J6" i="10"/>
  <c r="E156" i="14" s="1"/>
  <c r="J7" i="10"/>
  <c r="E157" i="14" s="1"/>
  <c r="J8" i="10"/>
  <c r="E158" i="14" s="1"/>
  <c r="J9" i="10"/>
  <c r="E159" i="14" s="1"/>
  <c r="J5" i="10"/>
  <c r="E155" i="14" s="1"/>
  <c r="F6" i="10"/>
  <c r="D156" i="14" s="1"/>
  <c r="F7" i="10"/>
  <c r="D157" i="14" s="1"/>
  <c r="F8" i="10"/>
  <c r="D158" i="14" s="1"/>
  <c r="F9" i="10"/>
  <c r="D159" i="14" s="1"/>
  <c r="K86" i="6" l="1"/>
  <c r="K87" i="6" s="1"/>
  <c r="F143"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Jonathan Williams</author>
  </authors>
  <commentList>
    <comment ref="D4" authorId="0" shapeId="0" xr:uid="{7938C750-9DBA-4236-9499-912A35A01448}">
      <text>
        <r>
          <rPr>
            <sz val="9"/>
            <color indexed="81"/>
            <rFont val="Tahoma"/>
            <family val="2"/>
          </rPr>
          <t>1=minor impact
5=project stopper</t>
        </r>
      </text>
    </comment>
    <comment ref="E4" authorId="0" shapeId="0" xr:uid="{8EC2ECA6-F663-4C88-A4FB-3DC35941A40B}">
      <text>
        <r>
          <rPr>
            <sz val="9"/>
            <color indexed="81"/>
            <rFont val="Tahoma"/>
            <family val="2"/>
          </rPr>
          <t>1= unlikely 
5= extremely likely</t>
        </r>
      </text>
    </comment>
    <comment ref="H4" authorId="0" shapeId="0" xr:uid="{C109F790-3C7D-4459-BEDB-9C0282ED0A43}">
      <text>
        <r>
          <rPr>
            <sz val="9"/>
            <color indexed="81"/>
            <rFont val="Tahoma"/>
            <family val="2"/>
          </rPr>
          <t>1=minor impact
5=project stopper</t>
        </r>
      </text>
    </comment>
    <comment ref="I4" authorId="0" shapeId="0" xr:uid="{962F116D-7725-468C-90F2-48E4B6013190}">
      <text>
        <r>
          <rPr>
            <sz val="9"/>
            <color indexed="81"/>
            <rFont val="Tahoma"/>
            <family val="2"/>
          </rPr>
          <t>1= unlikely 
5= extremely likely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tc={B75F38C5-DF2C-4D53-A477-C6E1EBA9E1D7}</author>
    <author>tc={E0E9BB97-E8A5-4C63-9188-662442AF76F1}</author>
  </authors>
  <commentList>
    <comment ref="C43" authorId="0" shapeId="0" xr:uid="{B75F38C5-DF2C-4D53-A477-C6E1EBA9E1D7}">
      <text>
        <t>[Threaded comment]
Your version of Excel allows you to read this threaded comment; however, any edits to it will get removed if the file is opened in a newer version of Excel. Learn more: https://go.microsoft.com/fwlink/?linkid=870924
Comment:
    Capacity check 1: will source provide most of the heat required or too much</t>
      </text>
    </comment>
    <comment ref="C45" authorId="1" shapeId="0" xr:uid="{E0E9BB97-E8A5-4C63-9188-662442AF76F1}">
      <text>
        <t>[Threaded comment]
Your version of Excel allows you to read this threaded comment; however, any edits to it will get removed if the file is opened in a newer version of Excel. Learn more: https://go.microsoft.com/fwlink/?linkid=870924
Comment:
    Capacity Check 2: How much of the year does the source need to be running? Is this realistic?</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<sst xmlns="http://schemas.openxmlformats.org/spreadsheetml/2006/main" count="1552" uniqueCount="647">
  <si>
    <t>Please complete all section 1-5 as listed below:</t>
  </si>
  <si>
    <t>1. Applicant Details</t>
  </si>
  <si>
    <t>Within sections 1-5 the following colour coding applies:</t>
  </si>
  <si>
    <t>2. Project Details</t>
  </si>
  <si>
    <t xml:space="preserve">Blue cells </t>
  </si>
  <si>
    <t>= user input</t>
  </si>
  <si>
    <t>3. Eligible Cost Breakdown</t>
  </si>
  <si>
    <t>Green cells</t>
  </si>
  <si>
    <t>= automatically calculated</t>
  </si>
  <si>
    <t>4. Risks</t>
  </si>
  <si>
    <t>5. Summary &amp; Declaration</t>
  </si>
  <si>
    <t>Important Notes</t>
  </si>
  <si>
    <t>This form can be filled in for up to 10 sites, should there be more sites to your application, please fill out another form for these.</t>
  </si>
  <si>
    <t>Applications must be supported by a sponsoring director, a signature will be required upon offer letters being provided.</t>
  </si>
  <si>
    <t>Note that works cannot start until a formal and signed grant award letter is received.</t>
  </si>
  <si>
    <t>Application Submissions</t>
  </si>
  <si>
    <t>If you have any queries on the application process or the form itself, please use the address above.</t>
  </si>
  <si>
    <t>Data Sharing Disclaimer</t>
  </si>
  <si>
    <t xml:space="preserve">Please be advised that in submitting this application via e-mail, you consent to providing us with data necessary for our services. </t>
  </si>
  <si>
    <t>We prioritise your privacy and take our responsibility to protect your information seriously.</t>
  </si>
  <si>
    <t xml:space="preserve">For added assurance, we store all collected data on a secure drive that adheres to the industry standards of security. </t>
  </si>
  <si>
    <t xml:space="preserve">This ensures that your data remains safe and inaccessible to unauthorised access at all times. </t>
  </si>
  <si>
    <t>We adhere to strict data handling protocols in line with the UK GDPR and all other relevant data protection laws, in order to safeguard your information at all times.</t>
  </si>
  <si>
    <t>By submitting this form, you acknowledge and accept that your data will be handled as described above. We recommend saving a copy of this disclaimer for your records.</t>
  </si>
  <si>
    <t>Should you have any concerns or questions regarding our data security measures or the handling of your data, please feel free to contact us at:</t>
  </si>
  <si>
    <t xml:space="preserve">enquiries@energyservice.wales </t>
  </si>
  <si>
    <t>APPLICANT DETAILS</t>
  </si>
  <si>
    <t>The Project</t>
  </si>
  <si>
    <t>How many buildings are you applying for:</t>
  </si>
  <si>
    <t>Compliance</t>
  </si>
  <si>
    <t>Pass / Fail</t>
  </si>
  <si>
    <t>Please confirm your organisation either owns, long term leases, or reports the carbon emissions for these buildings</t>
  </si>
  <si>
    <t>Please confirm your organisation is retaining the building / lease for at least 10 years</t>
  </si>
  <si>
    <t>Please confirm the proposed works are yet to start</t>
  </si>
  <si>
    <t>Are any of the projects in this application related to district heating?</t>
  </si>
  <si>
    <t>Procurement</t>
  </si>
  <si>
    <t>Are you intending on delivering these projects via a Re:fit contract?</t>
  </si>
  <si>
    <t>Do you have a detailed design or investment grade proposal in place?</t>
  </si>
  <si>
    <r>
      <rPr>
        <b/>
        <sz val="11"/>
        <color rgb="FF000000"/>
        <rFont val="Arial"/>
        <family val="2"/>
      </rPr>
      <t xml:space="preserve">Please indicate which stage of the procurement process you are at. 
</t>
    </r>
    <r>
      <rPr>
        <sz val="11"/>
        <color rgb="FF000000"/>
        <rFont val="Arial"/>
        <family val="2"/>
      </rPr>
      <t xml:space="preserve">
</t>
    </r>
    <r>
      <rPr>
        <i/>
        <sz val="11"/>
        <color rgb="FF000000"/>
        <rFont val="Arial"/>
        <family val="2"/>
      </rPr>
      <t>Please include: 
 - Has a full tender process been carried out? If not:
 - How quotes have been obtained so far
 - Any framework you are going to utilise for the purposes of this work
 - Your procurement timeline between funding award to appointing a contractor</t>
    </r>
  </si>
  <si>
    <t xml:space="preserve"> </t>
  </si>
  <si>
    <t>Organisation</t>
  </si>
  <si>
    <t>Applicant Organisation</t>
  </si>
  <si>
    <t>Applicant Address</t>
  </si>
  <si>
    <t>Applicant Postcode</t>
  </si>
  <si>
    <t>Key Contact / Applicant</t>
  </si>
  <si>
    <t>Key Contact Name</t>
  </si>
  <si>
    <t>Key Contact Job Title</t>
  </si>
  <si>
    <t>Key Contact Email Address</t>
  </si>
  <si>
    <t>Key Contact Phone Number</t>
  </si>
  <si>
    <t>Finance Contact</t>
  </si>
  <si>
    <t>Finance Contact Name</t>
  </si>
  <si>
    <t>Finance Contact Job Title</t>
  </si>
  <si>
    <t>Finance Contact  Email Address</t>
  </si>
  <si>
    <t>Finance Contact Phone Number</t>
  </si>
  <si>
    <t>Sponsoring Director</t>
  </si>
  <si>
    <t>Sponsoring Director Name</t>
  </si>
  <si>
    <t>Sponsoring Director Job Title</t>
  </si>
  <si>
    <t>Sponsoring Director Email Address</t>
  </si>
  <si>
    <t>Sponsoring Director Phone Number</t>
  </si>
  <si>
    <t>Additional Contact 1 (optional)</t>
  </si>
  <si>
    <t>Role on the Project</t>
  </si>
  <si>
    <t>Name</t>
  </si>
  <si>
    <t>Job Title</t>
  </si>
  <si>
    <t>Email Address</t>
  </si>
  <si>
    <t>Phone Number</t>
  </si>
  <si>
    <t>Additional Contact 2 (optional)</t>
  </si>
  <si>
    <t>End of Sheet</t>
  </si>
  <si>
    <t>Water source heat pump</t>
  </si>
  <si>
    <t>Ground source heat pump</t>
  </si>
  <si>
    <t>Air source heat pump</t>
  </si>
  <si>
    <t>Connection to an existing district heating scheme</t>
  </si>
  <si>
    <t>PROJECT DETAILS</t>
  </si>
  <si>
    <t>BUILDING ONE</t>
  </si>
  <si>
    <t>BUILDING TWO</t>
  </si>
  <si>
    <t>BUILDING THREE</t>
  </si>
  <si>
    <t>BUILDING FOUR</t>
  </si>
  <si>
    <t>BUILDING FIVE</t>
  </si>
  <si>
    <t>BUILDING SIX</t>
  </si>
  <si>
    <t>BUILDING SEVEN</t>
  </si>
  <si>
    <t>BUILDING EIGHT</t>
  </si>
  <si>
    <t>BUILDING NINE</t>
  </si>
  <si>
    <t>BUILDING TEN</t>
  </si>
  <si>
    <t>Hidden for assessment</t>
  </si>
  <si>
    <t>Building Name</t>
  </si>
  <si>
    <t>Building  Address</t>
  </si>
  <si>
    <t>Building Postcode</t>
  </si>
  <si>
    <t>Type of building</t>
  </si>
  <si>
    <t>Gross Internal Floor Area of Building (m2)</t>
  </si>
  <si>
    <t>Confirm you are retaining ownership / lease of this building for at least 10 years</t>
  </si>
  <si>
    <t>Is the building in the vicinity of an existing or planned heat network?</t>
  </si>
  <si>
    <r>
      <t xml:space="preserve">Description of Project:
</t>
    </r>
    <r>
      <rPr>
        <i/>
        <sz val="11"/>
        <color theme="1"/>
        <rFont val="Arial"/>
        <family val="2"/>
      </rPr>
      <t xml:space="preserve">
Please include details such as:
 - The chosen low carbon technology and how this was selected over alternatives
 - Energy efficiency measures that support a whole building approach</t>
    </r>
  </si>
  <si>
    <t>Existing main heat generation</t>
  </si>
  <si>
    <t>Existing main heat source in building</t>
  </si>
  <si>
    <t>Existing fuel type</t>
  </si>
  <si>
    <t>Age of main equipment (years)</t>
  </si>
  <si>
    <t>Capacity installed (kW heat)</t>
  </si>
  <si>
    <t>Annual energy use input (kWh)</t>
  </si>
  <si>
    <t>Estimated efficiency of existing heat generation (%)</t>
  </si>
  <si>
    <t>Estimated annual heat demand output (kWh)</t>
  </si>
  <si>
    <t>Carbon Emissions (kgCO2e)</t>
  </si>
  <si>
    <t>Lifetime Carbon Emissions (kgCO2e)</t>
  </si>
  <si>
    <t>Secondary heat generation</t>
  </si>
  <si>
    <t>Type of use for heat</t>
  </si>
  <si>
    <t>Existing heat source</t>
  </si>
  <si>
    <t>Further heat generation</t>
  </si>
  <si>
    <t>Summary of existing heat generation</t>
  </si>
  <si>
    <t>Total annual heat demand output (kWh)</t>
  </si>
  <si>
    <t xml:space="preserve">Percent heat served by main heat generation </t>
  </si>
  <si>
    <t xml:space="preserve">Percent heat served by secondary heat generation </t>
  </si>
  <si>
    <t xml:space="preserve">Percent heat served by further heat generation </t>
  </si>
  <si>
    <t>Total capacity installed (kW heat)</t>
  </si>
  <si>
    <t>Additional Commentary (Optional):</t>
  </si>
  <si>
    <t>Temperatures</t>
  </si>
  <si>
    <t>Please indicate the design temperature for the project:</t>
  </si>
  <si>
    <t>Heating output flow temperature</t>
  </si>
  <si>
    <t>Enabling Measures</t>
  </si>
  <si>
    <t>Please indicate if the following measures are included in your project:</t>
  </si>
  <si>
    <t>Replacing radiators</t>
  </si>
  <si>
    <t>Replacing AHU heating coils</t>
  </si>
  <si>
    <t>Heating circuit upgrades</t>
  </si>
  <si>
    <t>Other (please note):</t>
  </si>
  <si>
    <t>Loft insulation</t>
  </si>
  <si>
    <t>Cavity wall insulation (where suitable)</t>
  </si>
  <si>
    <t>Window / door draught proofing</t>
  </si>
  <si>
    <t>Please outline how you will take a whole building approach to the project</t>
  </si>
  <si>
    <r>
      <t>What are the calculated heat savings from these measures?</t>
    </r>
    <r>
      <rPr>
        <i/>
        <sz val="11"/>
        <rFont val="Arial"/>
        <family val="2"/>
      </rPr>
      <t xml:space="preserve"> kWh output per annum</t>
    </r>
  </si>
  <si>
    <t>New heat output per annum to serve (kWh per annum)</t>
  </si>
  <si>
    <t>Is further heat generation needed for domestic hot water or other heat use?</t>
  </si>
  <si>
    <t xml:space="preserve">Primary low carbon heat generation </t>
  </si>
  <si>
    <t>Primary low carbon heat generation technology type</t>
  </si>
  <si>
    <t>Fuel Type</t>
  </si>
  <si>
    <t>Annual heat supplied output (kWh)</t>
  </si>
  <si>
    <t>Expected Seasonal Coefficient of Performance / Efficiency</t>
  </si>
  <si>
    <t>Carbon Emissions kg CO2e</t>
  </si>
  <si>
    <t>Lifetime Carbon Emissions (kg CO2e)</t>
  </si>
  <si>
    <t>Secondary low carbon heat generation</t>
  </si>
  <si>
    <t>Heat generation technology type</t>
  </si>
  <si>
    <t>Further low carbon heat generation</t>
  </si>
  <si>
    <t>Carbon Emissions (kg CO2e)</t>
  </si>
  <si>
    <t>Summary of low carbon heat generation</t>
  </si>
  <si>
    <t>Total capacity installed (kW)</t>
  </si>
  <si>
    <t>Lifetime Carbon Emissions saved (kg CO2e)</t>
  </si>
  <si>
    <t>CO2e Emissions per kWh heat (gCO2e/kWh)</t>
  </si>
  <si>
    <t>Project Timeline</t>
  </si>
  <si>
    <t xml:space="preserve">Please include your anticipated project milestones below:
</t>
  </si>
  <si>
    <t>Tender Process (if applicable)</t>
  </si>
  <si>
    <t>Contractor Award</t>
  </si>
  <si>
    <t>Equipment Order</t>
  </si>
  <si>
    <t>On Site Works Begin</t>
  </si>
  <si>
    <t>Please indicate which stage of the procurement process this project is currently at</t>
  </si>
  <si>
    <t>Please indicate the project position on planning permission</t>
  </si>
  <si>
    <t>Please indicate the project position on DNO upgrades / engagement</t>
  </si>
  <si>
    <t xml:space="preserve">Please describe any risks to this project going ahead, such as other ongoing works, projects this is dependent on, other funding streams dependent on: </t>
  </si>
  <si>
    <t>TOTAL</t>
  </si>
  <si>
    <t>Autofill</t>
  </si>
  <si>
    <t>Total - TO BE HIDDEN</t>
  </si>
  <si>
    <t>Please outline your organisation's VAT position:</t>
  </si>
  <si>
    <t>(e.g. what VAT is recoverable, what is not)</t>
  </si>
  <si>
    <t xml:space="preserve">Final Design and Project Management (£) </t>
  </si>
  <si>
    <t>% total cost</t>
  </si>
  <si>
    <t>£/kW</t>
  </si>
  <si>
    <t>DNO Costs (£)</t>
  </si>
  <si>
    <t>Total Project Costs (£)</t>
  </si>
  <si>
    <t>Ensure this value matches the totals on the submitted quotes</t>
  </si>
  <si>
    <t>Maximum Eligible Grant Value</t>
  </si>
  <si>
    <t>Grant amount requested</t>
  </si>
  <si>
    <t>Minimum Applicant Contribution</t>
  </si>
  <si>
    <t>Costs funded by other funding sources</t>
  </si>
  <si>
    <t>List other confirmed funding sources &amp; amounts</t>
  </si>
  <si>
    <r>
      <t xml:space="preserve">Please provide commentary on project costs. 
</t>
    </r>
    <r>
      <rPr>
        <i/>
        <sz val="12"/>
        <rFont val="Arial"/>
        <family val="2"/>
      </rPr>
      <t>Include detail such as:</t>
    </r>
    <r>
      <rPr>
        <sz val="12"/>
        <rFont val="Arial"/>
        <family val="2"/>
      </rPr>
      <t xml:space="preserve">
</t>
    </r>
    <r>
      <rPr>
        <i/>
        <sz val="12"/>
        <rFont val="Arial"/>
        <family val="2"/>
      </rPr>
      <t xml:space="preserve"> - how these costs been derived
 - how the approach taken is cost effective</t>
    </r>
  </si>
  <si>
    <t>Date</t>
  </si>
  <si>
    <t>Description of Risk to Project Delivery</t>
  </si>
  <si>
    <t>Potential Impact 
(1-5)</t>
  </si>
  <si>
    <t>Likelihood
(1-5)</t>
  </si>
  <si>
    <t>Risk Rating (unmitigated)</t>
  </si>
  <si>
    <t>Risk Rating (mitigated)</t>
  </si>
  <si>
    <t>Complete?</t>
  </si>
  <si>
    <t>Attached?</t>
  </si>
  <si>
    <t xml:space="preserve">Feasibility study / Investment Grade Proposal demonstrating that project is technically feasible </t>
  </si>
  <si>
    <t>Suppliers quote for the works</t>
  </si>
  <si>
    <r>
      <t xml:space="preserve">Drawings (plan and elevation) illustrating the location of the heat source and the scale </t>
    </r>
    <r>
      <rPr>
        <i/>
        <sz val="11"/>
        <color theme="1"/>
        <rFont val="Arial"/>
        <family val="2"/>
      </rPr>
      <t>(optional)</t>
    </r>
  </si>
  <si>
    <t>Specification sheet for the heat pump / other low carbon heat source proposed</t>
  </si>
  <si>
    <t>Evidence of the coefficient of performance of the heat pump (where applicable)</t>
  </si>
  <si>
    <t>Evidence that any complementary funding is in place e.g. letters confirming funding</t>
  </si>
  <si>
    <t>A RAG assessment of the major risks to project delivery</t>
  </si>
  <si>
    <t>Grant Application Request</t>
  </si>
  <si>
    <t>Expected drawdown:</t>
  </si>
  <si>
    <t>We confirm that we understand that the project value is not flexible between financial years</t>
  </si>
  <si>
    <t xml:space="preserve">We confirm that our contribution of funding (10%+) is secured and will be available against each drawdown of funding </t>
  </si>
  <si>
    <t>We confirm that we understand drawdown of funding will be in arrears</t>
  </si>
  <si>
    <t>We confirm that our multiple sites are listed in our priority order, and that grant offers may be made for a reduced number of sites to ensure reasonable and fair distribution of funding</t>
  </si>
  <si>
    <t>We confirm that recoverable VAT has not been included in project costs applied for (or as part of our contribution)</t>
  </si>
  <si>
    <t>We understand that low carbon heat solutions may lead to a increase in energy costs, and that these costs can be covered</t>
  </si>
  <si>
    <t>We confirm that we will be ready to go into contract soon after grant award</t>
  </si>
  <si>
    <t>We confirm that we have senior commitment for the project</t>
  </si>
  <si>
    <t>End of Application</t>
  </si>
  <si>
    <t>Reponse</t>
  </si>
  <si>
    <t>Evaluation Response:</t>
  </si>
  <si>
    <t>Evaluation Commentary:</t>
  </si>
  <si>
    <t>Please confirm the applicant is a Local Authority</t>
  </si>
  <si>
    <t>Building details</t>
  </si>
  <si>
    <t>Pass</t>
  </si>
  <si>
    <t>Existing</t>
  </si>
  <si>
    <t>Enabling &amp; Energy Efficiency</t>
  </si>
  <si>
    <t>Low Carbon Heat Generation</t>
  </si>
  <si>
    <t>Primary low carbon heat generation</t>
  </si>
  <si>
    <t>PROJECT TIMELINE</t>
  </si>
  <si>
    <t>3. Eligible Costs Breakdown</t>
  </si>
  <si>
    <t>ELIGIBLE COSTS BREAKDOWN</t>
  </si>
  <si>
    <t>Cost Breakdown</t>
  </si>
  <si>
    <t>Yearly Split</t>
  </si>
  <si>
    <t xml:space="preserve">Please lay out your anticiapted drawdown amounts, and in which quarter these will be in. </t>
  </si>
  <si>
    <t>flag</t>
  </si>
  <si>
    <t>RISKS</t>
  </si>
  <si>
    <t>Risk 1</t>
  </si>
  <si>
    <t>Risk 2</t>
  </si>
  <si>
    <t>Risk 3</t>
  </si>
  <si>
    <t>Risk 4</t>
  </si>
  <si>
    <t>Risk 5</t>
  </si>
  <si>
    <t>Risk 6</t>
  </si>
  <si>
    <t>Risk 7</t>
  </si>
  <si>
    <t>Risk 8</t>
  </si>
  <si>
    <t>5. Sumary &amp; Declaration</t>
  </si>
  <si>
    <t>SUMMARY &amp; DECLARATION</t>
  </si>
  <si>
    <t>Completeness</t>
  </si>
  <si>
    <t>Supporting info</t>
  </si>
  <si>
    <t>Declaration</t>
  </si>
  <si>
    <t>OVERALL EVALUATION</t>
  </si>
  <si>
    <t>Recommendation:</t>
  </si>
  <si>
    <t>Commentary:</t>
  </si>
  <si>
    <t>Empty line-&gt;</t>
  </si>
  <si>
    <t>Yes</t>
  </si>
  <si>
    <t>Confirm</t>
  </si>
  <si>
    <t>Heat pump - air source</t>
  </si>
  <si>
    <t>Primary School</t>
  </si>
  <si>
    <t>Boilers</t>
  </si>
  <si>
    <t>Natural gas</t>
  </si>
  <si>
    <t>Heating (top-up)</t>
  </si>
  <si>
    <t>Planning permission obtained</t>
  </si>
  <si>
    <t>In contract - EnPC (sub-contractors confirmed)</t>
  </si>
  <si>
    <t>No upgrades - DNO confirmed</t>
  </si>
  <si>
    <t>No</t>
  </si>
  <si>
    <t>Cannot Confirm</t>
  </si>
  <si>
    <t>Heat pump - ground source</t>
  </si>
  <si>
    <t>Secondary School</t>
  </si>
  <si>
    <t>Direct-fired hot water heater</t>
  </si>
  <si>
    <t>LPG</t>
  </si>
  <si>
    <t>Hot Water</t>
  </si>
  <si>
    <t>Planning permission applied</t>
  </si>
  <si>
    <t>In contract - EnPC (sub-contractors tbc)</t>
  </si>
  <si>
    <t>DNO - upgrades in contract</t>
  </si>
  <si>
    <t>Heat pump - groundwater source</t>
  </si>
  <si>
    <t>Offices</t>
  </si>
  <si>
    <t>Combined heat &amp; power</t>
  </si>
  <si>
    <t>Kerosene</t>
  </si>
  <si>
    <t>Other</t>
  </si>
  <si>
    <t>Planning application being developed</t>
  </si>
  <si>
    <t>In contract - turnkey provider</t>
  </si>
  <si>
    <t>DNO - firm quote received</t>
  </si>
  <si>
    <t>Heat pump - water source</t>
  </si>
  <si>
    <t>Depot</t>
  </si>
  <si>
    <t>Electric heater (direct for space heating)</t>
  </si>
  <si>
    <t>Gas oil</t>
  </si>
  <si>
    <t>Permitted development - confirmed with planning department</t>
  </si>
  <si>
    <t>Tender complete - preferred bidder for install</t>
  </si>
  <si>
    <t>DNO - full application submitted</t>
  </si>
  <si>
    <t>Leisure Centre (with pool)</t>
  </si>
  <si>
    <t>Electricity</t>
  </si>
  <si>
    <t>Permitted development - deemed</t>
  </si>
  <si>
    <t>Design complete - softmarket test for install</t>
  </si>
  <si>
    <t>DNO - initial quote received</t>
  </si>
  <si>
    <t>Heat pump - high-temp air source</t>
  </si>
  <si>
    <t>Leisure Centre (without pool)</t>
  </si>
  <si>
    <t>Planning unknown</t>
  </si>
  <si>
    <t>Design complete - estimated install costs only</t>
  </si>
  <si>
    <t>DNO - initial quote requested</t>
  </si>
  <si>
    <t>Fail</t>
  </si>
  <si>
    <t>Electric boiler</t>
  </si>
  <si>
    <t xml:space="preserve">Community Centre </t>
  </si>
  <si>
    <t>No design complete - internal estimate of costs</t>
  </si>
  <si>
    <t>DNO - engaged and positive response</t>
  </si>
  <si>
    <t>Clarifications Needed</t>
  </si>
  <si>
    <t>Direct electric heaters</t>
  </si>
  <si>
    <t>Library</t>
  </si>
  <si>
    <t>DNO - not engaged</t>
  </si>
  <si>
    <t>Biomass</t>
  </si>
  <si>
    <t>Biogas</t>
  </si>
  <si>
    <t>Connection to existing district heat network</t>
  </si>
  <si>
    <t>Welsh</t>
  </si>
  <si>
    <t>English</t>
  </si>
  <si>
    <t>Fuel Lookup for LCH Tech</t>
  </si>
  <si>
    <t>Lifetime CO2 (15 years)</t>
  </si>
  <si>
    <t>kg CO2e</t>
  </si>
  <si>
    <t>Factors</t>
  </si>
  <si>
    <t>kg CO2 / kWh</t>
  </si>
  <si>
    <t>Lifetime of project (years)</t>
  </si>
  <si>
    <t>Fuel types</t>
  </si>
  <si>
    <t>Building 1</t>
  </si>
  <si>
    <t>Building 2</t>
  </si>
  <si>
    <t>Building 3</t>
  </si>
  <si>
    <t>Building 4</t>
  </si>
  <si>
    <t>Building 5</t>
  </si>
  <si>
    <t>Building 6</t>
  </si>
  <si>
    <t>Building 7</t>
  </si>
  <si>
    <t>Building 8</t>
  </si>
  <si>
    <t>Building 9</t>
  </si>
  <si>
    <t>Building 10</t>
  </si>
  <si>
    <t>Natural Gas</t>
  </si>
  <si>
    <t xml:space="preserve">Grid Electricity </t>
  </si>
  <si>
    <t>Gas Oil</t>
  </si>
  <si>
    <t>District Heat</t>
  </si>
  <si>
    <t>Summary information and Carbon Cost Effectiveness</t>
  </si>
  <si>
    <t>Heat Pump Capacity (kW)</t>
  </si>
  <si>
    <t>Heat Pump Cost (£/kW)</t>
  </si>
  <si>
    <t>Percentage Grant Request (%)</t>
  </si>
  <si>
    <t>Year</t>
  </si>
  <si>
    <t>Application Form</t>
  </si>
  <si>
    <t>1.1 Project Introduction</t>
  </si>
  <si>
    <t>1.2 Applicant Details</t>
  </si>
  <si>
    <t>2. PROJECT DETAILS</t>
  </si>
  <si>
    <t>1. APPLICANT DETAILS</t>
  </si>
  <si>
    <t>2.1 PLEASE INPUT IN YOUR PRIORITY ORDER &gt;&gt;&gt;</t>
  </si>
  <si>
    <t>2.2 Existing Heat Technology &amp; Consumption</t>
  </si>
  <si>
    <t>2.4 Project Heat Technology &amp; Consumption</t>
  </si>
  <si>
    <t>2.5 Summary of low carbon heat generation</t>
  </si>
  <si>
    <t>3. ELIGIBLE PROJECT COSTS</t>
  </si>
  <si>
    <t>3.1 Project Cost Breakdown - PLEASE NOTE COSTS SHOULD NOT INCLUDE RECOVERABLE VAT</t>
  </si>
  <si>
    <t>4. RISK ASSESSMENT</t>
  </si>
  <si>
    <t>5. Application Submittal</t>
  </si>
  <si>
    <t>5.1 Completeness Check</t>
  </si>
  <si>
    <t>5.2 Supporting Information</t>
  </si>
  <si>
    <t>5.3 Financial Summary and Declaration</t>
  </si>
  <si>
    <t>Please select</t>
  </si>
  <si>
    <t>Please detail any future planned upgrade works at the building (include details of electrical works such as onsite generation or EV charging).</t>
  </si>
  <si>
    <t>Domestic hot water temperature</t>
  </si>
  <si>
    <t>funding sources</t>
  </si>
  <si>
    <t>1year CO2 (202X)</t>
  </si>
  <si>
    <t>Building Number</t>
  </si>
  <si>
    <t>Grant Requested</t>
  </si>
  <si>
    <t>Existing Heat Demand</t>
  </si>
  <si>
    <t>Post Enabling Measures reduced heat demand</t>
  </si>
  <si>
    <t>Cost of Enabling Measures</t>
  </si>
  <si>
    <t>Cost per KWh decrease</t>
  </si>
  <si>
    <r>
      <t xml:space="preserve">Equipment Costs as proxy for </t>
    </r>
    <r>
      <rPr>
        <b/>
        <sz val="11"/>
        <color theme="1"/>
        <rFont val="Calibri"/>
        <family val="2"/>
        <scheme val="minor"/>
      </rPr>
      <t>Heat Pump Cost (£)</t>
    </r>
  </si>
  <si>
    <t>% of 'reduced heat demand'</t>
  </si>
  <si>
    <t>FTE (% of year running to supply heat demand)</t>
  </si>
  <si>
    <t>1 yr Carbon saved (kgCO2e)</t>
  </si>
  <si>
    <t xml:space="preserve">Lifetime </t>
  </si>
  <si>
    <t>15 yr Lifetime Carbon Saved</t>
  </si>
  <si>
    <t>£ equipment grant per kgCO2e saved</t>
  </si>
  <si>
    <t>Language</t>
  </si>
  <si>
    <t>Sponsoring Director be signing grant offer</t>
  </si>
  <si>
    <t>STATUS</t>
  </si>
  <si>
    <t xml:space="preserve">Low Carbon Heat Grant </t>
  </si>
  <si>
    <t>-</t>
  </si>
  <si>
    <t xml:space="preserve">           If yes, what is the value of the retention payment? </t>
  </si>
  <si>
    <t xml:space="preserve">          If yes, what is the value of the retention payment? </t>
  </si>
  <si>
    <r>
      <t xml:space="preserve">           Does this include a </t>
    </r>
    <r>
      <rPr>
        <b/>
        <sz val="12"/>
        <color theme="1"/>
        <rFont val="Arial"/>
        <family val="2"/>
      </rPr>
      <t xml:space="preserve">retention payment </t>
    </r>
    <r>
      <rPr>
        <sz val="12"/>
        <color theme="1"/>
        <rFont val="Arial"/>
        <family val="2"/>
      </rPr>
      <t>which would be paid in the following FY?</t>
    </r>
  </si>
  <si>
    <r>
      <t xml:space="preserve">          Does this include a </t>
    </r>
    <r>
      <rPr>
        <b/>
        <sz val="12"/>
        <color theme="1"/>
        <rFont val="Arial"/>
        <family val="2"/>
      </rPr>
      <t>retention payment</t>
    </r>
    <r>
      <rPr>
        <sz val="12"/>
        <color theme="1"/>
        <rFont val="Arial"/>
        <family val="2"/>
      </rPr>
      <t xml:space="preserve"> which would be paid in the following FY?</t>
    </r>
  </si>
  <si>
    <t>RETENTION</t>
  </si>
  <si>
    <r>
      <t>Please indicate the yearly split of</t>
    </r>
    <r>
      <rPr>
        <b/>
        <sz val="12"/>
        <color theme="1"/>
        <rFont val="Arial"/>
        <family val="2"/>
      </rPr>
      <t xml:space="preserve"> total project costs</t>
    </r>
    <r>
      <rPr>
        <sz val="12"/>
        <color theme="1"/>
        <rFont val="Arial"/>
        <family val="2"/>
      </rPr>
      <t>:</t>
    </r>
  </si>
  <si>
    <t>Total Project Cost</t>
  </si>
  <si>
    <t>A1</t>
  </si>
  <si>
    <t>A2</t>
  </si>
  <si>
    <t>A3</t>
  </si>
  <si>
    <t>A4</t>
  </si>
  <si>
    <t>B1</t>
  </si>
  <si>
    <t>B2</t>
  </si>
  <si>
    <t>B3</t>
  </si>
  <si>
    <t>B4</t>
  </si>
  <si>
    <t>B5</t>
  </si>
  <si>
    <t>B6</t>
  </si>
  <si>
    <t>B7</t>
  </si>
  <si>
    <t>C1</t>
  </si>
  <si>
    <t>C2</t>
  </si>
  <si>
    <t>C3</t>
  </si>
  <si>
    <t>C4</t>
  </si>
  <si>
    <t>C5</t>
  </si>
  <si>
    <t>C6</t>
  </si>
  <si>
    <t>C7</t>
  </si>
  <si>
    <t>C8</t>
  </si>
  <si>
    <t>C9</t>
  </si>
  <si>
    <t>C10</t>
  </si>
  <si>
    <t>C11</t>
  </si>
  <si>
    <t>(A1)</t>
  </si>
  <si>
    <t>(A2)</t>
  </si>
  <si>
    <t>(A3)</t>
  </si>
  <si>
    <t>(A4)</t>
  </si>
  <si>
    <t>(B1)</t>
  </si>
  <si>
    <t>(B2)</t>
  </si>
  <si>
    <t>(B3)</t>
  </si>
  <si>
    <t>(B4)</t>
  </si>
  <si>
    <t>(B5)</t>
  </si>
  <si>
    <t>(B6)</t>
  </si>
  <si>
    <t>(B7)</t>
  </si>
  <si>
    <r>
      <t>I confirm that as the key contact / applicant I understand the requirement for</t>
    </r>
    <r>
      <rPr>
        <u/>
        <sz val="11"/>
        <color theme="1"/>
        <rFont val="Arial"/>
        <family val="2"/>
      </rPr>
      <t xml:space="preserve"> monthly reporting </t>
    </r>
    <r>
      <rPr>
        <sz val="11"/>
        <color theme="1"/>
        <rFont val="Arial"/>
        <family val="2"/>
      </rPr>
      <t>and accurate finance management, and that this is a key condition of the grant.</t>
    </r>
  </si>
  <si>
    <t>(C1)</t>
  </si>
  <si>
    <t>(C2)</t>
  </si>
  <si>
    <t>(C3)</t>
  </si>
  <si>
    <t>(C8)</t>
  </si>
  <si>
    <t>(C9)</t>
  </si>
  <si>
    <t>(C10)</t>
  </si>
  <si>
    <t>(C11)</t>
  </si>
  <si>
    <t>(C12)</t>
  </si>
  <si>
    <t>(C4)</t>
  </si>
  <si>
    <t>(C5)</t>
  </si>
  <si>
    <t>(C6)</t>
  </si>
  <si>
    <t>(C7)</t>
  </si>
  <si>
    <t xml:space="preserve">Please indicate which stage of the procurement process you are at. </t>
  </si>
  <si>
    <t xml:space="preserve">Are any of the projects in this application dependent on another funding stream? </t>
  </si>
  <si>
    <t xml:space="preserve">Are any of the projects in this application dependent on the timing of another project? </t>
  </si>
  <si>
    <t>Timescales for drawdown</t>
  </si>
  <si>
    <t>Please send completed application forms to lowcarbonheat@energyservice.wales</t>
  </si>
  <si>
    <t xml:space="preserve">(If the answer is 'no' and the Sponsoring Director will not be signing the GOL, </t>
  </si>
  <si>
    <t>please fill in the name and email of someone of equal or higher authority.)</t>
  </si>
  <si>
    <t>5.4 Grant Offer Letter</t>
  </si>
  <si>
    <t>Please print name</t>
  </si>
  <si>
    <r>
      <t>Will the</t>
    </r>
    <r>
      <rPr>
        <i/>
        <sz val="11"/>
        <color theme="1"/>
        <rFont val="Arial"/>
        <family val="2"/>
      </rPr>
      <t xml:space="preserve"> Sponsoring Director</t>
    </r>
    <r>
      <rPr>
        <sz val="11"/>
        <color theme="1"/>
        <rFont val="Arial"/>
        <family val="2"/>
      </rPr>
      <t xml:space="preserve"> be signing the Grant Offer Letter?</t>
    </r>
  </si>
  <si>
    <r>
      <t xml:space="preserve">By ticking this checkbox I hereby confirm that to the best of my knowledge the application is complete and correct, and that I have the authority to apply for the organisation. </t>
    </r>
    <r>
      <rPr>
        <b/>
        <i/>
        <sz val="11"/>
        <color theme="1"/>
        <rFont val="Arial"/>
        <family val="2"/>
      </rPr>
      <t>Please Print Name</t>
    </r>
  </si>
  <si>
    <t xml:space="preserve">(ii)Funding is committed on a financial year basis and must be spent within the specified financial year. Approved funds cannot be rolled from one financial year to the next. </t>
  </si>
  <si>
    <r>
      <t xml:space="preserve">Total </t>
    </r>
    <r>
      <rPr>
        <b/>
        <sz val="12"/>
        <rFont val="Arial"/>
        <family val="2"/>
      </rPr>
      <t>Maximum</t>
    </r>
    <r>
      <rPr>
        <sz val="12"/>
        <rFont val="Arial"/>
        <family val="2"/>
      </rPr>
      <t xml:space="preserve"> Grant Amount</t>
    </r>
  </si>
  <si>
    <r>
      <t xml:space="preserve">Total </t>
    </r>
    <r>
      <rPr>
        <b/>
        <sz val="12"/>
        <rFont val="Arial"/>
        <family val="2"/>
      </rPr>
      <t>Requested</t>
    </r>
    <r>
      <rPr>
        <sz val="12"/>
        <rFont val="Arial"/>
        <family val="2"/>
      </rPr>
      <t xml:space="preserve"> Grant Amount</t>
    </r>
  </si>
  <si>
    <t>Preferred Grant Offer Letter and other document language:</t>
  </si>
  <si>
    <t>Document name including three letter file type</t>
  </si>
  <si>
    <t>Please lay out your anticipated drawdown amounts (including any retention payments), and in which months these will be in. This should be grant amounts and not total project costs.</t>
  </si>
  <si>
    <t>We are expecting no more than 4 drawdowns per financial year. Note a financial year is April - March.</t>
  </si>
  <si>
    <t>Additional Comments (Optional):</t>
  </si>
  <si>
    <t>On Site Works Complete / Commission date</t>
  </si>
  <si>
    <r>
      <t xml:space="preserve">Are any of the projects in this application dependent on the timing of another separate project? If </t>
    </r>
    <r>
      <rPr>
        <i/>
        <sz val="11"/>
        <color theme="1"/>
        <rFont val="Arial"/>
        <family val="2"/>
      </rPr>
      <t>Yes</t>
    </r>
    <r>
      <rPr>
        <sz val="11"/>
        <color theme="1"/>
        <rFont val="Arial"/>
        <family val="2"/>
      </rPr>
      <t>, please give details in 2.6.</t>
    </r>
  </si>
  <si>
    <r>
      <t xml:space="preserve">Are any of the projects in this application dependent on another funding stream? If </t>
    </r>
    <r>
      <rPr>
        <i/>
        <sz val="11"/>
        <color theme="1"/>
        <rFont val="Arial"/>
        <family val="2"/>
      </rPr>
      <t xml:space="preserve">Yes </t>
    </r>
    <r>
      <rPr>
        <sz val="11"/>
        <color theme="1"/>
        <rFont val="Arial"/>
        <family val="2"/>
      </rPr>
      <t>please give details in 3.1.</t>
    </r>
  </si>
  <si>
    <t xml:space="preserve">Please describe how you will organise payments to your contractors to ensure grant funds are claimed from the Energy Service in line with your drawdown schedule (e.g., interim payments will be made against a work order, or payment will made in full at final completion). Drawdowns can be reprofiled at a later date provided they remain within the designated financial year, however profiling drawdowns at the end of the financial year should be minimised as far as possible. </t>
  </si>
  <si>
    <t>sum for next x years</t>
  </si>
  <si>
    <t>15year running totals</t>
  </si>
  <si>
    <t>starting year</t>
  </si>
  <si>
    <t>FRONTEND</t>
  </si>
  <si>
    <t>Care Home</t>
  </si>
  <si>
    <t>Exhibition Venue</t>
  </si>
  <si>
    <t>Historic</t>
  </si>
  <si>
    <t>Secondary School with pool</t>
  </si>
  <si>
    <t>list should match the list in the Application Tracker exactly</t>
  </si>
  <si>
    <t>date list should match the funding period</t>
  </si>
  <si>
    <t>Back End Application Form</t>
  </si>
  <si>
    <r>
      <t xml:space="preserve">Please confirm the applicant is a </t>
    </r>
    <r>
      <rPr>
        <b/>
        <sz val="11"/>
        <color rgb="FFFF0000"/>
        <rFont val="Arial"/>
        <family val="2"/>
      </rPr>
      <t>Local Authority</t>
    </r>
  </si>
  <si>
    <t>Do you have finalised designs?</t>
  </si>
  <si>
    <t>Overall, which stage best describes your procurement position.</t>
  </si>
  <si>
    <t>Sheet 2. Project Details</t>
  </si>
  <si>
    <t>Sheet 1. Applicant Details</t>
  </si>
  <si>
    <t>General use</t>
  </si>
  <si>
    <t>Is secondary heat generation needed for heating? i.e. a top-up if the primary heat pump can't provide the full load</t>
  </si>
  <si>
    <t>Heat pump - dual staged - air then water</t>
  </si>
  <si>
    <t>Percentage of total costs requested (Maximum grant is 90%)</t>
  </si>
  <si>
    <t>Sheet 3.Eligible Costs Breakdwon</t>
  </si>
  <si>
    <t>INFO</t>
  </si>
  <si>
    <t>Totals</t>
  </si>
  <si>
    <t>Building Type</t>
  </si>
  <si>
    <t>MONEY</t>
  </si>
  <si>
    <t>avera</t>
  </si>
  <si>
    <t>Yr 1.</t>
  </si>
  <si>
    <t>Yr. 2</t>
  </si>
  <si>
    <t>Current</t>
  </si>
  <si>
    <t>New</t>
  </si>
  <si>
    <t>PRICES</t>
  </si>
  <si>
    <t>Design costs</t>
  </si>
  <si>
    <t>Design Costs per KW</t>
  </si>
  <si>
    <t>ave</t>
  </si>
  <si>
    <t>Enabling Costs</t>
  </si>
  <si>
    <t>Enabling Costs /KW</t>
  </si>
  <si>
    <t>DNO Costs</t>
  </si>
  <si>
    <t>DNO Costs per KW</t>
  </si>
  <si>
    <t>Install Commissioning Costs</t>
  </si>
  <si>
    <t>Install Commissioning Costs/KW</t>
  </si>
  <si>
    <t>Total</t>
  </si>
  <si>
    <t>ENABLING</t>
  </si>
  <si>
    <t>average</t>
  </si>
  <si>
    <t>HEAT</t>
  </si>
  <si>
    <t>heat demand/KW installed</t>
  </si>
  <si>
    <t>KWH/KW</t>
  </si>
  <si>
    <t>Design Flow Temp</t>
  </si>
  <si>
    <t>METRICS</t>
  </si>
  <si>
    <t>£ / KW (all costs)</t>
  </si>
  <si>
    <t>£ install - design - enabling costs per kgCO2e saved</t>
  </si>
  <si>
    <t>Applicant</t>
  </si>
  <si>
    <t>Ref</t>
  </si>
  <si>
    <t>Reviewed By</t>
  </si>
  <si>
    <t>Summary</t>
  </si>
  <si>
    <t>Grant Value</t>
  </si>
  <si>
    <t>Recommendation</t>
  </si>
  <si>
    <t>Review Detail</t>
  </si>
  <si>
    <t>Review</t>
  </si>
  <si>
    <t>Planning Permission Achieved</t>
  </si>
  <si>
    <t>DNO Engagement Achieved</t>
  </si>
  <si>
    <t>Technology</t>
  </si>
  <si>
    <t>T1</t>
  </si>
  <si>
    <t>Fabric included</t>
  </si>
  <si>
    <t>T2</t>
  </si>
  <si>
    <t>Distribution upgrade included</t>
  </si>
  <si>
    <t>T3</t>
  </si>
  <si>
    <r>
      <t>heat Pump temperature 35-55</t>
    </r>
    <r>
      <rPr>
        <sz val="11"/>
        <color rgb="FF000000"/>
        <rFont val="Arial"/>
        <family val="2"/>
      </rPr>
      <t>°</t>
    </r>
    <r>
      <rPr>
        <sz val="11"/>
        <color theme="1"/>
        <rFont val="Calibri"/>
        <family val="2"/>
        <scheme val="minor"/>
      </rPr>
      <t>C</t>
    </r>
  </si>
  <si>
    <t>T4</t>
  </si>
  <si>
    <t>Seasonal CoP higher than 2.5</t>
  </si>
  <si>
    <t>Value</t>
  </si>
  <si>
    <t>V1</t>
  </si>
  <si>
    <t>V2</t>
  </si>
  <si>
    <t>Delivery</t>
  </si>
  <si>
    <t>D1</t>
  </si>
  <si>
    <t>Completion by 31 March 2026</t>
  </si>
  <si>
    <t>D2</t>
  </si>
  <si>
    <t>Procurement partner in place</t>
  </si>
  <si>
    <t>Pass/Fail</t>
  </si>
  <si>
    <t>Reason</t>
  </si>
  <si>
    <t>Feedback</t>
  </si>
  <si>
    <t>Items</t>
  </si>
  <si>
    <t>Non-eligible Items</t>
  </si>
  <si>
    <t>LCHG Application Review</t>
  </si>
  <si>
    <r>
      <t>Administration</t>
    </r>
    <r>
      <rPr>
        <sz val="11"/>
        <color theme="1"/>
        <rFont val="Calibri"/>
        <family val="2"/>
        <scheme val="minor"/>
      </rPr>
      <t>:</t>
    </r>
  </si>
  <si>
    <t>Checkbox</t>
  </si>
  <si>
    <t>Notes for tracker</t>
  </si>
  <si>
    <t>1. Who is the project manager who will run the project administratively? (there is monthly check-in reporting, risks to be managed, decisions to be made, invoices to be sent, higher management buy-in)</t>
  </si>
  <si>
    <t>2. Do you have clear lines of responsibility and communications between you (the applicant) and your subcontractors (and they each other)?</t>
  </si>
  <si>
    <t>3. Do you have buy-in and the support of higher management and leadership?</t>
  </si>
  <si>
    <t>4. Do you have the 'right' procurement for direct award/tender/pre-approved(preferred) contractor and the amounts asked for?</t>
  </si>
  <si>
    <t xml:space="preserve">5. How far along are you with designs? </t>
  </si>
  <si>
    <t>6. How far along are you with DNO engagement?</t>
  </si>
  <si>
    <t>7. How far along are you with Planning engagement?</t>
  </si>
  <si>
    <r>
      <t>Financial</t>
    </r>
    <r>
      <rPr>
        <sz val="11"/>
        <color theme="1"/>
        <rFont val="Calibri"/>
        <family val="2"/>
        <scheme val="minor"/>
      </rPr>
      <t>:</t>
    </r>
  </si>
  <si>
    <t>1. VAT? Our default position is that you will reclaim VAT, and so the grant will be ex.VAT. Please tell us if this is not the case or is complicated.</t>
  </si>
  <si>
    <t>2. Do you have contingency funding? (for delays , unidentified problems, last minute upgrades)</t>
  </si>
  <si>
    <t>3. Ineligible costs?</t>
  </si>
  <si>
    <t>4. Does the grantee and the contractor understand your requirements to follow your regular drawdown schedule? (invoicing regularly so planned invoicing)</t>
  </si>
  <si>
    <r>
      <t>Technical</t>
    </r>
    <r>
      <rPr>
        <sz val="11"/>
        <color theme="1"/>
        <rFont val="Calibri"/>
        <family val="2"/>
        <scheme val="minor"/>
      </rPr>
      <t>:</t>
    </r>
  </si>
  <si>
    <t xml:space="preserve">2. Could your lead times lead to a significant delay? </t>
  </si>
  <si>
    <t>3. Asbestos?</t>
  </si>
  <si>
    <t>4. Safe storage for heat pumps and tanks bought now but will be installed at a later date?</t>
  </si>
  <si>
    <t>5. Fabric upgrades are part of the design or part of the future design to drive your SCOP up?</t>
  </si>
  <si>
    <t>6. Plinths and fences? Noise reduction fencing? </t>
  </si>
  <si>
    <t>7. Who will provide technical oversight of contractors work and commissioning?</t>
  </si>
  <si>
    <t>1. Can you deliver by the deadline (end March 20XX)?</t>
  </si>
  <si>
    <t>DEFAULT questions for the clarification call</t>
  </si>
  <si>
    <r>
      <t xml:space="preserve">Please refer to </t>
    </r>
    <r>
      <rPr>
        <i/>
        <u/>
        <sz val="11"/>
        <color theme="1"/>
        <rFont val="Arial"/>
        <family val="2"/>
      </rPr>
      <t>Low Carbon Heat Grant Guidance</t>
    </r>
    <r>
      <rPr>
        <u/>
        <sz val="11"/>
        <color theme="1"/>
        <rFont val="Arial"/>
        <family val="2"/>
      </rPr>
      <t xml:space="preserve"> released alongside this form, for eligibility criteria and grant conditions.</t>
    </r>
  </si>
  <si>
    <t>Financial Year 25/26</t>
  </si>
  <si>
    <t xml:space="preserve">Total FY 25/26
Grant Amount </t>
  </si>
  <si>
    <t>Total Grant Requested</t>
  </si>
  <si>
    <t>SUBTOTAL</t>
  </si>
  <si>
    <t>Fabric Costs</t>
  </si>
  <si>
    <t>Fabric Costs /KW</t>
  </si>
  <si>
    <t>Scoring Guidelines</t>
  </si>
  <si>
    <t>Excellent - evidence, confidence, efficient, value</t>
  </si>
  <si>
    <t xml:space="preserve">Good - </t>
  </si>
  <si>
    <t>Average -</t>
  </si>
  <si>
    <t>Poor -</t>
  </si>
  <si>
    <t xml:space="preserve">Weak - unsupported claims or contrary facts between outputs wanted and design plans , concern about delivery/maturity to spec and to deadline, poor design efficiency, poor value for money, unnecessary complications or high risk </t>
  </si>
  <si>
    <t>Not Eligible?</t>
  </si>
  <si>
    <t>Score</t>
  </si>
  <si>
    <t>Notes:</t>
  </si>
  <si>
    <t>SCORE</t>
  </si>
  <si>
    <t>oversized</t>
  </si>
  <si>
    <t>Proposed Mitigation (if any)</t>
  </si>
  <si>
    <t xml:space="preserve">Post mitigation Potential Impact
(1-5) </t>
  </si>
  <si>
    <t>Post mitigation Likelihood
(1-5)</t>
  </si>
  <si>
    <t>Round 3.1</t>
  </si>
  <si>
    <t xml:space="preserve">Total FY 26/27
Grant Amount </t>
  </si>
  <si>
    <t xml:space="preserve">     Project spend by 31st March 2026</t>
  </si>
  <si>
    <r>
      <t>Fabric Works (£) -</t>
    </r>
    <r>
      <rPr>
        <sz val="11"/>
        <color theme="1"/>
        <rFont val="Arial"/>
        <family val="2"/>
      </rPr>
      <t xml:space="preserve"> costs associated with improving heat retention</t>
    </r>
  </si>
  <si>
    <r>
      <t xml:space="preserve">Equipment Costs (£) - </t>
    </r>
    <r>
      <rPr>
        <sz val="11"/>
        <color theme="1"/>
        <rFont val="Arial"/>
        <family val="2"/>
      </rPr>
      <t>Heat Plant Costs</t>
    </r>
  </si>
  <si>
    <t xml:space="preserve">     Project spend between 1st April 2026 - 31st March 2027</t>
  </si>
  <si>
    <r>
      <rPr>
        <b/>
        <sz val="11"/>
        <rFont val="Arial"/>
        <family val="2"/>
      </rPr>
      <t>Requested</t>
    </r>
    <r>
      <rPr>
        <sz val="11"/>
        <rFont val="Arial"/>
        <family val="2"/>
      </rPr>
      <t xml:space="preserve"> Grant Amount -</t>
    </r>
    <r>
      <rPr>
        <i/>
        <sz val="11"/>
        <rFont val="Arial"/>
        <family val="2"/>
      </rPr>
      <t xml:space="preserve"> Project spend by 31st March 2026</t>
    </r>
  </si>
  <si>
    <r>
      <rPr>
        <b/>
        <sz val="11"/>
        <rFont val="Arial"/>
        <family val="2"/>
      </rPr>
      <t>Maximum</t>
    </r>
    <r>
      <rPr>
        <sz val="11"/>
        <rFont val="Arial"/>
        <family val="2"/>
      </rPr>
      <t xml:space="preserve"> Grant Amount -</t>
    </r>
    <r>
      <rPr>
        <i/>
        <sz val="11"/>
        <rFont val="Arial"/>
        <family val="2"/>
      </rPr>
      <t xml:space="preserve"> Project spend by 31st March 2026</t>
    </r>
  </si>
  <si>
    <r>
      <rPr>
        <b/>
        <sz val="11"/>
        <rFont val="Arial"/>
        <family val="2"/>
      </rPr>
      <t>Maximum</t>
    </r>
    <r>
      <rPr>
        <sz val="11"/>
        <rFont val="Arial"/>
        <family val="2"/>
      </rPr>
      <t xml:space="preserve"> Grant Amount - </t>
    </r>
    <r>
      <rPr>
        <i/>
        <sz val="11"/>
        <rFont val="Arial"/>
        <family val="2"/>
      </rPr>
      <t>Project spend between 1st April 2026 - 31st March 2027</t>
    </r>
  </si>
  <si>
    <r>
      <rPr>
        <b/>
        <sz val="11"/>
        <rFont val="Arial"/>
        <family val="2"/>
      </rPr>
      <t>Requested</t>
    </r>
    <r>
      <rPr>
        <sz val="11"/>
        <rFont val="Arial"/>
        <family val="2"/>
      </rPr>
      <t xml:space="preserve"> Grant Amount - </t>
    </r>
    <r>
      <rPr>
        <i/>
        <sz val="11"/>
        <rFont val="Arial"/>
        <family val="2"/>
      </rPr>
      <t>Project spend between 1st April 2026 - 31st March 2027</t>
    </r>
  </si>
  <si>
    <r>
      <t xml:space="preserve">It is understood these amounts are subject to change. You are required to </t>
    </r>
    <r>
      <rPr>
        <b/>
        <sz val="12"/>
        <rFont val="Arial"/>
        <family val="2"/>
      </rPr>
      <t xml:space="preserve">submit reporting of your cost forecasts and </t>
    </r>
    <r>
      <rPr>
        <sz val="12"/>
        <rFont val="Arial"/>
        <family val="2"/>
      </rPr>
      <t xml:space="preserve">in these you can </t>
    </r>
    <r>
      <rPr>
        <i/>
        <sz val="12"/>
        <rFont val="Arial"/>
        <family val="2"/>
      </rPr>
      <t>ask for a variation</t>
    </r>
    <r>
      <rPr>
        <sz val="12"/>
        <rFont val="Arial"/>
        <family val="2"/>
      </rPr>
      <t xml:space="preserve">. </t>
    </r>
  </si>
  <si>
    <t>Financial Year 26/27</t>
  </si>
  <si>
    <r>
      <t>I understand the requirement for</t>
    </r>
    <r>
      <rPr>
        <u/>
        <sz val="11"/>
        <color theme="1"/>
        <rFont val="Arial"/>
        <family val="2"/>
      </rPr>
      <t xml:space="preserve"> a periodic update report with</t>
    </r>
    <r>
      <rPr>
        <sz val="11"/>
        <color theme="1"/>
        <rFont val="Arial"/>
        <family val="2"/>
      </rPr>
      <t xml:space="preserve"> accurate updates to drawdown profiles.</t>
    </r>
  </si>
  <si>
    <t>FOR REFERENCE PREVIOUS ELECTRICIT CARBON FIGURES</t>
  </si>
  <si>
    <t>Year 0</t>
  </si>
  <si>
    <t>Year 1</t>
  </si>
  <si>
    <t>Year 2</t>
  </si>
  <si>
    <t>Year 3</t>
  </si>
  <si>
    <t>Year 4</t>
  </si>
  <si>
    <t>Year 5</t>
  </si>
  <si>
    <t>Year 6</t>
  </si>
  <si>
    <t>Year 7</t>
  </si>
  <si>
    <t>Year 8</t>
  </si>
  <si>
    <t>Year 9</t>
  </si>
  <si>
    <t>Year 10</t>
  </si>
  <si>
    <t>Year 11</t>
  </si>
  <si>
    <t>Year 12</t>
  </si>
  <si>
    <t>Year 13</t>
  </si>
  <si>
    <t>Year 14</t>
  </si>
  <si>
    <t>Year 15</t>
  </si>
  <si>
    <t>Year 16</t>
  </si>
  <si>
    <t>Year 17</t>
  </si>
  <si>
    <t>Year 18</t>
  </si>
  <si>
    <t>Year 19</t>
  </si>
  <si>
    <t>Year 20</t>
  </si>
  <si>
    <t>Year 21</t>
  </si>
  <si>
    <t>Year 22</t>
  </si>
  <si>
    <t>Year 23</t>
  </si>
  <si>
    <t>Year 24</t>
  </si>
  <si>
    <t>Year 25</t>
  </si>
  <si>
    <t>Year 26</t>
  </si>
  <si>
    <t>*Electricity factor follows a National grid FES 'Counterfactual' grid decarbonistion scenario for % drop between each year. DESNZ 2025 factor is used as the base.</t>
  </si>
  <si>
    <t>*Sam Wright-Green updates these figures in the Report Writing Tool yearly (on  June 2025 this year) as part of his annual checks on carbon factors</t>
  </si>
  <si>
    <t>*Steffan Cook then moves those figures into the application form</t>
  </si>
  <si>
    <t>Design Stage RIBA Stage Achieved</t>
  </si>
  <si>
    <t xml:space="preserve">Is top-up heat (secondary) generation needed for heating? </t>
  </si>
  <si>
    <t>Fabric Upgrades</t>
  </si>
  <si>
    <t>BMS</t>
  </si>
  <si>
    <t>Total annual heat  output (kWh)</t>
  </si>
  <si>
    <t>Percentage low carbon heat capacity compared to existing</t>
  </si>
  <si>
    <t>£ CAPEX per CO2 emissions saved (£/tCO2e)</t>
  </si>
  <si>
    <t>none</t>
  </si>
  <si>
    <t>3.3 Anticipated Drawdown (of Grant)</t>
  </si>
  <si>
    <t>Percentage low carbon heat output compared to existing demand (after fabric upgrade reductions)</t>
  </si>
  <si>
    <t>Main heat Source % service</t>
  </si>
  <si>
    <t>Secondary Heat source % service</t>
  </si>
  <si>
    <t>Further heat source % service</t>
  </si>
  <si>
    <t>Proposed heat output (total)</t>
  </si>
  <si>
    <t>Weighted Average SCOP</t>
  </si>
  <si>
    <t>Current boiler eff (weighted average)</t>
  </si>
  <si>
    <t>2.6 Summary of metrics</t>
  </si>
  <si>
    <t>Floor Area</t>
  </si>
  <si>
    <r>
      <t>Monitoring and Controls (£)</t>
    </r>
    <r>
      <rPr>
        <sz val="11"/>
        <color theme="1"/>
        <rFont val="Arial"/>
        <family val="2"/>
      </rPr>
      <t xml:space="preserve"> - heating smart controls, related BMS upgrades </t>
    </r>
  </si>
  <si>
    <t>Monitoring and Controls</t>
  </si>
  <si>
    <t>MC Costs /KW</t>
  </si>
  <si>
    <r>
      <t>Enabling Works (£)</t>
    </r>
    <r>
      <rPr>
        <sz val="11"/>
        <color theme="1"/>
        <rFont val="Arial"/>
        <family val="2"/>
      </rPr>
      <t xml:space="preserve"> - costs associated with improving heat emitters or other work outside the heat plant eg. electricity distribution boards</t>
    </r>
  </si>
  <si>
    <t>Controls and Monitoring Measures</t>
  </si>
  <si>
    <t>2.7 Project Timeline</t>
  </si>
  <si>
    <t>(C0)</t>
  </si>
  <si>
    <r>
      <t>If you are applying for a phased or part spend of a project, please confirm that you are committed to completing the project with other funding as required. (</t>
    </r>
    <r>
      <rPr>
        <i/>
        <sz val="11"/>
        <color theme="1"/>
        <rFont val="Arial"/>
        <family val="2"/>
      </rPr>
      <t>note;</t>
    </r>
    <r>
      <rPr>
        <sz val="11"/>
        <color theme="1"/>
        <rFont val="Arial"/>
        <family val="2"/>
      </rPr>
      <t xml:space="preserve"> accepting this term will not preclude you from applying for any future rounds of the Local Authority Low Carbon Heat Grant, including for future spend on this project.)</t>
    </r>
  </si>
  <si>
    <t>C0</t>
  </si>
  <si>
    <t>Commitment to covering the remainder of partially funded projects</t>
  </si>
  <si>
    <t>(recent: July 2025)</t>
  </si>
  <si>
    <t>(i) Project(s) must be completed by the end of the 2025/2026 financial year.</t>
  </si>
  <si>
    <t>3.2 Yearly breakdown and Retention (of Project Costs)</t>
  </si>
  <si>
    <t>Version Control: v1.43</t>
  </si>
  <si>
    <r>
      <t xml:space="preserve">Funding will only be granted to applicants that can assure projects can be installed and commissioned by </t>
    </r>
    <r>
      <rPr>
        <b/>
        <sz val="11"/>
        <color theme="1"/>
        <rFont val="Arial"/>
        <family val="2"/>
      </rPr>
      <t xml:space="preserve">31st March </t>
    </r>
    <r>
      <rPr>
        <b/>
        <sz val="11"/>
        <color rgb="FFFF0000"/>
        <rFont val="Arial"/>
        <family val="2"/>
      </rPr>
      <t>2026</t>
    </r>
    <r>
      <rPr>
        <sz val="11"/>
        <color theme="1"/>
        <rFont val="Arial"/>
        <family val="2"/>
      </rPr>
      <t>.</t>
    </r>
  </si>
  <si>
    <t>Please give a summary of your projects, this should include:
 - Names of Buildings
 - Overview of works for each building including technologies
 - Any relevant background</t>
  </si>
  <si>
    <r>
      <t xml:space="preserve">Please confirm the proposed works will be completed 
by </t>
    </r>
    <r>
      <rPr>
        <u/>
        <sz val="11"/>
        <color theme="1"/>
        <rFont val="Arial"/>
        <family val="2"/>
      </rPr>
      <t>31st March 2026</t>
    </r>
  </si>
  <si>
    <t>Project Readiness</t>
  </si>
  <si>
    <t>2.3 Enabling measures, Fabric Upgrades and controls and monitoring measures</t>
  </si>
  <si>
    <t>Weather compensation controls:</t>
  </si>
  <si>
    <t>Heating smart controls:</t>
  </si>
  <si>
    <t>Installation and Commissioning Costs (£)</t>
  </si>
  <si>
    <t>£/kW Peak</t>
  </si>
  <si>
    <t>£/kg CO2e Saved</t>
  </si>
  <si>
    <t xml:space="preserve">£/kg CO2e Saved </t>
  </si>
  <si>
    <t xml:space="preserve">dfsafsfads dfsafd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</si>
</sst>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Red]\-&quot;£&quot;#,##0"/>
    <numFmt numFmtId="8" formatCode="&quot;£&quot;#,##0.00;[Red]\-&quot;£&quot;#,##0.00"/>
    <numFmt numFmtId="44" formatCode="_-&quot;£&quot;* #,##0.00_-;\-&quot;£&quot;* #,##0.00_-;_-&quot;£&quot;* &quot;-&quot;??_-;_-@_-"/>
    <numFmt numFmtId="43" formatCode="_-* #,##0.00_-;\-* #,##0.00_-;_-* &quot;-&quot;??_-;_-@_-"/>
    <numFmt numFmtId="164" formatCode="0.000"/>
    <numFmt numFmtId="165" formatCode="0.0"/>
    <numFmt numFmtId="166" formatCode="_-* #,##0_-;\-* #,##0_-;_-* &quot;-&quot;??_-;_-@_-"/>
    <numFmt numFmtId="167" formatCode="#,##0_ ;\-#,##0\ "/>
    <numFmt numFmtId="168" formatCode="0.0000"/>
    <numFmt numFmtId="169" formatCode="#,##0.0"/>
    <numFmt numFmtId="170" formatCode="[$-809]mmmm\ yyyy"/>
    <numFmt numFmtId="171" formatCode="_-&quot;£&quot;* #,##0_-;\-&quot;£&quot;* #,##0_-;_-&quot;£&quot;* &quot;-&quot;??_-;_-@_-"/>
    <numFmt numFmtId="172" formatCode="[$-809]\ mmm\ yyyy"/>
  </numFmts>
  <fonts count="61" x14ac:knownFonts="1">
    <font>
      <sz val="11"/>
      <color theme="1"/>
      <name val="Calibri"/>
      <family val="2"/>
      <scheme val="minor"/>
    </font>
    <font>
      <b/>
      <sz val="11"/>
      <color theme="1"/>
      <name val="Calibri"/>
      <family val="2"/>
      <scheme val="minor"/>
    </font>
    <font>
      <b/>
      <sz val="20"/>
      <color theme="1"/>
      <name val="Calibri"/>
      <family val="2"/>
      <scheme val="minor"/>
    </font>
    <font>
      <sz val="9"/>
      <color indexed="81"/>
      <name val="Tahoma"/>
      <family val="2"/>
    </font>
    <font>
      <sz val="11"/>
      <color theme="1"/>
      <name val="Calibri"/>
      <family val="2"/>
      <scheme val="minor"/>
    </font>
    <font>
      <b/>
      <sz val="20"/>
      <color theme="1"/>
      <name val="Arial Black"/>
      <family val="2"/>
    </font>
    <font>
      <sz val="11"/>
      <color theme="1"/>
      <name val="Arial"/>
      <family val="2"/>
    </font>
    <font>
      <i/>
      <sz val="11"/>
      <color theme="0" tint="-0.34998626667073579"/>
      <name val="Arial"/>
      <family val="2"/>
    </font>
    <font>
      <sz val="11"/>
      <color theme="0" tint="-0.34998626667073579"/>
      <name val="Arial"/>
      <family val="2"/>
    </font>
    <font>
      <b/>
      <sz val="11"/>
      <color theme="1"/>
      <name val="Arial"/>
      <family val="2"/>
    </font>
    <font>
      <sz val="11"/>
      <name val="Arial"/>
      <family val="2"/>
    </font>
    <font>
      <b/>
      <sz val="11"/>
      <name val="Arial"/>
      <family val="2"/>
    </font>
    <font>
      <i/>
      <sz val="11"/>
      <color theme="1"/>
      <name val="Arial"/>
      <family val="2"/>
    </font>
    <font>
      <sz val="11"/>
      <color theme="0" tint="-0.499984740745262"/>
      <name val="Arial"/>
      <family val="2"/>
    </font>
    <font>
      <i/>
      <sz val="11"/>
      <color theme="0" tint="-0.499984740745262"/>
      <name val="Arial"/>
      <family val="2"/>
    </font>
    <font>
      <i/>
      <sz val="11"/>
      <color theme="1"/>
      <name val="Calibri"/>
      <family val="2"/>
      <scheme val="minor"/>
    </font>
    <font>
      <sz val="11"/>
      <color rgb="FFFF0000"/>
      <name val="Calibri"/>
      <family val="2"/>
      <scheme val="minor"/>
    </font>
    <font>
      <sz val="11"/>
      <color rgb="FFFF0000"/>
      <name val="Arial"/>
      <family val="2"/>
    </font>
    <font>
      <sz val="8"/>
      <name val="Calibri"/>
      <family val="2"/>
      <scheme val="minor"/>
    </font>
    <font>
      <b/>
      <sz val="11"/>
      <color theme="0"/>
      <name val="Calibri"/>
      <family val="2"/>
      <scheme val="minor"/>
    </font>
    <font>
      <b/>
      <sz val="11"/>
      <color theme="0" tint="-0.499984740745262"/>
      <name val="Arial"/>
      <family val="2"/>
    </font>
    <font>
      <sz val="11"/>
      <color theme="0"/>
      <name val="Calibri"/>
      <family val="2"/>
      <scheme val="minor"/>
    </font>
    <font>
      <u/>
      <sz val="11"/>
      <color theme="10"/>
      <name val="Calibri"/>
      <family val="2"/>
      <scheme val="minor"/>
    </font>
    <font>
      <i/>
      <u/>
      <sz val="11"/>
      <color theme="10"/>
      <name val="Calibri"/>
      <family val="2"/>
      <scheme val="minor"/>
    </font>
    <font>
      <b/>
      <sz val="12"/>
      <color theme="0"/>
      <name val="Arial"/>
      <family val="2"/>
    </font>
    <font>
      <sz val="11"/>
      <color rgb="FF000000"/>
      <name val="Arial"/>
      <family val="2"/>
    </font>
    <font>
      <b/>
      <i/>
      <sz val="11"/>
      <color theme="1"/>
      <name val="Arial"/>
      <family val="2"/>
    </font>
    <font>
      <sz val="11"/>
      <color theme="0"/>
      <name val="Arial"/>
      <family val="2"/>
    </font>
    <font>
      <b/>
      <sz val="11"/>
      <color theme="0"/>
      <name val="Arial"/>
      <family val="2"/>
    </font>
    <font>
      <sz val="11"/>
      <color theme="0" tint="-4.9989318521683403E-2"/>
      <name val="Calibri"/>
      <family val="2"/>
      <scheme val="minor"/>
    </font>
    <font>
      <b/>
      <sz val="20"/>
      <color theme="1"/>
      <name val="Arial"/>
      <family val="2"/>
    </font>
    <font>
      <sz val="20"/>
      <color theme="1"/>
      <name val="Arial"/>
      <family val="2"/>
    </font>
    <font>
      <b/>
      <sz val="12"/>
      <color theme="1"/>
      <name val="Arial"/>
      <family val="2"/>
    </font>
    <font>
      <b/>
      <sz val="11"/>
      <color rgb="FF000000"/>
      <name val="Arial"/>
      <family val="2"/>
    </font>
    <font>
      <i/>
      <sz val="11"/>
      <color rgb="FF000000"/>
      <name val="Arial"/>
      <family val="2"/>
    </font>
    <font>
      <b/>
      <sz val="20"/>
      <color theme="0"/>
      <name val="Arial"/>
      <family val="2"/>
    </font>
    <font>
      <b/>
      <sz val="11"/>
      <color theme="5"/>
      <name val="Arial"/>
      <family val="2"/>
    </font>
    <font>
      <sz val="12"/>
      <name val="Arial"/>
      <family val="2"/>
    </font>
    <font>
      <i/>
      <sz val="12"/>
      <name val="Arial"/>
      <family val="2"/>
    </font>
    <font>
      <b/>
      <sz val="12"/>
      <color theme="5"/>
      <name val="Arial"/>
      <family val="2"/>
    </font>
    <font>
      <b/>
      <sz val="12"/>
      <name val="Arial"/>
      <family val="2"/>
    </font>
    <font>
      <i/>
      <sz val="11"/>
      <name val="Arial"/>
      <family val="2"/>
    </font>
    <font>
      <sz val="12"/>
      <color theme="1"/>
      <name val="Arial"/>
      <family val="2"/>
    </font>
    <font>
      <b/>
      <i/>
      <sz val="10"/>
      <color theme="0"/>
      <name val="Arial"/>
      <family val="2"/>
    </font>
    <font>
      <u/>
      <sz val="11"/>
      <color theme="1"/>
      <name val="Arial"/>
      <family val="2"/>
    </font>
    <font>
      <i/>
      <sz val="12"/>
      <color rgb="FF000000"/>
      <name val="Arial"/>
      <family val="2"/>
    </font>
    <font>
      <sz val="20"/>
      <color theme="1"/>
      <name val="Calibri"/>
      <family val="2"/>
      <scheme val="minor"/>
    </font>
    <font>
      <i/>
      <u/>
      <sz val="11"/>
      <color theme="1"/>
      <name val="Arial"/>
      <family val="2"/>
    </font>
    <font>
      <sz val="11"/>
      <color theme="1"/>
      <name val="Arial"/>
      <family val="2"/>
    </font>
    <font>
      <b/>
      <sz val="20"/>
      <color rgb="FF4A7EA6"/>
      <name val="Arial"/>
      <family val="2"/>
    </font>
    <font>
      <sz val="14"/>
      <color rgb="FFFF0000"/>
      <name val="Arial"/>
      <family val="2"/>
    </font>
    <font>
      <sz val="11"/>
      <name val="Arial"/>
      <family val="2"/>
    </font>
    <font>
      <b/>
      <sz val="11"/>
      <color theme="1"/>
      <name val="Arial"/>
      <family val="2"/>
    </font>
    <font>
      <sz val="11"/>
      <color rgb="FF000000"/>
      <name val="Calibri"/>
      <family val="2"/>
      <scheme val="minor"/>
    </font>
    <font>
      <b/>
      <sz val="20"/>
      <color rgb="FFFF0000"/>
      <name val="Arial Black"/>
      <family val="2"/>
    </font>
    <font>
      <b/>
      <sz val="11"/>
      <color rgb="FFFF0000"/>
      <name val="Arial"/>
      <family val="2"/>
    </font>
    <font>
      <sz val="11"/>
      <color theme="1" tint="0.249977111117893"/>
      <name val="Calibri"/>
      <family val="2"/>
      <scheme val="minor"/>
    </font>
    <font>
      <sz val="11"/>
      <color rgb="FF000000"/>
      <name val="Aptos Narrow"/>
      <family val="2"/>
    </font>
    <font>
      <b/>
      <sz val="14"/>
      <color rgb="FF000000"/>
      <name val="Aptos Narrow"/>
      <family val="2"/>
    </font>
    <font>
      <b/>
      <sz val="11"/>
      <color rgb="FF000000"/>
      <name val="Aptos Narrow"/>
      <family val="2"/>
    </font>
    <font>
      <sz val="10"/>
      <color theme="1"/>
      <name val="Calibri"/>
      <family val="2"/>
    </font>
  </fonts>
  <fills count="25">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rgb="FF4A7EA6"/>
        <bgColor indexed="64"/>
      </patternFill>
    </fill>
    <fill>
      <patternFill patternType="solid">
        <fgColor rgb="FFBDC8DB"/>
        <bgColor indexed="64"/>
      </patternFill>
    </fill>
    <fill>
      <patternFill patternType="solid">
        <fgColor theme="0"/>
        <bgColor indexed="64"/>
      </patternFill>
    </fill>
    <fill>
      <patternFill patternType="solid">
        <fgColor theme="9" tint="0.79998168889431442"/>
        <bgColor indexed="64"/>
      </patternFill>
    </fill>
    <fill>
      <patternFill patternType="solid">
        <fgColor rgb="FFC0000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4"/>
        <bgColor indexed="64"/>
      </patternFill>
    </fill>
    <fill>
      <patternFill patternType="solid">
        <fgColor theme="9" tint="0.59999389629810485"/>
        <bgColor indexed="64"/>
      </patternFill>
    </fill>
    <fill>
      <patternFill patternType="solid">
        <fgColor theme="2"/>
        <bgColor indexed="64"/>
      </patternFill>
    </fill>
    <fill>
      <patternFill patternType="solid">
        <fgColor theme="4" tint="0.59999389629810485"/>
        <bgColor indexed="64"/>
      </patternFill>
    </fill>
    <fill>
      <patternFill patternType="solid">
        <fgColor rgb="FFE2F0D9"/>
        <bgColor indexed="64"/>
      </patternFill>
    </fill>
    <fill>
      <patternFill patternType="solid">
        <fgColor rgb="FFFF0000"/>
        <bgColor indexed="64"/>
      </patternFill>
    </fill>
    <fill>
      <patternFill patternType="solid">
        <fgColor theme="9" tint="0.39997558519241921"/>
        <bgColor indexed="64"/>
      </patternFill>
    </fill>
    <fill>
      <patternFill patternType="solid">
        <fgColor theme="7"/>
        <bgColor indexed="64"/>
      </patternFill>
    </fill>
    <fill>
      <patternFill patternType="solid">
        <fgColor rgb="FFD9E1F2"/>
        <bgColor rgb="FF000000"/>
      </patternFill>
    </fill>
    <fill>
      <patternFill patternType="solid">
        <fgColor theme="3" tint="0.79998168889431442"/>
        <bgColor indexed="64"/>
      </patternFill>
    </fill>
    <fill>
      <patternFill patternType="solid">
        <fgColor theme="1"/>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79998168889431442"/>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indexed="64"/>
      </right>
      <top/>
      <bottom/>
      <diagonal/>
    </border>
    <border>
      <left/>
      <right/>
      <top/>
      <bottom style="thin">
        <color rgb="FF4A7EA6"/>
      </bottom>
      <diagonal/>
    </border>
    <border>
      <left/>
      <right style="thin">
        <color rgb="FF4A7EA6"/>
      </right>
      <top/>
      <bottom/>
      <diagonal/>
    </border>
    <border>
      <left/>
      <right style="thin">
        <color rgb="FF4A7EA6"/>
      </right>
      <top style="thin">
        <color rgb="FF4A7EA6"/>
      </top>
      <bottom style="thin">
        <color rgb="FF4A7EA6"/>
      </bottom>
      <diagonal/>
    </border>
    <border>
      <left/>
      <right/>
      <top style="thin">
        <color rgb="FF4A7EA6"/>
      </top>
      <bottom style="thin">
        <color rgb="FF4A7EA6"/>
      </bottom>
      <diagonal/>
    </border>
    <border>
      <left style="thin">
        <color rgb="FF4A7EA6"/>
      </left>
      <right style="thin">
        <color rgb="FF4A7EA6"/>
      </right>
      <top style="thin">
        <color rgb="FF4A7EA6"/>
      </top>
      <bottom style="thin">
        <color rgb="FF4A7EA6"/>
      </bottom>
      <diagonal/>
    </border>
    <border>
      <left style="thin">
        <color rgb="FF4A7EA6"/>
      </left>
      <right style="thin">
        <color rgb="FF4A7EA6"/>
      </right>
      <top style="thin">
        <color rgb="FF4A7EA6"/>
      </top>
      <bottom style="thin">
        <color indexed="64"/>
      </bottom>
      <diagonal/>
    </border>
    <border>
      <left style="thin">
        <color rgb="FF4A7EA6"/>
      </left>
      <right style="thin">
        <color rgb="FF4A7EA6"/>
      </right>
      <top style="thin">
        <color indexed="64"/>
      </top>
      <bottom style="thin">
        <color indexed="64"/>
      </bottom>
      <diagonal/>
    </border>
    <border>
      <left style="thin">
        <color rgb="FF4A7EA6"/>
      </left>
      <right style="thin">
        <color rgb="FF4A7EA6"/>
      </right>
      <top style="thin">
        <color indexed="64"/>
      </top>
      <bottom style="thin">
        <color rgb="FF4A7EA6"/>
      </bottom>
      <diagonal/>
    </border>
    <border>
      <left/>
      <right/>
      <top/>
      <bottom style="thin">
        <color theme="4"/>
      </bottom>
      <diagonal/>
    </border>
    <border>
      <left/>
      <right style="thin">
        <color theme="4"/>
      </right>
      <top/>
      <bottom/>
      <diagonal/>
    </border>
    <border>
      <left/>
      <right style="thin">
        <color theme="4"/>
      </right>
      <top style="thin">
        <color theme="4"/>
      </top>
      <bottom style="thin">
        <color theme="4"/>
      </bottom>
      <diagonal/>
    </border>
    <border>
      <left/>
      <right/>
      <top style="thin">
        <color theme="4"/>
      </top>
      <bottom style="thin">
        <color theme="4"/>
      </bottom>
      <diagonal/>
    </border>
    <border>
      <left style="thin">
        <color theme="4"/>
      </left>
      <right style="thin">
        <color theme="4"/>
      </right>
      <top style="thin">
        <color theme="4"/>
      </top>
      <bottom style="thin">
        <color theme="4"/>
      </bottom>
      <diagonal/>
    </border>
    <border>
      <left style="thin">
        <color theme="4"/>
      </left>
      <right/>
      <top/>
      <bottom/>
      <diagonal/>
    </border>
    <border>
      <left/>
      <right style="medium">
        <color indexed="64"/>
      </right>
      <top/>
      <bottom style="thin">
        <color indexed="64"/>
      </bottom>
      <diagonal/>
    </border>
    <border>
      <left style="medium">
        <color indexed="64"/>
      </left>
      <right/>
      <top style="thin">
        <color indexed="64"/>
      </top>
      <bottom/>
      <diagonal/>
    </border>
  </borders>
  <cellStyleXfs count="9">
    <xf numFmtId="0" fontId="0" fillId="0" borderId="0"/>
    <xf numFmtId="9"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0" fontId="22" fillId="0" borderId="0" applyNumberForma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0" fontId="57" fillId="0" borderId="0"/>
    <xf numFmtId="0" fontId="60" fillId="0" borderId="0"/>
  </cellStyleXfs>
  <cellXfs count="517">
    <xf numFmtId="0" fontId="0" fillId="0" borderId="0" xfId="0"/>
    <xf numFmtId="0" fontId="0" fillId="0" borderId="0" xfId="0" applyAlignment="1">
      <alignment wrapText="1"/>
    </xf>
    <xf numFmtId="0" fontId="0" fillId="0" borderId="0" xfId="0" applyAlignment="1">
      <alignment horizontal="right"/>
    </xf>
    <xf numFmtId="1" fontId="0" fillId="0" borderId="0" xfId="0" applyNumberFormat="1"/>
    <xf numFmtId="0" fontId="1" fillId="0" borderId="0" xfId="0" applyFont="1"/>
    <xf numFmtId="0" fontId="2" fillId="0" borderId="0" xfId="0" applyFont="1"/>
    <xf numFmtId="0" fontId="0" fillId="0" borderId="3" xfId="0" applyBorder="1"/>
    <xf numFmtId="0" fontId="0" fillId="0" borderId="2" xfId="0" applyBorder="1"/>
    <xf numFmtId="0" fontId="6" fillId="0" borderId="0" xfId="0" applyFont="1"/>
    <xf numFmtId="0" fontId="9" fillId="0" borderId="0" xfId="0" applyFont="1"/>
    <xf numFmtId="0" fontId="5" fillId="0" borderId="0" xfId="0" applyFont="1" applyAlignment="1">
      <alignment vertical="top"/>
    </xf>
    <xf numFmtId="0" fontId="0" fillId="4" borderId="4" xfId="0" applyFill="1" applyBorder="1"/>
    <xf numFmtId="0" fontId="0" fillId="4" borderId="6" xfId="0" applyFill="1" applyBorder="1"/>
    <xf numFmtId="0" fontId="0" fillId="4" borderId="7" xfId="0" applyFill="1" applyBorder="1"/>
    <xf numFmtId="0" fontId="9" fillId="6" borderId="0" xfId="0" applyFont="1" applyFill="1"/>
    <xf numFmtId="0" fontId="0" fillId="6" borderId="2" xfId="0" applyFill="1" applyBorder="1"/>
    <xf numFmtId="0" fontId="0" fillId="6" borderId="0" xfId="0" applyFill="1"/>
    <xf numFmtId="0" fontId="0" fillId="0" borderId="0" xfId="0" applyAlignment="1">
      <alignment horizontal="left" vertical="center" wrapText="1"/>
    </xf>
    <xf numFmtId="0" fontId="16" fillId="0" borderId="0" xfId="0" applyFont="1"/>
    <xf numFmtId="0" fontId="22" fillId="0" borderId="0" xfId="4"/>
    <xf numFmtId="0" fontId="15" fillId="0" borderId="0" xfId="0" applyFont="1"/>
    <xf numFmtId="0" fontId="23" fillId="0" borderId="0" xfId="4" applyFont="1"/>
    <xf numFmtId="0" fontId="0" fillId="0" borderId="1" xfId="0" applyBorder="1"/>
    <xf numFmtId="0" fontId="0" fillId="9" borderId="1" xfId="0" applyFill="1" applyBorder="1"/>
    <xf numFmtId="0" fontId="0" fillId="0" borderId="0" xfId="0" applyAlignment="1">
      <alignment vertical="center" wrapText="1"/>
    </xf>
    <xf numFmtId="0" fontId="16" fillId="9" borderId="1" xfId="0" applyFont="1" applyFill="1" applyBorder="1"/>
    <xf numFmtId="0" fontId="16" fillId="0" borderId="1" xfId="0" applyFont="1" applyBorder="1"/>
    <xf numFmtId="44" fontId="10" fillId="10" borderId="1" xfId="2" applyFont="1" applyFill="1" applyBorder="1" applyAlignment="1">
      <alignment vertical="center"/>
    </xf>
    <xf numFmtId="0" fontId="19" fillId="11" borderId="0" xfId="0" applyFont="1" applyFill="1"/>
    <xf numFmtId="0" fontId="0" fillId="11" borderId="0" xfId="0" applyFill="1"/>
    <xf numFmtId="0" fontId="21" fillId="11" borderId="0" xfId="0" applyFont="1" applyFill="1" applyAlignment="1">
      <alignment horizontal="center" vertical="center"/>
    </xf>
    <xf numFmtId="0" fontId="0" fillId="0" borderId="10" xfId="0" applyBorder="1"/>
    <xf numFmtId="0" fontId="0" fillId="0" borderId="1" xfId="0" applyBorder="1" applyAlignment="1">
      <alignment horizontal="center" vertical="center" wrapText="1"/>
    </xf>
    <xf numFmtId="0" fontId="0" fillId="0" borderId="11" xfId="0" applyBorder="1"/>
    <xf numFmtId="0" fontId="0" fillId="11" borderId="11" xfId="0" applyFill="1" applyBorder="1"/>
    <xf numFmtId="0" fontId="1" fillId="0" borderId="11" xfId="0" applyFont="1" applyBorder="1"/>
    <xf numFmtId="0" fontId="0" fillId="0" borderId="11" xfId="0" applyBorder="1" applyAlignment="1">
      <alignment wrapText="1"/>
    </xf>
    <xf numFmtId="0" fontId="19" fillId="11" borderId="0" xfId="0" applyFont="1" applyFill="1" applyAlignment="1">
      <alignment horizontal="center" vertical="center"/>
    </xf>
    <xf numFmtId="0" fontId="29" fillId="11" borderId="0" xfId="0" applyFont="1" applyFill="1" applyAlignment="1">
      <alignment horizontal="center" vertical="center"/>
    </xf>
    <xf numFmtId="0" fontId="10" fillId="5" borderId="1" xfId="0" applyFont="1" applyFill="1" applyBorder="1" applyAlignment="1" applyProtection="1">
      <alignment vertical="center" wrapText="1"/>
      <protection locked="0"/>
    </xf>
    <xf numFmtId="0" fontId="10" fillId="5" borderId="1" xfId="0" applyFont="1" applyFill="1" applyBorder="1" applyAlignment="1" applyProtection="1">
      <alignment horizontal="center" vertical="center" wrapText="1"/>
      <protection locked="0"/>
    </xf>
    <xf numFmtId="167" fontId="10" fillId="5" borderId="1" xfId="3" applyNumberFormat="1" applyFont="1" applyFill="1" applyBorder="1" applyAlignment="1" applyProtection="1">
      <alignment horizontal="center" vertical="center" wrapText="1"/>
      <protection locked="0"/>
    </xf>
    <xf numFmtId="9" fontId="10" fillId="5" borderId="1" xfId="1" applyFont="1" applyFill="1" applyBorder="1" applyAlignment="1" applyProtection="1">
      <alignment horizontal="center" vertical="center" wrapText="1"/>
      <protection locked="0"/>
    </xf>
    <xf numFmtId="0" fontId="10" fillId="5" borderId="1" xfId="0" applyFont="1" applyFill="1" applyBorder="1" applyAlignment="1" applyProtection="1">
      <alignment horizontal="left" vertical="center" wrapText="1"/>
      <protection locked="0"/>
    </xf>
    <xf numFmtId="0" fontId="10" fillId="5" borderId="1" xfId="0" applyFont="1" applyFill="1" applyBorder="1" applyAlignment="1" applyProtection="1">
      <alignment vertical="top" wrapText="1"/>
      <protection locked="0"/>
    </xf>
    <xf numFmtId="0" fontId="6" fillId="0" borderId="0" xfId="0" applyFont="1" applyProtection="1">
      <protection locked="0"/>
    </xf>
    <xf numFmtId="44" fontId="10" fillId="5" borderId="1" xfId="2" applyFont="1" applyFill="1" applyBorder="1" applyAlignment="1" applyProtection="1">
      <alignment vertical="center"/>
      <protection locked="0"/>
    </xf>
    <xf numFmtId="44" fontId="10" fillId="5" borderId="1" xfId="2" applyFont="1" applyFill="1" applyBorder="1" applyProtection="1">
      <protection locked="0"/>
    </xf>
    <xf numFmtId="0" fontId="10" fillId="5" borderId="1" xfId="0" applyFont="1" applyFill="1" applyBorder="1" applyAlignment="1" applyProtection="1">
      <alignment horizontal="center" vertical="center"/>
      <protection locked="0"/>
    </xf>
    <xf numFmtId="49" fontId="27" fillId="4" borderId="0" xfId="1" applyNumberFormat="1" applyFont="1" applyFill="1" applyBorder="1" applyAlignment="1" applyProtection="1">
      <alignment horizontal="center" vertical="center"/>
    </xf>
    <xf numFmtId="44" fontId="13" fillId="6" borderId="0" xfId="2" applyFont="1" applyFill="1" applyBorder="1" applyProtection="1"/>
    <xf numFmtId="44" fontId="10" fillId="6" borderId="0" xfId="2" applyFont="1" applyFill="1" applyBorder="1" applyAlignment="1" applyProtection="1">
      <alignment vertical="center"/>
    </xf>
    <xf numFmtId="9" fontId="11" fillId="6" borderId="3" xfId="1" applyFont="1" applyFill="1" applyBorder="1" applyProtection="1"/>
    <xf numFmtId="0" fontId="10" fillId="5" borderId="1" xfId="0" applyFont="1" applyFill="1" applyBorder="1" applyAlignment="1" applyProtection="1">
      <alignment horizontal="left" vertical="center"/>
      <protection locked="0"/>
    </xf>
    <xf numFmtId="0" fontId="0" fillId="2" borderId="1" xfId="0" applyFill="1" applyBorder="1"/>
    <xf numFmtId="14" fontId="0" fillId="0" borderId="0" xfId="0" applyNumberFormat="1"/>
    <xf numFmtId="44" fontId="10" fillId="0" borderId="0" xfId="2" applyFont="1" applyFill="1" applyBorder="1" applyAlignment="1">
      <alignment vertical="center"/>
    </xf>
    <xf numFmtId="0" fontId="19" fillId="0" borderId="0" xfId="0" applyFont="1"/>
    <xf numFmtId="0" fontId="19" fillId="0" borderId="0" xfId="0" applyFont="1" applyAlignment="1">
      <alignment horizontal="center"/>
    </xf>
    <xf numFmtId="17" fontId="0" fillId="0" borderId="0" xfId="0" applyNumberFormat="1"/>
    <xf numFmtId="0" fontId="10" fillId="6" borderId="0" xfId="0" applyFont="1" applyFill="1" applyAlignment="1" applyProtection="1">
      <alignment horizontal="center" vertical="center" wrapText="1"/>
      <protection locked="0"/>
    </xf>
    <xf numFmtId="0" fontId="6" fillId="7" borderId="1" xfId="0" applyFont="1" applyFill="1" applyBorder="1"/>
    <xf numFmtId="0" fontId="0" fillId="6" borderId="3" xfId="0" applyFill="1" applyBorder="1"/>
    <xf numFmtId="44" fontId="13" fillId="0" borderId="0" xfId="2" applyFont="1" applyFill="1" applyBorder="1" applyProtection="1"/>
    <xf numFmtId="0" fontId="6" fillId="0" borderId="0" xfId="0" quotePrefix="1" applyFont="1"/>
    <xf numFmtId="0" fontId="6" fillId="5" borderId="1" xfId="0" applyFont="1" applyFill="1" applyBorder="1"/>
    <xf numFmtId="0" fontId="10" fillId="5" borderId="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10" fillId="5" borderId="1" xfId="0"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10" fillId="5" borderId="1" xfId="0"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10" fillId="6" borderId="0" xfId="0" applyFont="1" applyFill="1" applyAlignment="1" applyProtection="1">
      <alignment vertical="center"/>
      <protection locked="0"/>
    </xf>
    <xf numFmtId="0" fontId="0" fillId="0" borderId="0" xfId="0" applyAlignment="1">
      <alignment horizontal="center"/>
    </xf>
    <xf numFmtId="0" fontId="0" fillId="13" borderId="0" xfId="0" applyFill="1" applyAlignment="1">
      <alignment horizontal="center"/>
    </xf>
    <xf numFmtId="0" fontId="0" fillId="14" borderId="1" xfId="0" applyFill="1" applyBorder="1"/>
    <xf numFmtId="0" fontId="1" fillId="0" borderId="0" xfId="0" applyFont="1" applyAlignment="1">
      <alignment horizontal="right"/>
    </xf>
    <xf numFmtId="44" fontId="0" fillId="12" borderId="0" xfId="0" applyNumberFormat="1" applyFill="1"/>
    <xf numFmtId="171" fontId="0" fillId="12" borderId="0" xfId="2" applyNumberFormat="1" applyFont="1" applyFill="1"/>
    <xf numFmtId="0" fontId="0" fillId="12" borderId="0" xfId="0" applyFill="1"/>
    <xf numFmtId="166" fontId="0" fillId="12" borderId="0" xfId="3" applyNumberFormat="1" applyFont="1" applyFill="1"/>
    <xf numFmtId="9" fontId="0" fillId="12" borderId="0" xfId="1" applyFont="1" applyFill="1"/>
    <xf numFmtId="43" fontId="0" fillId="12" borderId="0" xfId="3" applyFont="1" applyFill="1"/>
    <xf numFmtId="44" fontId="0" fillId="12" borderId="0" xfId="2" applyFont="1" applyFill="1"/>
    <xf numFmtId="1" fontId="0" fillId="0" borderId="0" xfId="0" applyNumberFormat="1" applyAlignment="1">
      <alignment horizontal="center"/>
    </xf>
    <xf numFmtId="44" fontId="0" fillId="6" borderId="0" xfId="0" applyNumberFormat="1" applyFill="1"/>
    <xf numFmtId="43" fontId="0" fillId="6" borderId="0" xfId="3" applyFont="1" applyFill="1"/>
    <xf numFmtId="9" fontId="0" fillId="0" borderId="1" xfId="1" applyFont="1" applyBorder="1"/>
    <xf numFmtId="170" fontId="0" fillId="0" borderId="0" xfId="0" applyNumberFormat="1"/>
    <xf numFmtId="0" fontId="6" fillId="0" borderId="0" xfId="0" applyFont="1" applyAlignment="1">
      <alignment vertical="top"/>
    </xf>
    <xf numFmtId="0" fontId="6" fillId="0" borderId="0" xfId="0" applyFont="1" applyAlignment="1">
      <alignment vertical="top" wrapText="1"/>
    </xf>
    <xf numFmtId="0" fontId="35" fillId="4" borderId="4" xfId="0" applyFont="1" applyFill="1" applyBorder="1" applyAlignment="1">
      <alignment vertical="top"/>
    </xf>
    <xf numFmtId="0" fontId="35" fillId="4" borderId="6" xfId="0" applyFont="1" applyFill="1" applyBorder="1" applyAlignment="1">
      <alignment vertical="top"/>
    </xf>
    <xf numFmtId="0" fontId="35" fillId="4" borderId="7" xfId="0" applyFont="1" applyFill="1" applyBorder="1" applyAlignment="1">
      <alignment vertical="top"/>
    </xf>
    <xf numFmtId="0" fontId="31" fillId="0" borderId="0" xfId="0" applyFont="1"/>
    <xf numFmtId="0" fontId="6" fillId="0" borderId="2" xfId="0" applyFont="1" applyBorder="1"/>
    <xf numFmtId="0" fontId="7" fillId="0" borderId="0" xfId="0" applyFont="1"/>
    <xf numFmtId="0" fontId="6" fillId="0" borderId="3" xfId="0" applyFont="1" applyBorder="1"/>
    <xf numFmtId="0" fontId="24" fillId="4" borderId="2" xfId="0" applyFont="1" applyFill="1" applyBorder="1"/>
    <xf numFmtId="0" fontId="24" fillId="4" borderId="0" xfId="0" applyFont="1" applyFill="1"/>
    <xf numFmtId="0" fontId="24" fillId="4" borderId="3" xfId="0" applyFont="1" applyFill="1" applyBorder="1"/>
    <xf numFmtId="0" fontId="24" fillId="0" borderId="2" xfId="0" applyFont="1" applyBorder="1"/>
    <xf numFmtId="0" fontId="24" fillId="0" borderId="0" xfId="0" applyFont="1"/>
    <xf numFmtId="0" fontId="24" fillId="0" borderId="3" xfId="0" applyFont="1" applyBorder="1"/>
    <xf numFmtId="0" fontId="32" fillId="6" borderId="2" xfId="0" applyFont="1" applyFill="1" applyBorder="1"/>
    <xf numFmtId="0" fontId="6" fillId="0" borderId="0" xfId="0" applyFont="1" applyAlignment="1">
      <alignment vertical="center" wrapText="1"/>
    </xf>
    <xf numFmtId="0" fontId="6" fillId="0" borderId="0" xfId="0" applyFont="1" applyAlignment="1">
      <alignment horizontal="center" vertical="center"/>
    </xf>
    <xf numFmtId="0" fontId="9" fillId="8" borderId="0" xfId="0" applyFont="1" applyFill="1" applyAlignment="1">
      <alignment horizontal="center" vertical="center"/>
    </xf>
    <xf numFmtId="0" fontId="6" fillId="0" borderId="0" xfId="0" applyFont="1" applyAlignment="1">
      <alignment vertical="center"/>
    </xf>
    <xf numFmtId="0" fontId="6" fillId="0" borderId="0" xfId="0" applyFont="1" applyAlignment="1">
      <alignment horizontal="center" vertical="center" wrapText="1"/>
    </xf>
    <xf numFmtId="0" fontId="10" fillId="6" borderId="0" xfId="0" applyFont="1" applyFill="1" applyAlignment="1">
      <alignment horizontal="center" vertical="center" wrapText="1"/>
    </xf>
    <xf numFmtId="0" fontId="6" fillId="6" borderId="0" xfId="0" applyFont="1" applyFill="1" applyAlignment="1">
      <alignment vertical="center" wrapText="1"/>
    </xf>
    <xf numFmtId="0" fontId="10" fillId="0" borderId="0" xfId="0" applyFont="1" applyAlignment="1">
      <alignment horizontal="center" vertical="center" wrapText="1"/>
    </xf>
    <xf numFmtId="0" fontId="25" fillId="0" borderId="0" xfId="0" applyFont="1" applyAlignment="1">
      <alignment vertical="top" wrapText="1"/>
    </xf>
    <xf numFmtId="0" fontId="6" fillId="0" borderId="0" xfId="0" applyFont="1" applyAlignment="1">
      <alignment horizontal="right" vertical="top"/>
    </xf>
    <xf numFmtId="0" fontId="8" fillId="0" borderId="0" xfId="0" applyFont="1" applyAlignment="1">
      <alignment horizontal="center" vertical="center"/>
    </xf>
    <xf numFmtId="0" fontId="7" fillId="0" borderId="3" xfId="0" applyFont="1" applyBorder="1" applyAlignment="1">
      <alignment horizontal="center" wrapText="1"/>
    </xf>
    <xf numFmtId="0" fontId="28" fillId="4" borderId="4" xfId="0" applyFont="1" applyFill="1" applyBorder="1"/>
    <xf numFmtId="0" fontId="6" fillId="4" borderId="6" xfId="0" applyFont="1" applyFill="1" applyBorder="1"/>
    <xf numFmtId="0" fontId="6" fillId="4" borderId="6" xfId="0" applyFont="1" applyFill="1" applyBorder="1" applyAlignment="1">
      <alignment vertical="top"/>
    </xf>
    <xf numFmtId="0" fontId="6" fillId="4" borderId="6" xfId="0" applyFont="1" applyFill="1" applyBorder="1" applyAlignment="1">
      <alignment vertical="top" wrapText="1"/>
    </xf>
    <xf numFmtId="0" fontId="6" fillId="4" borderId="7" xfId="0" applyFont="1" applyFill="1" applyBorder="1"/>
    <xf numFmtId="0" fontId="6" fillId="6" borderId="0" xfId="0" applyFont="1" applyFill="1"/>
    <xf numFmtId="0" fontId="6" fillId="2" borderId="0" xfId="0" applyFont="1" applyFill="1"/>
    <xf numFmtId="0" fontId="24" fillId="4" borderId="0" xfId="0" applyFont="1" applyFill="1" applyAlignment="1">
      <alignment horizontal="center" vertical="center"/>
    </xf>
    <xf numFmtId="0" fontId="10" fillId="6" borderId="0" xfId="0" applyFont="1" applyFill="1" applyAlignment="1">
      <alignment horizontal="left" vertical="top" wrapText="1"/>
    </xf>
    <xf numFmtId="0" fontId="6" fillId="0" borderId="0" xfId="0" applyFont="1" applyAlignment="1">
      <alignment horizontal="left" vertical="center" wrapText="1"/>
    </xf>
    <xf numFmtId="0" fontId="6" fillId="6" borderId="15" xfId="0" applyFont="1" applyFill="1" applyBorder="1"/>
    <xf numFmtId="0" fontId="35" fillId="4" borderId="6" xfId="0" applyFont="1" applyFill="1" applyBorder="1"/>
    <xf numFmtId="0" fontId="6" fillId="4" borderId="2" xfId="0" applyFont="1" applyFill="1" applyBorder="1"/>
    <xf numFmtId="0" fontId="6" fillId="4" borderId="3" xfId="0" applyFont="1" applyFill="1" applyBorder="1"/>
    <xf numFmtId="44" fontId="13" fillId="7" borderId="1" xfId="1" applyNumberFormat="1" applyFont="1" applyFill="1" applyBorder="1" applyAlignment="1" applyProtection="1">
      <alignment vertical="center"/>
    </xf>
    <xf numFmtId="44" fontId="10" fillId="7" borderId="1" xfId="2" applyFont="1" applyFill="1" applyBorder="1" applyProtection="1"/>
    <xf numFmtId="9" fontId="13" fillId="7" borderId="1" xfId="1" applyFont="1" applyFill="1" applyBorder="1" applyAlignment="1" applyProtection="1">
      <alignment vertical="center"/>
    </xf>
    <xf numFmtId="9" fontId="13" fillId="7" borderId="1" xfId="1" applyFont="1" applyFill="1" applyBorder="1" applyProtection="1"/>
    <xf numFmtId="0" fontId="13" fillId="7" borderId="1" xfId="2" applyNumberFormat="1" applyFont="1" applyFill="1" applyBorder="1" applyAlignment="1" applyProtection="1">
      <alignment vertical="center"/>
    </xf>
    <xf numFmtId="0" fontId="10" fillId="6" borderId="0" xfId="0" applyFont="1" applyFill="1" applyAlignment="1">
      <alignment vertical="center"/>
    </xf>
    <xf numFmtId="44" fontId="10" fillId="7" borderId="1" xfId="2" applyFont="1" applyFill="1" applyBorder="1" applyAlignment="1" applyProtection="1">
      <alignment vertical="center"/>
    </xf>
    <xf numFmtId="44" fontId="10" fillId="6" borderId="0" xfId="2" applyFont="1" applyFill="1" applyBorder="1" applyProtection="1"/>
    <xf numFmtId="44" fontId="20" fillId="7" borderId="1" xfId="2" applyFont="1" applyFill="1" applyBorder="1" applyProtection="1"/>
    <xf numFmtId="0" fontId="6" fillId="4" borderId="4" xfId="0" applyFont="1" applyFill="1" applyBorder="1"/>
    <xf numFmtId="0" fontId="6" fillId="0" borderId="5" xfId="0" applyFont="1" applyBorder="1" applyAlignment="1">
      <alignment horizontal="center" vertical="center" wrapText="1"/>
    </xf>
    <xf numFmtId="0" fontId="6" fillId="5"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0" borderId="13" xfId="0" applyFont="1" applyBorder="1"/>
    <xf numFmtId="0" fontId="6" fillId="0" borderId="14" xfId="0" applyFont="1" applyBorder="1"/>
    <xf numFmtId="0" fontId="6" fillId="4" borderId="0" xfId="0" applyFont="1" applyFill="1"/>
    <xf numFmtId="0" fontId="6" fillId="0" borderId="0" xfId="0" applyFont="1" applyAlignment="1">
      <alignment horizontal="left"/>
    </xf>
    <xf numFmtId="44" fontId="6" fillId="7" borderId="1" xfId="0" applyNumberFormat="1" applyFont="1" applyFill="1" applyBorder="1"/>
    <xf numFmtId="44" fontId="6" fillId="0" borderId="0" xfId="0" applyNumberFormat="1" applyFont="1"/>
    <xf numFmtId="0" fontId="10" fillId="0" borderId="0" xfId="0" applyFont="1" applyAlignment="1">
      <alignment horizontal="right"/>
    </xf>
    <xf numFmtId="0" fontId="10" fillId="0" borderId="0" xfId="0" applyFont="1"/>
    <xf numFmtId="0" fontId="17" fillId="0" borderId="0" xfId="0" applyFont="1"/>
    <xf numFmtId="0" fontId="6" fillId="4" borderId="15" xfId="0" applyFont="1" applyFill="1" applyBorder="1"/>
    <xf numFmtId="0" fontId="24" fillId="4" borderId="16" xfId="0" applyFont="1" applyFill="1" applyBorder="1"/>
    <xf numFmtId="0" fontId="24" fillId="4" borderId="17" xfId="0" applyFont="1" applyFill="1" applyBorder="1"/>
    <xf numFmtId="0" fontId="10" fillId="0" borderId="0" xfId="0" applyFont="1" applyAlignment="1" applyProtection="1">
      <alignment vertical="center" wrapText="1"/>
      <protection locked="0"/>
    </xf>
    <xf numFmtId="0" fontId="6" fillId="0" borderId="0" xfId="0" applyFont="1" applyAlignment="1" applyProtection="1">
      <alignment vertical="center"/>
      <protection locked="0"/>
    </xf>
    <xf numFmtId="0" fontId="6" fillId="6" borderId="0" xfId="0" applyFont="1" applyFill="1" applyAlignment="1" applyProtection="1">
      <alignment vertical="center" wrapText="1"/>
      <protection locked="0"/>
    </xf>
    <xf numFmtId="0" fontId="6" fillId="6" borderId="0" xfId="0" applyFont="1" applyFill="1" applyAlignment="1" applyProtection="1">
      <alignment vertical="center"/>
      <protection locked="0"/>
    </xf>
    <xf numFmtId="0" fontId="6" fillId="6" borderId="0" xfId="0" applyFont="1" applyFill="1" applyProtection="1">
      <protection locked="0"/>
    </xf>
    <xf numFmtId="0" fontId="6" fillId="0" borderId="0" xfId="0" applyFont="1" applyAlignment="1" applyProtection="1">
      <alignment vertical="center" wrapText="1"/>
      <protection locked="0"/>
    </xf>
    <xf numFmtId="0" fontId="10" fillId="0" borderId="0" xfId="0" applyFont="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6" borderId="0" xfId="0" applyFont="1" applyFill="1" applyAlignment="1" applyProtection="1">
      <alignment horizontal="center" vertical="center" wrapText="1"/>
      <protection locked="0"/>
    </xf>
    <xf numFmtId="0" fontId="6" fillId="6" borderId="0" xfId="0" applyFont="1" applyFill="1" applyAlignment="1" applyProtection="1">
      <alignment horizontal="center" vertical="center"/>
      <protection locked="0"/>
    </xf>
    <xf numFmtId="166" fontId="6" fillId="6" borderId="0" xfId="3" applyNumberFormat="1" applyFont="1" applyFill="1" applyBorder="1" applyAlignment="1" applyProtection="1">
      <alignment horizontal="center" vertical="center" wrapText="1"/>
      <protection locked="0"/>
    </xf>
    <xf numFmtId="166" fontId="6" fillId="6" borderId="0" xfId="3" applyNumberFormat="1" applyFont="1" applyFill="1" applyBorder="1" applyAlignment="1" applyProtection="1">
      <alignment horizontal="center" vertical="center"/>
      <protection locked="0"/>
    </xf>
    <xf numFmtId="166" fontId="6" fillId="0" borderId="0" xfId="3" applyNumberFormat="1" applyFont="1" applyBorder="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6" borderId="0" xfId="0" applyFont="1" applyFill="1" applyAlignment="1" applyProtection="1">
      <alignment vertical="top" wrapText="1"/>
      <protection locked="0"/>
    </xf>
    <xf numFmtId="0" fontId="6" fillId="0" borderId="0" xfId="0" applyFont="1" applyAlignment="1" applyProtection="1">
      <alignment vertical="top" wrapText="1"/>
      <protection locked="0"/>
    </xf>
    <xf numFmtId="0" fontId="10" fillId="6" borderId="0" xfId="0" applyFont="1" applyFill="1" applyAlignment="1" applyProtection="1">
      <alignment vertical="center" wrapText="1"/>
      <protection locked="0"/>
    </xf>
    <xf numFmtId="0" fontId="7" fillId="0" borderId="0" xfId="0" applyFont="1" applyAlignment="1" applyProtection="1">
      <alignment vertical="top"/>
      <protection locked="0"/>
    </xf>
    <xf numFmtId="0" fontId="6" fillId="6" borderId="0" xfId="0" applyFont="1" applyFill="1" applyAlignment="1" applyProtection="1">
      <alignment horizontal="left" vertical="top" wrapText="1"/>
      <protection locked="0"/>
    </xf>
    <xf numFmtId="0" fontId="6" fillId="6" borderId="0" xfId="0" applyFont="1" applyFill="1" applyAlignment="1" applyProtection="1">
      <alignment horizontal="left" vertical="top"/>
      <protection locked="0"/>
    </xf>
    <xf numFmtId="0" fontId="6" fillId="0" borderId="0" xfId="0" applyFont="1" applyAlignment="1" applyProtection="1">
      <alignment horizontal="left" vertical="top"/>
      <protection locked="0"/>
    </xf>
    <xf numFmtId="0" fontId="10" fillId="6" borderId="0" xfId="0" applyFont="1" applyFill="1" applyAlignment="1" applyProtection="1">
      <alignment horizontal="left" vertical="center" wrapText="1"/>
      <protection locked="0"/>
    </xf>
    <xf numFmtId="0" fontId="6" fillId="0" borderId="0" xfId="0" applyFont="1" applyAlignment="1" applyProtection="1">
      <alignment horizontal="center" vertical="top" wrapText="1"/>
      <protection locked="0"/>
    </xf>
    <xf numFmtId="0" fontId="6" fillId="0" borderId="0" xfId="0" applyFont="1" applyAlignment="1" applyProtection="1">
      <alignment horizontal="center"/>
      <protection locked="0"/>
    </xf>
    <xf numFmtId="0" fontId="6" fillId="6" borderId="0" xfId="0" applyFont="1" applyFill="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6" fillId="0" borderId="0" xfId="0" applyFont="1" applyAlignment="1" applyProtection="1">
      <alignment horizontal="left" vertical="center"/>
      <protection locked="0"/>
    </xf>
    <xf numFmtId="0" fontId="10" fillId="0" borderId="0" xfId="0" applyFont="1" applyAlignment="1" applyProtection="1">
      <alignment horizontal="left" vertical="center" wrapText="1"/>
      <protection locked="0"/>
    </xf>
    <xf numFmtId="0" fontId="6" fillId="0" borderId="0" xfId="0" applyFont="1" applyAlignment="1" applyProtection="1">
      <alignment horizontal="left" vertical="top" wrapText="1"/>
      <protection locked="0"/>
    </xf>
    <xf numFmtId="0" fontId="6" fillId="6" borderId="0" xfId="0" applyFont="1" applyFill="1" applyAlignment="1" applyProtection="1">
      <alignment horizontal="left" vertical="center"/>
      <protection locked="0"/>
    </xf>
    <xf numFmtId="0" fontId="9" fillId="0" borderId="0" xfId="0" applyFont="1" applyAlignment="1" applyProtection="1">
      <alignment vertical="center"/>
      <protection locked="0"/>
    </xf>
    <xf numFmtId="0" fontId="11" fillId="6" borderId="0" xfId="0" applyFont="1" applyFill="1" applyAlignment="1" applyProtection="1">
      <alignment vertical="center"/>
      <protection locked="0"/>
    </xf>
    <xf numFmtId="0" fontId="8" fillId="0" borderId="0" xfId="0" applyFont="1" applyAlignment="1" applyProtection="1">
      <alignment vertical="center"/>
      <protection locked="0"/>
    </xf>
    <xf numFmtId="0" fontId="10" fillId="6" borderId="0" xfId="0" applyFont="1" applyFill="1" applyProtection="1">
      <protection locked="0"/>
    </xf>
    <xf numFmtId="0" fontId="17" fillId="0" borderId="0" xfId="0" applyFont="1" applyAlignment="1" applyProtection="1">
      <alignment vertical="top" wrapText="1"/>
      <protection locked="0"/>
    </xf>
    <xf numFmtId="44" fontId="0" fillId="0" borderId="0" xfId="2" applyFont="1"/>
    <xf numFmtId="0" fontId="6" fillId="0" borderId="0" xfId="0" applyFont="1" applyAlignment="1">
      <alignment horizontal="center"/>
    </xf>
    <xf numFmtId="0" fontId="46" fillId="0" borderId="0" xfId="0" applyFont="1" applyAlignment="1">
      <alignment horizontal="center" vertical="center"/>
    </xf>
    <xf numFmtId="0" fontId="44" fillId="0" borderId="0" xfId="0" applyFont="1"/>
    <xf numFmtId="44" fontId="13" fillId="6" borderId="0" xfId="2" applyFont="1" applyFill="1" applyBorder="1" applyAlignment="1" applyProtection="1">
      <alignment horizontal="center"/>
    </xf>
    <xf numFmtId="17" fontId="0" fillId="0" borderId="1" xfId="0" applyNumberFormat="1" applyBorder="1"/>
    <xf numFmtId="172" fontId="6" fillId="7" borderId="1" xfId="0" applyNumberFormat="1" applyFont="1" applyFill="1" applyBorder="1"/>
    <xf numFmtId="172" fontId="10" fillId="5" borderId="1" xfId="0" applyNumberFormat="1" applyFont="1" applyFill="1" applyBorder="1" applyProtection="1">
      <protection locked="0"/>
    </xf>
    <xf numFmtId="44" fontId="6" fillId="7" borderId="1" xfId="2" applyFont="1" applyFill="1" applyBorder="1"/>
    <xf numFmtId="0" fontId="6" fillId="0" borderId="0" xfId="0" applyFont="1" applyAlignment="1">
      <alignment wrapText="1"/>
    </xf>
    <xf numFmtId="49" fontId="6" fillId="0" borderId="3" xfId="0" quotePrefix="1" applyNumberFormat="1" applyFont="1" applyBorder="1" applyAlignment="1">
      <alignment horizontal="center" vertical="center"/>
    </xf>
    <xf numFmtId="49" fontId="6" fillId="0" borderId="3" xfId="0" applyNumberFormat="1" applyFont="1" applyBorder="1" applyAlignment="1">
      <alignment horizontal="center" vertical="center"/>
    </xf>
    <xf numFmtId="0" fontId="9" fillId="6" borderId="0" xfId="0" applyFont="1" applyFill="1" applyAlignment="1">
      <alignment horizontal="center" vertical="center"/>
    </xf>
    <xf numFmtId="44" fontId="13" fillId="5" borderId="1" xfId="2" applyFont="1" applyFill="1" applyBorder="1" applyProtection="1">
      <protection locked="0"/>
    </xf>
    <xf numFmtId="0" fontId="37" fillId="6" borderId="0" xfId="0" applyFont="1" applyFill="1" applyAlignment="1" applyProtection="1">
      <alignment horizontal="center" vertical="center"/>
      <protection locked="0"/>
    </xf>
    <xf numFmtId="0" fontId="37" fillId="6" borderId="0" xfId="0" applyFont="1" applyFill="1" applyAlignment="1" applyProtection="1">
      <alignment vertical="center"/>
      <protection locked="0"/>
    </xf>
    <xf numFmtId="44" fontId="10" fillId="0" borderId="0" xfId="2" applyFont="1" applyFill="1" applyBorder="1" applyAlignment="1" applyProtection="1">
      <alignment vertical="center"/>
    </xf>
    <xf numFmtId="44" fontId="17" fillId="7" borderId="1" xfId="2" applyFont="1" applyFill="1" applyBorder="1" applyAlignment="1" applyProtection="1">
      <alignment vertical="center"/>
    </xf>
    <xf numFmtId="44" fontId="17" fillId="7" borderId="1" xfId="1" applyNumberFormat="1" applyFont="1" applyFill="1" applyBorder="1" applyAlignment="1" applyProtection="1">
      <alignment vertical="center"/>
    </xf>
    <xf numFmtId="172" fontId="0" fillId="0" borderId="0" xfId="0" applyNumberFormat="1"/>
    <xf numFmtId="44" fontId="0" fillId="0" borderId="21" xfId="2" applyFont="1" applyBorder="1"/>
    <xf numFmtId="0" fontId="6" fillId="4" borderId="16" xfId="0" applyFont="1" applyFill="1" applyBorder="1"/>
    <xf numFmtId="0" fontId="24" fillId="4" borderId="5" xfId="0" applyFont="1" applyFill="1" applyBorder="1"/>
    <xf numFmtId="44" fontId="10" fillId="5" borderId="1" xfId="2" applyFont="1" applyFill="1" applyBorder="1" applyAlignment="1" applyProtection="1">
      <protection locked="0"/>
    </xf>
    <xf numFmtId="0" fontId="0" fillId="5" borderId="1" xfId="0" applyFill="1" applyBorder="1" applyAlignment="1" applyProtection="1">
      <alignment horizontal="center" vertical="center"/>
      <protection locked="0"/>
    </xf>
    <xf numFmtId="0" fontId="11" fillId="0" borderId="0" xfId="0" applyFont="1" applyAlignment="1">
      <alignment vertical="center"/>
    </xf>
    <xf numFmtId="0" fontId="6" fillId="0" borderId="2" xfId="0" applyFont="1" applyBorder="1" applyAlignment="1">
      <alignment vertical="center"/>
    </xf>
    <xf numFmtId="0" fontId="13" fillId="0" borderId="0" xfId="0" applyFont="1" applyProtection="1">
      <protection locked="0"/>
    </xf>
    <xf numFmtId="0" fontId="7" fillId="0" borderId="0" xfId="0" applyFont="1" applyProtection="1">
      <protection locked="0"/>
    </xf>
    <xf numFmtId="0" fontId="41" fillId="0" borderId="0" xfId="0" applyFont="1" applyAlignment="1">
      <alignment horizontal="center" vertical="center"/>
    </xf>
    <xf numFmtId="0" fontId="10" fillId="7" borderId="0" xfId="1" applyNumberFormat="1" applyFont="1" applyFill="1" applyBorder="1" applyAlignment="1" applyProtection="1">
      <alignment horizontal="center" vertical="center"/>
    </xf>
    <xf numFmtId="0" fontId="48" fillId="6" borderId="0" xfId="0" applyFont="1" applyFill="1" applyAlignment="1" applyProtection="1">
      <alignment horizontal="left" vertical="center" wrapText="1"/>
      <protection locked="0"/>
    </xf>
    <xf numFmtId="0" fontId="48" fillId="6" borderId="0" xfId="0" applyFont="1" applyFill="1" applyAlignment="1" applyProtection="1">
      <alignment horizontal="left" vertical="center"/>
      <protection locked="0"/>
    </xf>
    <xf numFmtId="0" fontId="48" fillId="6" borderId="0" xfId="0" applyFont="1" applyFill="1" applyProtection="1">
      <protection locked="0"/>
    </xf>
    <xf numFmtId="0" fontId="6" fillId="0" borderId="0" xfId="0" applyFont="1" applyAlignment="1">
      <alignment horizontal="left" wrapText="1"/>
    </xf>
    <xf numFmtId="0" fontId="0" fillId="0" borderId="5" xfId="0" applyBorder="1"/>
    <xf numFmtId="0" fontId="0" fillId="0" borderId="20" xfId="0" applyBorder="1"/>
    <xf numFmtId="0" fontId="0" fillId="0" borderId="22" xfId="0" applyBorder="1"/>
    <xf numFmtId="0" fontId="1" fillId="0" borderId="12" xfId="0" applyFont="1" applyBorder="1"/>
    <xf numFmtId="0" fontId="0" fillId="0" borderId="13" xfId="0" applyBorder="1"/>
    <xf numFmtId="0" fontId="1" fillId="0" borderId="13" xfId="0" applyFont="1" applyBorder="1"/>
    <xf numFmtId="0" fontId="0" fillId="0" borderId="14" xfId="0" applyBorder="1"/>
    <xf numFmtId="0" fontId="0" fillId="14" borderId="3" xfId="0" applyFill="1" applyBorder="1"/>
    <xf numFmtId="0" fontId="0" fillId="9" borderId="23" xfId="0" applyFill="1" applyBorder="1"/>
    <xf numFmtId="168" fontId="0" fillId="12" borderId="24" xfId="0" applyNumberFormat="1" applyFill="1" applyBorder="1"/>
    <xf numFmtId="0" fontId="0" fillId="9" borderId="25" xfId="0" applyFill="1" applyBorder="1"/>
    <xf numFmtId="0" fontId="0" fillId="0" borderId="16" xfId="0" applyBorder="1"/>
    <xf numFmtId="0" fontId="0" fillId="9" borderId="26" xfId="0" applyFill="1" applyBorder="1"/>
    <xf numFmtId="168" fontId="0" fillId="12" borderId="27" xfId="0" applyNumberFormat="1" applyFill="1" applyBorder="1"/>
    <xf numFmtId="0" fontId="53" fillId="0" borderId="1" xfId="0" applyFont="1" applyBorder="1"/>
    <xf numFmtId="0" fontId="53" fillId="0" borderId="0" xfId="0" applyFont="1"/>
    <xf numFmtId="0" fontId="53" fillId="0" borderId="20" xfId="0" applyFont="1" applyBorder="1"/>
    <xf numFmtId="9" fontId="53" fillId="0" borderId="20" xfId="0" applyNumberFormat="1" applyFont="1" applyBorder="1"/>
    <xf numFmtId="9" fontId="53" fillId="0" borderId="0" xfId="0" applyNumberFormat="1" applyFont="1"/>
    <xf numFmtId="0" fontId="54" fillId="0" borderId="0" xfId="0" applyFont="1" applyAlignment="1">
      <alignment horizontal="center" vertical="center"/>
    </xf>
    <xf numFmtId="0" fontId="12" fillId="0" borderId="0" xfId="0" applyFont="1"/>
    <xf numFmtId="0" fontId="17" fillId="0" borderId="0" xfId="0" applyFont="1" applyAlignment="1">
      <alignment vertical="center"/>
    </xf>
    <xf numFmtId="0" fontId="21" fillId="18" borderId="0" xfId="0" applyFont="1" applyFill="1"/>
    <xf numFmtId="0" fontId="56" fillId="18" borderId="0" xfId="0" applyFont="1" applyFill="1"/>
    <xf numFmtId="0" fontId="0" fillId="0" borderId="8" xfId="0" applyBorder="1"/>
    <xf numFmtId="0" fontId="21" fillId="18" borderId="1" xfId="0" applyFont="1" applyFill="1" applyBorder="1"/>
    <xf numFmtId="0" fontId="0" fillId="20" borderId="0" xfId="0" applyFill="1"/>
    <xf numFmtId="0" fontId="21" fillId="21" borderId="0" xfId="0" applyFont="1" applyFill="1"/>
    <xf numFmtId="9" fontId="0" fillId="0" borderId="0" xfId="1" applyFont="1"/>
    <xf numFmtId="0" fontId="0" fillId="22" borderId="0" xfId="0" applyFill="1" applyAlignment="1">
      <alignment wrapText="1"/>
    </xf>
    <xf numFmtId="0" fontId="0" fillId="6" borderId="0" xfId="0" applyFill="1" applyAlignment="1">
      <alignment horizontal="center" vertical="center" wrapText="1"/>
    </xf>
    <xf numFmtId="0" fontId="0" fillId="10" borderId="0" xfId="0" applyFill="1"/>
    <xf numFmtId="0" fontId="0" fillId="23" borderId="0" xfId="0" applyFill="1"/>
    <xf numFmtId="0" fontId="0" fillId="24" borderId="0" xfId="0" applyFill="1"/>
    <xf numFmtId="166" fontId="0" fillId="12" borderId="0" xfId="3" applyNumberFormat="1" applyFont="1" applyFill="1" applyAlignment="1">
      <alignment horizontal="center"/>
    </xf>
    <xf numFmtId="9" fontId="0" fillId="6" borderId="0" xfId="3" applyNumberFormat="1" applyFont="1" applyFill="1"/>
    <xf numFmtId="0" fontId="0" fillId="7" borderId="0" xfId="0" applyFill="1"/>
    <xf numFmtId="2" fontId="0" fillId="12" borderId="0" xfId="2" applyNumberFormat="1" applyFont="1" applyFill="1"/>
    <xf numFmtId="2" fontId="0" fillId="0" borderId="0" xfId="0" applyNumberFormat="1"/>
    <xf numFmtId="0" fontId="0" fillId="0" borderId="0" xfId="0" applyAlignment="1">
      <alignment horizontal="right" wrapText="1"/>
    </xf>
    <xf numFmtId="44" fontId="0" fillId="12" borderId="0" xfId="2" applyFont="1" applyFill="1" applyAlignment="1">
      <alignment vertical="center"/>
    </xf>
    <xf numFmtId="0" fontId="1" fillId="0" borderId="28" xfId="0" applyFont="1" applyBorder="1" applyAlignment="1">
      <alignment horizontal="center"/>
    </xf>
    <xf numFmtId="0" fontId="1" fillId="0" borderId="29" xfId="0" applyFont="1" applyBorder="1"/>
    <xf numFmtId="0" fontId="0" fillId="0" borderId="29" xfId="0" applyBorder="1"/>
    <xf numFmtId="44" fontId="0" fillId="0" borderId="29" xfId="2" applyFont="1" applyBorder="1"/>
    <xf numFmtId="9" fontId="0" fillId="0" borderId="29" xfId="1" applyFont="1" applyBorder="1"/>
    <xf numFmtId="44" fontId="0" fillId="6" borderId="29" xfId="0" applyNumberFormat="1" applyFill="1" applyBorder="1"/>
    <xf numFmtId="166" fontId="0" fillId="0" borderId="29" xfId="3" applyNumberFormat="1" applyFont="1" applyBorder="1"/>
    <xf numFmtId="43" fontId="0" fillId="0" borderId="29" xfId="3" applyFont="1" applyBorder="1"/>
    <xf numFmtId="43" fontId="0" fillId="0" borderId="30" xfId="3" applyFont="1" applyBorder="1"/>
    <xf numFmtId="0" fontId="0" fillId="12" borderId="0" xfId="3" applyNumberFormat="1" applyFont="1" applyFill="1"/>
    <xf numFmtId="0" fontId="58" fillId="0" borderId="0" xfId="7" applyFont="1"/>
    <xf numFmtId="0" fontId="57" fillId="0" borderId="0" xfId="7"/>
    <xf numFmtId="0" fontId="59" fillId="0" borderId="31" xfId="7" applyFont="1" applyBorder="1" applyAlignment="1">
      <alignment horizontal="center"/>
    </xf>
    <xf numFmtId="0" fontId="57" fillId="0" borderId="31" xfId="7" applyBorder="1"/>
    <xf numFmtId="17" fontId="57" fillId="0" borderId="31" xfId="7" applyNumberFormat="1" applyBorder="1"/>
    <xf numFmtId="0" fontId="59" fillId="0" borderId="0" xfId="7" applyFont="1"/>
    <xf numFmtId="0" fontId="58" fillId="0" borderId="0" xfId="7" applyFont="1" applyAlignment="1">
      <alignment horizontal="center"/>
    </xf>
    <xf numFmtId="0" fontId="57" fillId="0" borderId="31" xfId="7" applyBorder="1" applyAlignment="1">
      <alignment horizontal="center"/>
    </xf>
    <xf numFmtId="44" fontId="57" fillId="0" borderId="31" xfId="7" applyNumberFormat="1" applyBorder="1" applyAlignment="1">
      <alignment horizontal="center"/>
    </xf>
    <xf numFmtId="0" fontId="59" fillId="0" borderId="31" xfId="7" applyFont="1" applyBorder="1"/>
    <xf numFmtId="0" fontId="57" fillId="0" borderId="0" xfId="7" applyAlignment="1">
      <alignment horizontal="center"/>
    </xf>
    <xf numFmtId="0" fontId="59" fillId="0" borderId="32" xfId="7" applyFont="1" applyBorder="1" applyAlignment="1">
      <alignment horizontal="center"/>
    </xf>
    <xf numFmtId="0" fontId="59" fillId="0" borderId="33" xfId="7" applyFont="1" applyBorder="1" applyAlignment="1">
      <alignment horizontal="center"/>
    </xf>
    <xf numFmtId="0" fontId="59" fillId="0" borderId="34" xfId="7" applyFont="1" applyBorder="1" applyAlignment="1">
      <alignment horizontal="center"/>
    </xf>
    <xf numFmtId="0" fontId="57" fillId="0" borderId="35" xfId="7" applyBorder="1" applyAlignment="1">
      <alignment horizontal="center"/>
    </xf>
    <xf numFmtId="0" fontId="57" fillId="0" borderId="36" xfId="7" applyBorder="1" applyAlignment="1">
      <alignment horizontal="center"/>
    </xf>
    <xf numFmtId="0" fontId="57" fillId="0" borderId="37" xfId="7" applyBorder="1" applyAlignment="1">
      <alignment horizontal="center"/>
    </xf>
    <xf numFmtId="0" fontId="57" fillId="0" borderId="38" xfId="7" applyBorder="1" applyAlignment="1">
      <alignment horizontal="center"/>
    </xf>
    <xf numFmtId="0" fontId="57" fillId="0" borderId="38" xfId="7" applyBorder="1"/>
    <xf numFmtId="0" fontId="57" fillId="0" borderId="39" xfId="7" applyBorder="1"/>
    <xf numFmtId="0" fontId="1" fillId="0" borderId="0" xfId="0" applyFont="1" applyAlignment="1">
      <alignment vertical="center"/>
    </xf>
    <xf numFmtId="0" fontId="0" fillId="0" borderId="0" xfId="0" applyAlignment="1">
      <alignment horizontal="center" vertical="center"/>
      <extLst>
        <ext xmlns:xfpb="http://schemas.microsoft.com/office/spreadsheetml/2022/featurepropertybag" uri="{C7286773-470A-42A8-94C5-96B5CB345126}">
          <xfpb:xfComplement i="0"/>
        </ext>
      </extLst>
    </xf>
    <xf numFmtId="0" fontId="0" fillId="0" borderId="0" xfId="0" applyAlignment="1">
      <alignment horizontal="left" vertical="center" indent="1"/>
    </xf>
    <xf numFmtId="0" fontId="1" fillId="0" borderId="0" xfId="0" applyFont="1" applyAlignment="1">
      <alignment vertical="center" wrapText="1"/>
    </xf>
    <xf numFmtId="9" fontId="0" fillId="12" borderId="0" xfId="1" applyFont="1" applyFill="1" applyAlignment="1">
      <alignment horizontal="center"/>
    </xf>
    <xf numFmtId="44" fontId="59" fillId="0" borderId="31" xfId="7" applyNumberFormat="1" applyFont="1" applyBorder="1" applyAlignment="1">
      <alignment horizontal="center"/>
    </xf>
    <xf numFmtId="8" fontId="57" fillId="0" borderId="31" xfId="7" applyNumberFormat="1" applyBorder="1"/>
    <xf numFmtId="6" fontId="57" fillId="0" borderId="31" xfId="7" applyNumberFormat="1" applyBorder="1"/>
    <xf numFmtId="0" fontId="9" fillId="4" borderId="4" xfId="0" applyFont="1" applyFill="1" applyBorder="1"/>
    <xf numFmtId="0" fontId="9" fillId="4" borderId="6" xfId="0" applyFont="1" applyFill="1" applyBorder="1"/>
    <xf numFmtId="0" fontId="28" fillId="4" borderId="6" xfId="0" applyFont="1" applyFill="1" applyBorder="1"/>
    <xf numFmtId="0" fontId="9" fillId="4" borderId="7" xfId="0" applyFont="1" applyFill="1" applyBorder="1"/>
    <xf numFmtId="0" fontId="9" fillId="2" borderId="0" xfId="0" applyFont="1" applyFill="1"/>
    <xf numFmtId="0" fontId="50" fillId="0" borderId="0" xfId="0" applyFont="1" applyAlignment="1">
      <alignment wrapText="1"/>
    </xf>
    <xf numFmtId="0" fontId="36" fillId="2" borderId="0" xfId="0" applyFont="1" applyFill="1"/>
    <xf numFmtId="0" fontId="43" fillId="4" borderId="0" xfId="0" applyFont="1" applyFill="1" applyAlignment="1">
      <alignment horizontal="center" vertical="center"/>
    </xf>
    <xf numFmtId="0" fontId="51" fillId="7" borderId="0" xfId="1" applyNumberFormat="1" applyFont="1" applyFill="1" applyAlignment="1" applyProtection="1">
      <alignment horizontal="center" vertical="center"/>
    </xf>
    <xf numFmtId="0" fontId="10" fillId="6" borderId="0" xfId="0" applyFont="1" applyFill="1"/>
    <xf numFmtId="0" fontId="42" fillId="0" borderId="0" xfId="0" applyFont="1"/>
    <xf numFmtId="0" fontId="9" fillId="0" borderId="2" xfId="0" applyFont="1" applyBorder="1"/>
    <xf numFmtId="0" fontId="9" fillId="0" borderId="0" xfId="0" applyFont="1" applyAlignment="1">
      <alignment vertical="center"/>
    </xf>
    <xf numFmtId="0" fontId="11" fillId="6" borderId="0" xfId="0" applyFont="1" applyFill="1" applyAlignment="1">
      <alignment vertical="center"/>
    </xf>
    <xf numFmtId="0" fontId="9" fillId="0" borderId="3" xfId="0" applyFont="1" applyBorder="1"/>
    <xf numFmtId="0" fontId="13" fillId="0" borderId="0" xfId="0" applyFont="1"/>
    <xf numFmtId="0" fontId="6" fillId="6" borderId="0" xfId="0" applyFont="1" applyFill="1" applyAlignment="1">
      <alignment vertical="center"/>
    </xf>
    <xf numFmtId="0" fontId="8" fillId="0" borderId="0" xfId="0" applyFont="1" applyAlignment="1">
      <alignment vertical="center"/>
    </xf>
    <xf numFmtId="0" fontId="9" fillId="6" borderId="0" xfId="0" applyFont="1" applyFill="1" applyAlignment="1">
      <alignment vertical="center"/>
    </xf>
    <xf numFmtId="0" fontId="8" fillId="6" borderId="0" xfId="0" applyFont="1" applyFill="1" applyAlignment="1">
      <alignment vertical="center"/>
    </xf>
    <xf numFmtId="0" fontId="14" fillId="0" borderId="0" xfId="0" applyFont="1"/>
    <xf numFmtId="0" fontId="48" fillId="0" borderId="0" xfId="0" applyFont="1"/>
    <xf numFmtId="0" fontId="11" fillId="7" borderId="1" xfId="0" applyFont="1" applyFill="1" applyBorder="1"/>
    <xf numFmtId="0" fontId="11" fillId="6" borderId="0" xfId="0" applyFont="1" applyFill="1"/>
    <xf numFmtId="0" fontId="17" fillId="0" borderId="0" xfId="0" applyFont="1" applyAlignment="1">
      <alignment vertical="top" wrapText="1"/>
    </xf>
    <xf numFmtId="0" fontId="17" fillId="0" borderId="3" xfId="0" applyFont="1" applyBorder="1" applyAlignment="1">
      <alignment vertical="top" wrapText="1"/>
    </xf>
    <xf numFmtId="0" fontId="12" fillId="0" borderId="0" xfId="0" applyFont="1" applyAlignment="1">
      <alignment horizontal="right"/>
    </xf>
    <xf numFmtId="0" fontId="37" fillId="6" borderId="2" xfId="0" applyFont="1" applyFill="1" applyBorder="1"/>
    <xf numFmtId="0" fontId="37" fillId="6" borderId="0" xfId="0" applyFont="1" applyFill="1"/>
    <xf numFmtId="0" fontId="39" fillId="6" borderId="3" xfId="0" applyFont="1" applyFill="1" applyBorder="1"/>
    <xf numFmtId="0" fontId="24" fillId="6" borderId="2" xfId="0" applyFont="1" applyFill="1" applyBorder="1"/>
    <xf numFmtId="0" fontId="37" fillId="6" borderId="0" xfId="0" applyFont="1" applyFill="1" applyAlignment="1">
      <alignment vertical="top" wrapText="1"/>
    </xf>
    <xf numFmtId="0" fontId="37" fillId="6" borderId="3" xfId="0" applyFont="1" applyFill="1" applyBorder="1"/>
    <xf numFmtId="0" fontId="24" fillId="6" borderId="0" xfId="0" applyFont="1" applyFill="1"/>
    <xf numFmtId="0" fontId="24" fillId="6" borderId="3" xfId="0" applyFont="1" applyFill="1" applyBorder="1"/>
    <xf numFmtId="0" fontId="45" fillId="6" borderId="0" xfId="0" applyFont="1" applyFill="1" applyAlignment="1">
      <alignment vertical="center" readingOrder="1"/>
    </xf>
    <xf numFmtId="0" fontId="45" fillId="6" borderId="0" xfId="0" applyFont="1" applyFill="1" applyAlignment="1">
      <alignment vertical="center" wrapText="1" readingOrder="1"/>
    </xf>
    <xf numFmtId="0" fontId="45" fillId="0" borderId="0" xfId="0" applyFont="1" applyAlignment="1">
      <alignment vertical="center" wrapText="1" readingOrder="1"/>
    </xf>
    <xf numFmtId="0" fontId="38" fillId="6" borderId="0" xfId="0" applyFont="1" applyFill="1" applyAlignment="1">
      <alignment horizontal="left"/>
    </xf>
    <xf numFmtId="0" fontId="37" fillId="6" borderId="0" xfId="0" applyFont="1" applyFill="1" applyAlignment="1">
      <alignment horizontal="center" vertical="center"/>
    </xf>
    <xf numFmtId="44" fontId="13" fillId="6" borderId="0" xfId="1" applyNumberFormat="1" applyFont="1" applyFill="1" applyBorder="1" applyAlignment="1" applyProtection="1">
      <alignment vertical="center"/>
    </xf>
    <xf numFmtId="44" fontId="13" fillId="0" borderId="0" xfId="1" applyNumberFormat="1" applyFont="1" applyFill="1" applyBorder="1" applyAlignment="1" applyProtection="1">
      <alignment vertical="center"/>
    </xf>
    <xf numFmtId="0" fontId="37" fillId="0" borderId="0" xfId="0" applyFont="1" applyAlignment="1">
      <alignment horizontal="center" vertical="center"/>
    </xf>
    <xf numFmtId="44" fontId="13" fillId="0" borderId="0" xfId="1" applyNumberFormat="1" applyFont="1" applyFill="1" applyBorder="1" applyAlignment="1" applyProtection="1">
      <alignment horizontal="center" vertical="center"/>
    </xf>
    <xf numFmtId="0" fontId="37" fillId="6" borderId="0" xfId="0" applyFont="1" applyFill="1" applyAlignment="1">
      <alignment vertical="center"/>
    </xf>
    <xf numFmtId="0" fontId="37" fillId="0" borderId="0" xfId="0" applyFont="1" applyAlignment="1">
      <alignment vertical="center"/>
    </xf>
    <xf numFmtId="0" fontId="40" fillId="6" borderId="0" xfId="0" applyFont="1" applyFill="1" applyAlignment="1">
      <alignment horizontal="right"/>
    </xf>
    <xf numFmtId="44" fontId="13" fillId="7" borderId="1" xfId="2" applyFont="1" applyFill="1" applyBorder="1" applyProtection="1"/>
    <xf numFmtId="0" fontId="37" fillId="6" borderId="0" xfId="0" applyFont="1" applyFill="1" applyAlignment="1">
      <alignment horizontal="center"/>
    </xf>
    <xf numFmtId="0" fontId="37" fillId="6" borderId="0" xfId="0" applyFont="1" applyFill="1" applyAlignment="1">
      <alignment horizontal="right"/>
    </xf>
    <xf numFmtId="0" fontId="37" fillId="6" borderId="0" xfId="0" applyFont="1" applyFill="1" applyAlignment="1">
      <alignment vertical="center" wrapText="1"/>
    </xf>
    <xf numFmtId="0" fontId="37" fillId="6" borderId="0" xfId="0" applyFont="1" applyFill="1" applyAlignment="1">
      <alignment horizontal="right" vertical="center" wrapText="1"/>
    </xf>
    <xf numFmtId="44" fontId="10" fillId="7" borderId="1" xfId="2" applyFont="1" applyFill="1" applyBorder="1" applyAlignment="1" applyProtection="1"/>
    <xf numFmtId="0" fontId="37" fillId="6" borderId="0" xfId="0" applyFont="1" applyFill="1" applyAlignment="1">
      <alignment horizontal="left" vertical="center" wrapText="1"/>
    </xf>
    <xf numFmtId="0" fontId="40" fillId="6" borderId="0" xfId="0" applyFont="1" applyFill="1" applyAlignment="1">
      <alignment wrapText="1"/>
    </xf>
    <xf numFmtId="0" fontId="27" fillId="8" borderId="0" xfId="0" applyFont="1" applyFill="1"/>
    <xf numFmtId="0" fontId="27" fillId="6" borderId="0" xfId="0" applyFont="1" applyFill="1"/>
    <xf numFmtId="0" fontId="10" fillId="6" borderId="0" xfId="0" applyFont="1" applyFill="1" applyAlignment="1">
      <alignment horizontal="right" vertical="center" wrapText="1"/>
    </xf>
    <xf numFmtId="9" fontId="11" fillId="6" borderId="0" xfId="1" applyFont="1" applyFill="1" applyBorder="1" applyProtection="1"/>
    <xf numFmtId="0" fontId="9" fillId="0" borderId="11" xfId="0" applyFont="1" applyBorder="1"/>
    <xf numFmtId="0" fontId="6" fillId="0" borderId="11" xfId="0" applyFont="1" applyBorder="1"/>
    <xf numFmtId="0" fontId="0" fillId="9" borderId="40" xfId="0" applyFill="1" applyBorder="1"/>
    <xf numFmtId="0" fontId="0" fillId="0" borderId="12" xfId="0" applyBorder="1"/>
    <xf numFmtId="0" fontId="0" fillId="0" borderId="15" xfId="0" applyBorder="1"/>
    <xf numFmtId="0" fontId="0" fillId="0" borderId="17" xfId="0" applyBorder="1"/>
    <xf numFmtId="0" fontId="10" fillId="6" borderId="43"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6" fillId="6" borderId="44" xfId="0" applyFont="1" applyFill="1" applyBorder="1" applyAlignment="1" applyProtection="1">
      <alignment horizontal="left" vertical="top" wrapText="1"/>
      <protection locked="0"/>
    </xf>
    <xf numFmtId="0" fontId="10" fillId="6" borderId="45"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10" fillId="6" borderId="5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6" fillId="6" borderId="52" xfId="0" applyFont="1" applyFill="1" applyBorder="1" applyAlignment="1" applyProtection="1">
      <alignment horizontal="left" vertical="top" wrapText="1"/>
      <protection locked="0"/>
    </xf>
    <xf numFmtId="0" fontId="10" fillId="6" borderId="53"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6" fillId="6" borderId="0" xfId="0" applyFont="1" applyFill="1" applyAlignment="1">
      <alignment vertical="top"/>
    </xf>
    <xf numFmtId="0" fontId="6" fillId="6" borderId="0" xfId="0" applyFont="1" applyFill="1" applyAlignment="1">
      <alignment vertical="top" wrapText="1"/>
      <extLst>
        <ext xmlns:xfpb="http://schemas.microsoft.com/office/spreadsheetml/2022/featurepropertybag" uri="{C7286773-470A-42A8-94C5-96B5CB345126}">
          <xfpb:xfComplement i="0"/>
        </ext>
      </extLst>
    </xf>
    <xf numFmtId="0" fontId="6" fillId="6" borderId="0" xfId="0" applyFont="1" applyFill="1" applyAlignment="1">
      <alignment vertical="top" wrapText="1"/>
    </xf>
    <xf numFmtId="0" fontId="31" fillId="6" borderId="0" xfId="0" applyFont="1" applyFill="1"/>
    <xf numFmtId="0" fontId="31" fillId="4" borderId="4" xfId="0" applyFont="1" applyFill="1" applyBorder="1"/>
    <xf numFmtId="0" fontId="49" fillId="4" borderId="6" xfId="0" applyFont="1" applyFill="1" applyBorder="1" applyAlignment="1">
      <alignment vertical="top"/>
    </xf>
    <xf numFmtId="0" fontId="30" fillId="4" borderId="6" xfId="0" applyFont="1" applyFill="1" applyBorder="1" applyAlignment="1">
      <alignment vertical="top"/>
    </xf>
    <xf numFmtId="0" fontId="31" fillId="4" borderId="6" xfId="0" applyFont="1" applyFill="1" applyBorder="1"/>
    <xf numFmtId="0" fontId="31" fillId="4" borderId="7" xfId="0" applyFont="1" applyFill="1" applyBorder="1"/>
    <xf numFmtId="0" fontId="31" fillId="2" borderId="0" xfId="0" applyFont="1" applyFill="1"/>
    <xf numFmtId="0" fontId="50" fillId="0" borderId="0" xfId="0" applyFont="1" applyAlignment="1">
      <alignment vertical="top" wrapText="1"/>
    </xf>
    <xf numFmtId="0" fontId="6" fillId="6" borderId="2" xfId="0" applyFont="1" applyFill="1" applyBorder="1"/>
    <xf numFmtId="0" fontId="6" fillId="6" borderId="0" xfId="0" applyFont="1" applyFill="1" applyAlignment="1">
      <alignment horizontal="center" vertical="center" wrapText="1"/>
    </xf>
    <xf numFmtId="0" fontId="7" fillId="6" borderId="0" xfId="0" applyFont="1" applyFill="1"/>
    <xf numFmtId="0" fontId="6" fillId="6" borderId="3" xfId="0" applyFont="1" applyFill="1" applyBorder="1"/>
    <xf numFmtId="0" fontId="6" fillId="6" borderId="0" xfId="0" applyFont="1" applyFill="1" applyAlignment="1">
      <alignment horizontal="left" vertical="top"/>
    </xf>
    <xf numFmtId="0" fontId="6" fillId="6" borderId="0" xfId="0" applyFont="1" applyFill="1" applyAlignment="1">
      <alignment horizontal="left" vertical="top" wrapText="1"/>
    </xf>
    <xf numFmtId="0" fontId="6" fillId="6" borderId="0" xfId="0" applyFont="1" applyFill="1" applyAlignment="1">
      <alignment horizontal="right" vertical="top"/>
    </xf>
    <xf numFmtId="0" fontId="6" fillId="6" borderId="41" xfId="0" applyFont="1" applyFill="1" applyBorder="1" applyAlignment="1">
      <alignment vertical="top" wrapText="1"/>
    </xf>
    <xf numFmtId="0" fontId="10" fillId="6" borderId="42" xfId="0" applyFont="1" applyFill="1" applyBorder="1" applyAlignment="1">
      <alignment horizontal="left" vertical="top" wrapText="1"/>
    </xf>
    <xf numFmtId="0" fontId="11" fillId="6" borderId="2" xfId="0" applyFont="1" applyFill="1" applyBorder="1" applyAlignment="1">
      <alignment horizontal="left" vertical="top"/>
    </xf>
    <xf numFmtId="167" fontId="6" fillId="2" borderId="0" xfId="0" applyNumberFormat="1" applyFont="1" applyFill="1"/>
    <xf numFmtId="0" fontId="10" fillId="7" borderId="1" xfId="0" applyFont="1" applyFill="1" applyBorder="1" applyAlignment="1">
      <alignment horizontal="center" vertical="center" wrapText="1"/>
    </xf>
    <xf numFmtId="167" fontId="6" fillId="6" borderId="0" xfId="0" applyNumberFormat="1" applyFont="1" applyFill="1"/>
    <xf numFmtId="169" fontId="10" fillId="7" borderId="1" xfId="0" applyNumberFormat="1" applyFont="1" applyFill="1" applyBorder="1" applyAlignment="1">
      <alignment horizontal="center" vertical="center" wrapText="1"/>
    </xf>
    <xf numFmtId="167" fontId="6" fillId="0" borderId="0" xfId="0" applyNumberFormat="1" applyFont="1"/>
    <xf numFmtId="0" fontId="11" fillId="6" borderId="0" xfId="0" applyFont="1" applyFill="1" applyAlignment="1">
      <alignment horizontal="left" vertical="top" wrapText="1"/>
    </xf>
    <xf numFmtId="0" fontId="6" fillId="6" borderId="0" xfId="0" applyFont="1" applyFill="1" applyAlignment="1">
      <alignment horizontal="left" vertical="center" wrapText="1"/>
    </xf>
    <xf numFmtId="0" fontId="6" fillId="0" borderId="0" xfId="0" applyFont="1" applyAlignment="1">
      <alignment horizontal="left" vertical="top"/>
    </xf>
    <xf numFmtId="0" fontId="6" fillId="0" borderId="54" xfId="0" applyFont="1" applyBorder="1"/>
    <xf numFmtId="0" fontId="6" fillId="6" borderId="54" xfId="0" applyFont="1" applyFill="1" applyBorder="1"/>
    <xf numFmtId="10" fontId="10" fillId="7" borderId="46" xfId="0" applyNumberFormat="1" applyFont="1" applyFill="1" applyBorder="1" applyAlignment="1">
      <alignment horizontal="center" vertical="center" wrapText="1"/>
    </xf>
    <xf numFmtId="10" fontId="10" fillId="7" borderId="1" xfId="0" applyNumberFormat="1" applyFont="1" applyFill="1" applyBorder="1" applyAlignment="1">
      <alignment horizontal="center" vertical="center" wrapText="1"/>
    </xf>
    <xf numFmtId="10" fontId="10" fillId="7" borderId="47" xfId="0" applyNumberFormat="1" applyFont="1" applyFill="1" applyBorder="1" applyAlignment="1">
      <alignment horizontal="center" vertical="center" wrapText="1"/>
    </xf>
    <xf numFmtId="10" fontId="10" fillId="7" borderId="48" xfId="0" applyNumberFormat="1" applyFont="1" applyFill="1" applyBorder="1" applyAlignment="1">
      <alignment horizontal="center" vertical="center" wrapText="1"/>
    </xf>
    <xf numFmtId="0" fontId="10" fillId="6" borderId="0" xfId="0" applyFont="1" applyFill="1" applyAlignment="1">
      <alignment horizontal="left" vertical="center" wrapText="1"/>
    </xf>
    <xf numFmtId="0" fontId="6" fillId="6" borderId="0" xfId="0" applyFont="1" applyFill="1" applyAlignment="1">
      <alignment horizontal="left" vertical="center"/>
    </xf>
    <xf numFmtId="0" fontId="6" fillId="6" borderId="12" xfId="0" applyFont="1" applyFill="1" applyBorder="1"/>
    <xf numFmtId="0" fontId="6" fillId="6" borderId="13" xfId="0" applyFont="1" applyFill="1" applyBorder="1" applyAlignment="1">
      <alignment vertical="top"/>
    </xf>
    <xf numFmtId="0" fontId="6" fillId="6" borderId="13" xfId="0" applyFont="1" applyFill="1" applyBorder="1" applyAlignment="1">
      <alignment vertical="top" wrapText="1"/>
    </xf>
    <xf numFmtId="0" fontId="6" fillId="6" borderId="13" xfId="0" applyFont="1" applyFill="1" applyBorder="1" applyAlignment="1">
      <alignment horizontal="left" vertical="center" wrapText="1"/>
    </xf>
    <xf numFmtId="0" fontId="6" fillId="6" borderId="13" xfId="0" applyFont="1" applyFill="1" applyBorder="1" applyAlignment="1">
      <alignment horizontal="left" vertical="center"/>
    </xf>
    <xf numFmtId="0" fontId="6" fillId="6" borderId="13" xfId="0" applyFont="1" applyFill="1" applyBorder="1"/>
    <xf numFmtId="0" fontId="6" fillId="6" borderId="14" xfId="0" applyFont="1" applyFill="1" applyBorder="1"/>
    <xf numFmtId="0" fontId="6" fillId="6" borderId="0" xfId="0" applyFont="1" applyFill="1" applyAlignment="1">
      <alignment horizontal="center" vertical="top" wrapText="1"/>
    </xf>
    <xf numFmtId="0" fontId="6" fillId="0" borderId="0" xfId="0" applyFont="1" applyAlignment="1">
      <alignment horizontal="center" vertical="top" wrapText="1"/>
    </xf>
    <xf numFmtId="0" fontId="6" fillId="0" borderId="0" xfId="0" applyFont="1" applyAlignment="1">
      <alignment horizontal="left" vertical="center"/>
    </xf>
    <xf numFmtId="0" fontId="10" fillId="6" borderId="0" xfId="0" applyFont="1" applyFill="1" applyAlignment="1">
      <alignment horizontal="right" vertical="top"/>
    </xf>
    <xf numFmtId="0" fontId="10" fillId="6" borderId="0" xfId="0" applyFont="1" applyFill="1" applyAlignment="1">
      <alignment vertical="top"/>
    </xf>
    <xf numFmtId="0" fontId="10" fillId="0" borderId="0" xfId="0" applyFont="1" applyAlignment="1">
      <alignment horizontal="left" vertical="center" wrapText="1"/>
    </xf>
    <xf numFmtId="0" fontId="10" fillId="6" borderId="0" xfId="0" applyFont="1" applyFill="1" applyAlignment="1">
      <alignment vertical="top" wrapText="1"/>
    </xf>
    <xf numFmtId="0" fontId="24" fillId="4" borderId="0" xfId="0" applyFont="1" applyFill="1" applyAlignment="1">
      <alignment horizontal="left" vertical="center"/>
    </xf>
    <xf numFmtId="0" fontId="24" fillId="4" borderId="3" xfId="0" applyFont="1" applyFill="1" applyBorder="1" applyAlignment="1">
      <alignment horizontal="left" vertical="center"/>
    </xf>
    <xf numFmtId="0" fontId="6" fillId="0" borderId="49" xfId="0" applyFont="1" applyBorder="1" applyAlignment="1">
      <alignment horizontal="left" vertical="center" wrapText="1"/>
    </xf>
    <xf numFmtId="0" fontId="10" fillId="6" borderId="50" xfId="0" applyFont="1" applyFill="1" applyBorder="1" applyAlignment="1">
      <alignment horizontal="left" vertical="top" wrapText="1"/>
    </xf>
    <xf numFmtId="0" fontId="6" fillId="0" borderId="0" xfId="0" applyFont="1" applyAlignment="1">
      <alignment horizontal="left" vertical="top" wrapText="1"/>
    </xf>
    <xf numFmtId="164" fontId="10" fillId="7" borderId="1" xfId="0" applyNumberFormat="1" applyFont="1" applyFill="1" applyBorder="1" applyAlignment="1">
      <alignment horizontal="center" vertical="center" wrapText="1"/>
    </xf>
    <xf numFmtId="2" fontId="10" fillId="7" borderId="1" xfId="0" applyNumberFormat="1" applyFont="1" applyFill="1" applyBorder="1" applyAlignment="1">
      <alignment horizontal="center" vertical="center" wrapText="1"/>
    </xf>
    <xf numFmtId="2" fontId="10" fillId="6" borderId="0" xfId="0" applyNumberFormat="1" applyFont="1" applyFill="1" applyAlignment="1">
      <alignment horizontal="left" vertical="center" wrapText="1"/>
    </xf>
    <xf numFmtId="2" fontId="10" fillId="0" borderId="0" xfId="0" applyNumberFormat="1" applyFont="1" applyAlignment="1">
      <alignment horizontal="left" vertical="center" wrapText="1"/>
    </xf>
    <xf numFmtId="2" fontId="6" fillId="0" borderId="0" xfId="0" applyNumberFormat="1" applyFont="1" applyAlignment="1">
      <alignment horizontal="left" vertical="center"/>
    </xf>
    <xf numFmtId="2" fontId="6" fillId="0" borderId="0" xfId="0" applyNumberFormat="1" applyFont="1"/>
    <xf numFmtId="169" fontId="10" fillId="0" borderId="0" xfId="0" applyNumberFormat="1" applyFont="1" applyAlignment="1">
      <alignment horizontal="center" vertical="center" wrapText="1"/>
    </xf>
    <xf numFmtId="169" fontId="10" fillId="6" borderId="0" xfId="0" applyNumberFormat="1" applyFont="1" applyFill="1" applyAlignment="1">
      <alignment horizontal="left" vertical="center" wrapText="1"/>
    </xf>
    <xf numFmtId="169" fontId="10" fillId="0" borderId="0" xfId="0" applyNumberFormat="1" applyFont="1" applyAlignment="1">
      <alignment horizontal="left" vertical="center" wrapText="1"/>
    </xf>
    <xf numFmtId="169" fontId="6" fillId="0" borderId="0" xfId="0" applyNumberFormat="1" applyFont="1" applyAlignment="1">
      <alignment horizontal="left" vertical="center"/>
    </xf>
    <xf numFmtId="169" fontId="6" fillId="0" borderId="0" xfId="0" applyNumberFormat="1" applyFont="1"/>
    <xf numFmtId="169" fontId="6" fillId="6" borderId="0" xfId="0" applyNumberFormat="1" applyFont="1" applyFill="1" applyAlignment="1">
      <alignment vertical="top" wrapText="1"/>
    </xf>
    <xf numFmtId="169" fontId="6" fillId="6" borderId="0" xfId="0" applyNumberFormat="1" applyFont="1" applyFill="1"/>
    <xf numFmtId="169" fontId="10" fillId="6" borderId="0" xfId="0" applyNumberFormat="1" applyFont="1" applyFill="1" applyAlignment="1">
      <alignment horizontal="center" vertical="center" wrapText="1"/>
    </xf>
    <xf numFmtId="2" fontId="6" fillId="6" borderId="0" xfId="0" applyNumberFormat="1" applyFont="1" applyFill="1" applyAlignment="1">
      <alignment horizontal="left" vertical="center"/>
    </xf>
    <xf numFmtId="2" fontId="6" fillId="6" borderId="0" xfId="0" applyNumberFormat="1" applyFont="1" applyFill="1"/>
    <xf numFmtId="10" fontId="10" fillId="0" borderId="0" xfId="0" applyNumberFormat="1" applyFont="1" applyAlignment="1">
      <alignment horizontal="center" vertical="center" wrapText="1"/>
    </xf>
    <xf numFmtId="0" fontId="10" fillId="6" borderId="0" xfId="0" applyFont="1" applyFill="1" applyAlignment="1">
      <alignment horizontal="left" vertical="top"/>
    </xf>
    <xf numFmtId="165" fontId="10" fillId="7" borderId="1" xfId="0" applyNumberFormat="1" applyFont="1" applyFill="1" applyBorder="1" applyAlignment="1">
      <alignment horizontal="center" vertical="center" wrapText="1"/>
    </xf>
    <xf numFmtId="1" fontId="10" fillId="7" borderId="1" xfId="0" applyNumberFormat="1" applyFont="1" applyFill="1" applyBorder="1" applyAlignment="1">
      <alignment horizontal="center" vertical="center" wrapText="1"/>
    </xf>
    <xf numFmtId="1" fontId="10" fillId="0" borderId="0" xfId="0" applyNumberFormat="1" applyFont="1" applyAlignment="1">
      <alignment horizontal="center" vertical="center" wrapText="1"/>
    </xf>
    <xf numFmtId="171" fontId="10" fillId="7" borderId="1" xfId="2" applyNumberFormat="1" applyFont="1" applyFill="1" applyBorder="1" applyAlignment="1" applyProtection="1">
      <alignment horizontal="center" vertical="center" wrapText="1"/>
    </xf>
    <xf numFmtId="0" fontId="9" fillId="6" borderId="2" xfId="0" applyFont="1" applyFill="1" applyBorder="1"/>
    <xf numFmtId="0" fontId="9" fillId="6" borderId="0" xfId="0" applyFont="1" applyFill="1" applyAlignment="1">
      <alignment horizontal="left" vertical="top" wrapText="1"/>
    </xf>
    <xf numFmtId="0" fontId="12" fillId="6" borderId="0" xfId="0" applyFont="1" applyFill="1" applyAlignment="1">
      <alignment horizontal="left" vertical="top" wrapText="1"/>
    </xf>
    <xf numFmtId="0" fontId="48" fillId="6" borderId="0" xfId="0" applyFont="1" applyFill="1"/>
    <xf numFmtId="0" fontId="48" fillId="6" borderId="2" xfId="0" applyFont="1" applyFill="1" applyBorder="1"/>
    <xf numFmtId="0" fontId="48" fillId="6" borderId="0" xfId="0" applyFont="1" applyFill="1" applyAlignment="1">
      <alignment horizontal="left" vertical="center" wrapText="1"/>
    </xf>
    <xf numFmtId="0" fontId="48" fillId="6" borderId="3" xfId="0" applyFont="1" applyFill="1" applyBorder="1"/>
    <xf numFmtId="0" fontId="48" fillId="2" borderId="0" xfId="0" applyFont="1" applyFill="1"/>
    <xf numFmtId="0" fontId="6" fillId="6" borderId="16" xfId="0" applyFont="1" applyFill="1" applyBorder="1" applyAlignment="1">
      <alignment vertical="top"/>
    </xf>
    <xf numFmtId="0" fontId="6" fillId="0" borderId="16" xfId="0" applyFont="1" applyBorder="1" applyAlignment="1">
      <alignment vertical="top" wrapText="1"/>
    </xf>
    <xf numFmtId="0" fontId="6" fillId="6" borderId="16" xfId="0" applyFont="1" applyFill="1" applyBorder="1" applyAlignment="1">
      <alignment vertical="top" wrapText="1"/>
    </xf>
    <xf numFmtId="0" fontId="6" fillId="0" borderId="16" xfId="0" applyFont="1" applyBorder="1"/>
    <xf numFmtId="0" fontId="6" fillId="6" borderId="17" xfId="0" applyFont="1" applyFill="1" applyBorder="1"/>
    <xf numFmtId="0" fontId="10" fillId="6" borderId="0" xfId="0" applyFont="1" applyFill="1" applyAlignment="1" applyProtection="1">
      <alignment horizontal="right" vertical="top"/>
      <protection locked="0"/>
    </xf>
    <xf numFmtId="166" fontId="0" fillId="15" borderId="0" xfId="3" applyNumberFormat="1" applyFont="1" applyFill="1" applyAlignment="1">
      <alignment horizontal="right"/>
    </xf>
    <xf numFmtId="166" fontId="0" fillId="0" borderId="0" xfId="3" applyNumberFormat="1" applyFont="1" applyAlignment="1">
      <alignment horizontal="right"/>
    </xf>
    <xf numFmtId="10" fontId="0" fillId="0" borderId="0" xfId="0" applyNumberFormat="1"/>
    <xf numFmtId="166" fontId="10" fillId="7" borderId="1" xfId="3" applyNumberFormat="1" applyFont="1" applyFill="1" applyBorder="1" applyAlignment="1" applyProtection="1">
      <alignment horizontal="center" vertical="center" wrapText="1"/>
    </xf>
    <xf numFmtId="0" fontId="24" fillId="6" borderId="11" xfId="0" applyFont="1" applyFill="1" applyBorder="1"/>
    <xf numFmtId="10" fontId="13" fillId="7" borderId="1" xfId="1" applyNumberFormat="1" applyFont="1" applyFill="1" applyBorder="1" applyAlignment="1" applyProtection="1">
      <alignment vertical="center"/>
    </xf>
    <xf numFmtId="168" fontId="0" fillId="17" borderId="1" xfId="0" applyNumberFormat="1" applyFill="1" applyBorder="1" applyAlignment="1">
      <alignment horizontal="left"/>
    </xf>
    <xf numFmtId="168" fontId="0" fillId="17" borderId="26" xfId="0" applyNumberFormat="1" applyFill="1" applyBorder="1" applyAlignment="1">
      <alignment horizontal="left"/>
    </xf>
    <xf numFmtId="0" fontId="6" fillId="0" borderId="3" xfId="0" applyFont="1" applyBorder="1" applyAlignment="1">
      <alignment horizontal="center"/>
    </xf>
    <xf numFmtId="0" fontId="6" fillId="4" borderId="21" xfId="0" applyFont="1" applyFill="1" applyBorder="1"/>
    <xf numFmtId="0" fontId="6" fillId="4" borderId="5" xfId="0" applyFont="1" applyFill="1" applyBorder="1"/>
    <xf numFmtId="0" fontId="6" fillId="4" borderId="55" xfId="0" applyFont="1" applyFill="1" applyBorder="1"/>
    <xf numFmtId="0" fontId="6" fillId="4" borderId="56" xfId="0" applyFont="1" applyFill="1" applyBorder="1"/>
    <xf numFmtId="0" fontId="0" fillId="2" borderId="0" xfId="0" applyFill="1"/>
    <xf numFmtId="167" fontId="10" fillId="7" borderId="1" xfId="0" applyNumberFormat="1" applyFont="1" applyFill="1" applyBorder="1" applyAlignment="1">
      <alignment horizontal="center" vertical="center" wrapText="1"/>
    </xf>
    <xf numFmtId="0" fontId="10" fillId="5" borderId="1" xfId="0" applyFont="1" applyFill="1" applyBorder="1" applyAlignment="1" applyProtection="1">
      <alignment horizontal="center" vertical="center" wrapText="1"/>
      <protection locked="0"/>
    </xf>
    <xf numFmtId="0" fontId="10" fillId="5" borderId="8" xfId="0" applyFont="1" applyFill="1" applyBorder="1" applyAlignment="1" applyProtection="1">
      <alignment horizontal="left" vertical="top" wrapText="1"/>
      <protection locked="0"/>
    </xf>
    <xf numFmtId="0" fontId="10" fillId="5" borderId="9" xfId="0" applyFont="1" applyFill="1" applyBorder="1" applyAlignment="1" applyProtection="1">
      <alignment horizontal="left" vertical="top" wrapText="1"/>
      <protection locked="0"/>
    </xf>
    <xf numFmtId="0" fontId="10" fillId="5" borderId="10" xfId="0" applyFont="1" applyFill="1" applyBorder="1" applyAlignment="1" applyProtection="1">
      <alignment horizontal="left" vertical="top" wrapText="1"/>
      <protection locked="0"/>
    </xf>
    <xf numFmtId="0" fontId="51" fillId="5" borderId="9" xfId="0" applyFont="1" applyFill="1" applyBorder="1" applyAlignment="1" applyProtection="1">
      <alignment horizontal="center" vertical="top" wrapText="1"/>
      <protection locked="0"/>
    </xf>
    <xf numFmtId="0" fontId="51" fillId="5" borderId="10" xfId="0" applyFont="1" applyFill="1" applyBorder="1" applyAlignment="1" applyProtection="1">
      <alignment horizontal="center" vertical="top" wrapText="1"/>
      <protection locked="0"/>
    </xf>
    <xf numFmtId="0" fontId="6" fillId="5" borderId="1" xfId="0" applyFont="1" applyFill="1" applyBorder="1" applyAlignment="1" applyProtection="1">
      <alignment horizontal="left" vertical="top"/>
      <protection locked="0"/>
    </xf>
    <xf numFmtId="0" fontId="11" fillId="5" borderId="8" xfId="0" applyFont="1" applyFill="1" applyBorder="1" applyAlignment="1" applyProtection="1">
      <alignment horizontal="center" wrapText="1"/>
      <protection locked="0"/>
    </xf>
    <xf numFmtId="0" fontId="11" fillId="5" borderId="9" xfId="0" applyFont="1" applyFill="1" applyBorder="1" applyAlignment="1" applyProtection="1">
      <alignment horizontal="center" wrapText="1"/>
      <protection locked="0"/>
    </xf>
    <xf numFmtId="0" fontId="11" fillId="5" borderId="10" xfId="0" applyFont="1" applyFill="1" applyBorder="1" applyAlignment="1" applyProtection="1">
      <alignment horizontal="center" wrapText="1"/>
      <protection locked="0"/>
    </xf>
    <xf numFmtId="0" fontId="10" fillId="5" borderId="1" xfId="0" applyFont="1" applyFill="1" applyBorder="1" applyAlignment="1" applyProtection="1">
      <alignment horizontal="center" wrapText="1"/>
      <protection locked="0"/>
    </xf>
    <xf numFmtId="0" fontId="24" fillId="16" borderId="5" xfId="0" applyFont="1" applyFill="1" applyBorder="1" applyAlignment="1">
      <alignment horizontal="center"/>
    </xf>
    <xf numFmtId="0" fontId="24" fillId="16" borderId="16" xfId="0" applyFont="1" applyFill="1" applyBorder="1" applyAlignment="1">
      <alignment horizontal="center"/>
    </xf>
    <xf numFmtId="0" fontId="6" fillId="0" borderId="0" xfId="0" applyFont="1" applyAlignment="1">
      <alignment horizontal="left" vertical="center" wrapText="1"/>
    </xf>
    <xf numFmtId="0" fontId="10" fillId="0" borderId="0" xfId="0" applyFont="1" applyAlignment="1">
      <alignment horizontal="center"/>
    </xf>
    <xf numFmtId="0" fontId="10" fillId="5" borderId="1" xfId="0" applyFont="1" applyFill="1" applyBorder="1" applyAlignment="1" applyProtection="1">
      <alignment horizontal="center" vertical="center"/>
      <protection locked="0"/>
    </xf>
    <xf numFmtId="0" fontId="9" fillId="0" borderId="0" xfId="0" applyFont="1" applyAlignment="1">
      <alignment horizontal="right"/>
    </xf>
    <xf numFmtId="0" fontId="6" fillId="0" borderId="0" xfId="0" applyFont="1" applyAlignment="1">
      <alignment horizontal="left" wrapText="1"/>
    </xf>
    <xf numFmtId="0" fontId="0" fillId="0" borderId="0" xfId="0" applyAlignment="1">
      <alignment horizontal="left" wrapText="1"/>
    </xf>
    <xf numFmtId="0" fontId="52" fillId="0" borderId="0" xfId="0" applyFont="1" applyAlignment="1">
      <alignment horizontal="center"/>
    </xf>
    <xf numFmtId="0" fontId="6" fillId="0" borderId="0" xfId="0" applyFont="1" applyAlignment="1" applyProtection="1">
      <alignment horizontal="center"/>
      <protection locked="0"/>
    </xf>
    <xf numFmtId="0" fontId="6" fillId="0" borderId="0" xfId="0" applyFont="1" applyAlignment="1">
      <alignment horizontal="center"/>
    </xf>
    <xf numFmtId="0" fontId="0" fillId="0" borderId="11" xfId="0" applyBorder="1" applyAlignment="1">
      <alignment horizontal="center" wrapText="1"/>
    </xf>
    <xf numFmtId="0" fontId="0" fillId="0" borderId="0" xfId="0" applyAlignment="1">
      <alignment horizontal="center" wrapText="1"/>
    </xf>
    <xf numFmtId="44" fontId="10" fillId="10" borderId="18" xfId="2" applyFont="1" applyFill="1" applyBorder="1" applyAlignment="1">
      <alignment horizontal="center" vertical="center"/>
    </xf>
    <xf numFmtId="44" fontId="10" fillId="10" borderId="19" xfId="2" applyFont="1" applyFill="1" applyBorder="1" applyAlignment="1">
      <alignment horizontal="center" vertical="center"/>
    </xf>
    <xf numFmtId="44" fontId="10" fillId="10" borderId="20" xfId="2" applyFont="1" applyFill="1" applyBorder="1" applyAlignment="1">
      <alignment horizontal="center" vertical="center"/>
    </xf>
    <xf numFmtId="44" fontId="10" fillId="10" borderId="1" xfId="2" applyFont="1" applyFill="1" applyBorder="1" applyAlignment="1">
      <alignment horizontal="center" vertical="center"/>
    </xf>
    <xf numFmtId="0" fontId="19" fillId="11" borderId="0" xfId="0" applyFont="1" applyFill="1" applyAlignment="1">
      <alignment horizontal="center"/>
    </xf>
    <xf numFmtId="0" fontId="57" fillId="0" borderId="31" xfId="7" applyBorder="1"/>
    <xf numFmtId="0" fontId="57" fillId="0" borderId="36" xfId="7" applyBorder="1"/>
    <xf numFmtId="0" fontId="57" fillId="0" borderId="38" xfId="7" applyBorder="1"/>
    <xf numFmtId="0" fontId="57" fillId="0" borderId="39" xfId="7" applyBorder="1"/>
    <xf numFmtId="0" fontId="59" fillId="0" borderId="33" xfId="7" applyFont="1" applyBorder="1" applyAlignment="1">
      <alignment horizontal="center"/>
    </xf>
    <xf numFmtId="0" fontId="59" fillId="0" borderId="34" xfId="7" applyFont="1" applyBorder="1" applyAlignment="1">
      <alignment horizontal="center"/>
    </xf>
    <xf numFmtId="0" fontId="53" fillId="19" borderId="0" xfId="0" applyFont="1" applyFill="1" applyAlignment="1">
      <alignment horizontal="center"/>
    </xf>
    <xf numFmtId="0" fontId="10" fillId="5" borderId="8" xfId="0" applyFont="1" applyFill="1" applyBorder="1" applyAlignment="1" applyProtection="1">
      <alignment vertical="top" wrapText="1"/>
    </xf>
  </cellXfs>
  <cellStyles count="9">
    <cellStyle name="Comma" xfId="3" builtinId="3"/>
    <cellStyle name="Comma 2" xfId="6" xr:uid="{50807036-139A-4B6E-9006-6BBE0B697389}"/>
    <cellStyle name="Currency" xfId="2" builtinId="4"/>
    <cellStyle name="Currency 2" xfId="5" xr:uid="{ADDF6AEA-C29B-4D13-8097-D76667314A01}"/>
    <cellStyle name="Hyperlink" xfId="4" builtinId="8"/>
    <cellStyle name="Normal" xfId="0" builtinId="0"/>
    <cellStyle name="Normal 2" xfId="7" xr:uid="{A4BB8CBE-6E57-4002-88B1-3D95B15958DF}"/>
    <cellStyle name="Normal 4" xfId="8" xr:uid="{158E1116-57BD-4C3C-A228-67A888B553E9}"/>
    <cellStyle name="Percent" xfId="1" builtinId="5"/>
  </cellStyles>
  <dxfs count="84">
    <dxf>
      <font>
        <color rgb="FF9C0006"/>
      </font>
      <fill>
        <patternFill>
          <bgColor rgb="FFFFC7CE"/>
        </patternFill>
      </fill>
    </dxf>
    <dxf>
      <font>
        <color rgb="FF9C0006"/>
      </font>
      <fill>
        <patternFill>
          <bgColor rgb="FFFFC7CE"/>
        </patternFill>
      </fill>
    </dxf>
    <dxf>
      <fill>
        <patternFill>
          <bgColor theme="3" tint="0.59996337778862885"/>
        </patternFill>
      </fill>
    </dxf>
    <dxf>
      <fill>
        <patternFill>
          <bgColor rgb="FF92D050"/>
        </patternFill>
      </fill>
    </dxf>
    <dxf>
      <fill>
        <patternFill>
          <bgColor rgb="FF92D050"/>
        </patternFill>
      </fill>
    </dxf>
    <dxf>
      <fill>
        <patternFill>
          <bgColor rgb="FF92D050"/>
        </pattern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ont>
        <color theme="1"/>
      </font>
      <fill>
        <gradientFill degree="90">
          <stop position="0">
            <color theme="1"/>
          </stop>
          <stop position="1">
            <color theme="1"/>
          </stop>
        </gradientFill>
      </fill>
    </dxf>
    <dxf>
      <fill>
        <patternFill>
          <bgColor rgb="FFFF7C80"/>
        </patternFill>
      </fill>
    </dxf>
    <dxf>
      <fill>
        <patternFill>
          <bgColor rgb="FFFF7C80"/>
        </patternFill>
      </fill>
    </dxf>
    <dxf>
      <fill>
        <patternFill>
          <bgColor rgb="FFC00000"/>
        </patternFill>
      </fill>
    </dxf>
    <dxf>
      <fill>
        <patternFill>
          <bgColor rgb="FF92D050"/>
        </patternFill>
      </fill>
    </dxf>
    <dxf>
      <fill>
        <patternFill>
          <bgColor rgb="FFC00000"/>
        </patternFill>
      </fill>
    </dxf>
    <dxf>
      <fill>
        <patternFill>
          <bgColor rgb="FF92D050"/>
        </patternFill>
      </fill>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style="thin">
          <color theme="0"/>
        </left>
        <right style="thin">
          <color theme="0"/>
        </right>
        <top style="thin">
          <color theme="0"/>
        </top>
        <bottom style="thin">
          <color theme="0"/>
        </bottom>
        <vertical/>
        <horizontal/>
      </border>
    </dxf>
    <dxf>
      <font>
        <color theme="0"/>
      </font>
      <fill>
        <gradientFill degree="90">
          <stop position="0">
            <color theme="0"/>
          </stop>
          <stop position="1">
            <color theme="0"/>
          </stop>
        </gradientFill>
      </fill>
      <border>
        <left/>
        <right/>
        <top/>
        <bottom/>
        <vertical/>
        <horizontal/>
      </border>
    </dxf>
    <dxf>
      <font>
        <color theme="0"/>
      </font>
      <fill>
        <gradientFill degree="90">
          <stop position="0">
            <color theme="0"/>
          </stop>
          <stop position="1">
            <color theme="0"/>
          </stop>
        </gradientFill>
      </fill>
      <border>
        <left/>
        <right/>
        <top/>
        <bottom/>
        <vertical/>
        <horizontal/>
      </border>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fill>
        <patternFill>
          <bgColor rgb="FFFFC7CE"/>
        </patternFill>
      </fill>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1" indent="0" justifyLastLine="0" shrinkToFit="0" readingOrder="0"/>
    </dxf>
    <dxf>
      <alignment horizontal="left" vertical="center" textRotation="0" wrapText="0" indent="1" justifyLastLine="0" shrinkToFit="0" readingOrder="0"/>
    </dxf>
    <dxf>
      <font>
        <b/>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s>
  <tableStyles count="0" defaultTableStyle="TableStyleMedium2" defaultPivotStyle="PivotStyleLight16"/>
  <colors>
    <mruColors>
      <color rgb="FF4A7EA6"/>
      <color rgb="FFBDC8DB"/>
      <color rgb="FF4472C4"/>
      <color rgb="FFFF7C80"/>
      <color rgb="FFFF3300"/>
      <color rgb="FF00B050"/>
      <color rgb="FF00E2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microsoft.com/office/2022/11/relationships/FeaturePropertyBag" Target="featurePropertyBag/featurePropertyBag.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6350</xdr:colOff>
      <xdr:row>2</xdr:row>
      <xdr:rowOff>6350</xdr:rowOff>
    </xdr:from>
    <xdr:to>
      <xdr:col>6</xdr:col>
      <xdr:colOff>591358</xdr:colOff>
      <xdr:row>7</xdr:row>
      <xdr:rowOff>135255</xdr:rowOff>
    </xdr:to>
    <xdr:pic>
      <xdr:nvPicPr>
        <xdr:cNvPr id="4" name="Picture 3">
          <a:extLst>
            <a:ext uri="{FF2B5EF4-FFF2-40B4-BE49-F238E27FC236}">
              <a16:creationId xmlns:a16="http://schemas.microsoft.com/office/drawing/2014/main" id="{255BE40F-87E8-40A1-A129-4F5A8E3EE3E7}"/>
            </a:ext>
          </a:extLst>
        </xdr:cNvPr>
        <xdr:cNvPicPr>
          <a:picLocks noChangeAspect="1"/>
        </xdr:cNvPicPr>
      </xdr:nvPicPr>
      <xdr:blipFill rotWithShape="1">
        <a:blip xmlns:r="http://schemas.openxmlformats.org/officeDocument/2006/relationships" r:embed="rId1"/>
        <a:srcRect l="600" t="1150" b="28806"/>
        <a:stretch/>
      </xdr:blipFill>
      <xdr:spPr>
        <a:xfrm>
          <a:off x="111125" y="282575"/>
          <a:ext cx="3682538" cy="11652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2</xdr:row>
      <xdr:rowOff>15876</xdr:rowOff>
    </xdr:from>
    <xdr:to>
      <xdr:col>3</xdr:col>
      <xdr:colOff>2930698</xdr:colOff>
      <xdr:row>8</xdr:row>
      <xdr:rowOff>92393</xdr:rowOff>
    </xdr:to>
    <xdr:pic>
      <xdr:nvPicPr>
        <xdr:cNvPr id="2" name="Picture 1">
          <a:extLst>
            <a:ext uri="{FF2B5EF4-FFF2-40B4-BE49-F238E27FC236}">
              <a16:creationId xmlns:a16="http://schemas.microsoft.com/office/drawing/2014/main" id="{7639B51B-2CBD-41DE-9D73-66790E05F5F3}"/>
            </a:ext>
          </a:extLst>
        </xdr:cNvPr>
        <xdr:cNvPicPr>
          <a:picLocks noChangeAspect="1"/>
        </xdr:cNvPicPr>
      </xdr:nvPicPr>
      <xdr:blipFill rotWithShape="1">
        <a:blip xmlns:r="http://schemas.openxmlformats.org/officeDocument/2006/relationships" r:embed="rId1"/>
        <a:srcRect l="600" t="1149" b="29712"/>
        <a:stretch/>
      </xdr:blipFill>
      <xdr:spPr>
        <a:xfrm>
          <a:off x="106363" y="595314"/>
          <a:ext cx="3685713" cy="1166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179161</xdr:colOff>
      <xdr:row>11</xdr:row>
      <xdr:rowOff>40821</xdr:rowOff>
    </xdr:from>
    <xdr:to>
      <xdr:col>9</xdr:col>
      <xdr:colOff>84877</xdr:colOff>
      <xdr:row>36</xdr:row>
      <xdr:rowOff>108857</xdr:rowOff>
    </xdr:to>
    <xdr:sp macro="" textlink="">
      <xdr:nvSpPr>
        <xdr:cNvPr id="2" name="Rectangle 1">
          <a:extLst>
            <a:ext uri="{FF2B5EF4-FFF2-40B4-BE49-F238E27FC236}">
              <a16:creationId xmlns:a16="http://schemas.microsoft.com/office/drawing/2014/main" id="{C42D23CA-BB77-4B88-B619-F10DAD0A685B}"/>
            </a:ext>
          </a:extLst>
        </xdr:cNvPr>
        <xdr:cNvSpPr/>
      </xdr:nvSpPr>
      <xdr:spPr>
        <a:xfrm>
          <a:off x="10066111" y="2907846"/>
          <a:ext cx="1544016" cy="4821011"/>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190047</xdr:colOff>
      <xdr:row>64</xdr:row>
      <xdr:rowOff>159658</xdr:rowOff>
    </xdr:from>
    <xdr:to>
      <xdr:col>9</xdr:col>
      <xdr:colOff>86238</xdr:colOff>
      <xdr:row>77</xdr:row>
      <xdr:rowOff>180522</xdr:rowOff>
    </xdr:to>
    <xdr:sp macro="" textlink="">
      <xdr:nvSpPr>
        <xdr:cNvPr id="3" name="Rectangle 2">
          <a:extLst>
            <a:ext uri="{FF2B5EF4-FFF2-40B4-BE49-F238E27FC236}">
              <a16:creationId xmlns:a16="http://schemas.microsoft.com/office/drawing/2014/main" id="{364961C2-9987-4773-9BB5-6FA5D354AA7E}"/>
            </a:ext>
          </a:extLst>
        </xdr:cNvPr>
        <xdr:cNvSpPr/>
      </xdr:nvSpPr>
      <xdr:spPr>
        <a:xfrm>
          <a:off x="10076997" y="14894833"/>
          <a:ext cx="1534491" cy="2544989"/>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132443</xdr:colOff>
      <xdr:row>82</xdr:row>
      <xdr:rowOff>89356</xdr:rowOff>
    </xdr:from>
    <xdr:to>
      <xdr:col>7</xdr:col>
      <xdr:colOff>168277</xdr:colOff>
      <xdr:row>86</xdr:row>
      <xdr:rowOff>133350</xdr:rowOff>
    </xdr:to>
    <xdr:sp macro="" textlink="">
      <xdr:nvSpPr>
        <xdr:cNvPr id="4" name="Rectangle 3">
          <a:extLst>
            <a:ext uri="{FF2B5EF4-FFF2-40B4-BE49-F238E27FC236}">
              <a16:creationId xmlns:a16="http://schemas.microsoft.com/office/drawing/2014/main" id="{E5443B87-5D8F-41EB-9DF0-B02E21E765B8}"/>
            </a:ext>
          </a:extLst>
        </xdr:cNvPr>
        <xdr:cNvSpPr/>
      </xdr:nvSpPr>
      <xdr:spPr>
        <a:xfrm>
          <a:off x="6434818" y="18599606"/>
          <a:ext cx="3591834" cy="1806119"/>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173266</xdr:colOff>
      <xdr:row>38</xdr:row>
      <xdr:rowOff>45357</xdr:rowOff>
    </xdr:from>
    <xdr:to>
      <xdr:col>9</xdr:col>
      <xdr:colOff>83517</xdr:colOff>
      <xdr:row>45</xdr:row>
      <xdr:rowOff>108857</xdr:rowOff>
    </xdr:to>
    <xdr:sp macro="" textlink="">
      <xdr:nvSpPr>
        <xdr:cNvPr id="5" name="Rectangle 4">
          <a:extLst>
            <a:ext uri="{FF2B5EF4-FFF2-40B4-BE49-F238E27FC236}">
              <a16:creationId xmlns:a16="http://schemas.microsoft.com/office/drawing/2014/main" id="{773ECFB0-2480-425B-826E-959FB37CD694}"/>
            </a:ext>
          </a:extLst>
        </xdr:cNvPr>
        <xdr:cNvSpPr/>
      </xdr:nvSpPr>
      <xdr:spPr>
        <a:xfrm>
          <a:off x="10060216" y="8046357"/>
          <a:ext cx="1548551" cy="1387475"/>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175987</xdr:colOff>
      <xdr:row>47</xdr:row>
      <xdr:rowOff>88900</xdr:rowOff>
    </xdr:from>
    <xdr:to>
      <xdr:col>9</xdr:col>
      <xdr:colOff>86238</xdr:colOff>
      <xdr:row>55</xdr:row>
      <xdr:rowOff>16329</xdr:rowOff>
    </xdr:to>
    <xdr:sp macro="" textlink="">
      <xdr:nvSpPr>
        <xdr:cNvPr id="6" name="Rectangle 5">
          <a:extLst>
            <a:ext uri="{FF2B5EF4-FFF2-40B4-BE49-F238E27FC236}">
              <a16:creationId xmlns:a16="http://schemas.microsoft.com/office/drawing/2014/main" id="{49A0DB7F-5984-4217-A4FA-40EF397291CA}"/>
            </a:ext>
          </a:extLst>
        </xdr:cNvPr>
        <xdr:cNvSpPr/>
      </xdr:nvSpPr>
      <xdr:spPr>
        <a:xfrm>
          <a:off x="10068380" y="7981043"/>
          <a:ext cx="1556715" cy="1383393"/>
        </a:xfrm>
        <a:prstGeom prst="rect">
          <a:avLst/>
        </a:prstGeom>
        <a:solidFill>
          <a:srgbClr val="E2F0D9">
            <a:alpha val="40000"/>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34925</xdr:colOff>
      <xdr:row>2</xdr:row>
      <xdr:rowOff>82550</xdr:rowOff>
    </xdr:from>
    <xdr:to>
      <xdr:col>4</xdr:col>
      <xdr:colOff>1011093</xdr:colOff>
      <xdr:row>9</xdr:row>
      <xdr:rowOff>0</xdr:rowOff>
    </xdr:to>
    <xdr:pic>
      <xdr:nvPicPr>
        <xdr:cNvPr id="3" name="Picture 2">
          <a:extLst>
            <a:ext uri="{FF2B5EF4-FFF2-40B4-BE49-F238E27FC236}">
              <a16:creationId xmlns:a16="http://schemas.microsoft.com/office/drawing/2014/main" id="{79A3B00A-104A-45EC-AFF6-DBC4999BD37A}"/>
            </a:ext>
          </a:extLst>
        </xdr:cNvPr>
        <xdr:cNvPicPr>
          <a:picLocks noChangeAspect="1"/>
        </xdr:cNvPicPr>
      </xdr:nvPicPr>
      <xdr:blipFill rotWithShape="1">
        <a:blip xmlns:r="http://schemas.openxmlformats.org/officeDocument/2006/relationships" r:embed="rId1"/>
        <a:srcRect l="600" t="1150" b="28097"/>
        <a:stretch/>
      </xdr:blipFill>
      <xdr:spPr>
        <a:xfrm>
          <a:off x="120650" y="663575"/>
          <a:ext cx="3673013" cy="1174750"/>
        </a:xfrm>
        <a:prstGeom prst="rect">
          <a:avLst/>
        </a:prstGeom>
      </xdr:spPr>
    </xdr:pic>
    <xdr:clientData/>
  </xdr:twoCellAnchor>
  <xdr:twoCellAnchor>
    <xdr:from>
      <xdr:col>7</xdr:col>
      <xdr:colOff>442912</xdr:colOff>
      <xdr:row>39</xdr:row>
      <xdr:rowOff>154781</xdr:rowOff>
    </xdr:from>
    <xdr:to>
      <xdr:col>10</xdr:col>
      <xdr:colOff>169068</xdr:colOff>
      <xdr:row>48</xdr:row>
      <xdr:rowOff>154781</xdr:rowOff>
    </xdr:to>
    <xdr:sp macro="" textlink="">
      <xdr:nvSpPr>
        <xdr:cNvPr id="2" name="Rectangle 1">
          <a:extLst>
            <a:ext uri="{FF2B5EF4-FFF2-40B4-BE49-F238E27FC236}">
              <a16:creationId xmlns:a16="http://schemas.microsoft.com/office/drawing/2014/main" id="{E1CB8652-B85B-DA3D-41D1-5967267B4EA9}"/>
            </a:ext>
          </a:extLst>
        </xdr:cNvPr>
        <xdr:cNvSpPr/>
      </xdr:nvSpPr>
      <xdr:spPr>
        <a:xfrm>
          <a:off x="7634287" y="8165306"/>
          <a:ext cx="2993231" cy="1638300"/>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15</xdr:col>
      <xdr:colOff>171450</xdr:colOff>
      <xdr:row>23</xdr:row>
      <xdr:rowOff>114300</xdr:rowOff>
    </xdr:from>
    <xdr:to>
      <xdr:col>15</xdr:col>
      <xdr:colOff>2647950</xdr:colOff>
      <xdr:row>39</xdr:row>
      <xdr:rowOff>95250</xdr:rowOff>
    </xdr:to>
    <xdr:sp macro="" textlink="">
      <xdr:nvSpPr>
        <xdr:cNvPr id="2" name="TextBox 1">
          <a:extLst>
            <a:ext uri="{FF2B5EF4-FFF2-40B4-BE49-F238E27FC236}">
              <a16:creationId xmlns:a16="http://schemas.microsoft.com/office/drawing/2014/main" id="{49EBB1C4-21DB-BA87-55FA-532D6E10C8CC}"/>
            </a:ext>
          </a:extLst>
        </xdr:cNvPr>
        <xdr:cNvSpPr txBox="1"/>
      </xdr:nvSpPr>
      <xdr:spPr>
        <a:xfrm>
          <a:off x="12944475" y="5095875"/>
          <a:ext cx="2476500" cy="2876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Is the heat pump suitably</a:t>
          </a:r>
          <a:r>
            <a:rPr lang="en-GB" sz="1100" i="1" baseline="0"/>
            <a:t> sized?</a:t>
          </a:r>
        </a:p>
        <a:p>
          <a:r>
            <a:rPr lang="en-GB" sz="1100" i="1" baseline="0"/>
            <a:t> - Does the sCOP seem reasonable for the provided temperatures?</a:t>
          </a:r>
        </a:p>
        <a:p>
          <a:r>
            <a:rPr lang="en-GB" sz="1100" i="1" baseline="0"/>
            <a:t> - Has the heat demand been rerived from heat loss calcs, or consumption data?</a:t>
          </a:r>
        </a:p>
        <a:p>
          <a:r>
            <a:rPr lang="en-GB" sz="1100" i="1" baseline="0"/>
            <a:t> - is the provided feasibility / design / specification detailed enough?</a:t>
          </a:r>
        </a:p>
        <a:p>
          <a:r>
            <a:rPr lang="en-GB" sz="1100" i="1" baseline="0"/>
            <a:t> - Is gas generation being fully removed?</a:t>
          </a:r>
        </a:p>
        <a:p>
          <a:endParaRPr lang="en-GB" sz="1100" i="1" baseline="0"/>
        </a:p>
        <a:p>
          <a:endParaRPr lang="en-GB" sz="1100"/>
        </a:p>
      </xdr:txBody>
    </xdr:sp>
    <xdr:clientData/>
  </xdr:twoCellAnchor>
  <xdr:twoCellAnchor>
    <xdr:from>
      <xdr:col>15</xdr:col>
      <xdr:colOff>152400</xdr:colOff>
      <xdr:row>90</xdr:row>
      <xdr:rowOff>142875</xdr:rowOff>
    </xdr:from>
    <xdr:to>
      <xdr:col>15</xdr:col>
      <xdr:colOff>2628900</xdr:colOff>
      <xdr:row>103</xdr:row>
      <xdr:rowOff>6350</xdr:rowOff>
    </xdr:to>
    <xdr:sp macro="" textlink="">
      <xdr:nvSpPr>
        <xdr:cNvPr id="3" name="TextBox 2">
          <a:extLst>
            <a:ext uri="{FF2B5EF4-FFF2-40B4-BE49-F238E27FC236}">
              <a16:creationId xmlns:a16="http://schemas.microsoft.com/office/drawing/2014/main" id="{330E7FF4-5F5B-48C7-BE50-228E914FED19}"/>
            </a:ext>
          </a:extLst>
        </xdr:cNvPr>
        <xdr:cNvSpPr txBox="1"/>
      </xdr:nvSpPr>
      <xdr:spPr>
        <a:xfrm>
          <a:off x="12925425" y="17249775"/>
          <a:ext cx="2476500" cy="1854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Does the timeline seem realistic</a:t>
          </a:r>
          <a:r>
            <a:rPr lang="en-GB" sz="1100" i="1" baseline="0"/>
            <a:t> given the level of project maturity?</a:t>
          </a:r>
        </a:p>
        <a:p>
          <a:r>
            <a:rPr lang="en-GB" sz="1100" i="1" baseline="0"/>
            <a:t> - Is the planning / DNO /  procurement position likely to be a high risk to timely project delivery?</a:t>
          </a:r>
        </a:p>
        <a:p>
          <a:r>
            <a:rPr lang="en-GB" sz="1100" i="1" baseline="0"/>
            <a:t> </a:t>
          </a:r>
        </a:p>
        <a:p>
          <a:endParaRPr lang="en-GB" sz="1100"/>
        </a:p>
      </xdr:txBody>
    </xdr:sp>
    <xdr:clientData/>
  </xdr:twoCellAnchor>
  <xdr:twoCellAnchor>
    <xdr:from>
      <xdr:col>15</xdr:col>
      <xdr:colOff>95250</xdr:colOff>
      <xdr:row>110</xdr:row>
      <xdr:rowOff>57149</xdr:rowOff>
    </xdr:from>
    <xdr:to>
      <xdr:col>15</xdr:col>
      <xdr:colOff>2571750</xdr:colOff>
      <xdr:row>132</xdr:row>
      <xdr:rowOff>171450</xdr:rowOff>
    </xdr:to>
    <xdr:sp macro="" textlink="">
      <xdr:nvSpPr>
        <xdr:cNvPr id="4" name="TextBox 3">
          <a:extLst>
            <a:ext uri="{FF2B5EF4-FFF2-40B4-BE49-F238E27FC236}">
              <a16:creationId xmlns:a16="http://schemas.microsoft.com/office/drawing/2014/main" id="{252D84E7-513A-4059-AE7A-60F93F6D82C5}"/>
            </a:ext>
          </a:extLst>
        </xdr:cNvPr>
        <xdr:cNvSpPr txBox="1"/>
      </xdr:nvSpPr>
      <xdr:spPr>
        <a:xfrm>
          <a:off x="12868275" y="20421599"/>
          <a:ext cx="2476500" cy="40957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 the costs match up with the submitted evidence?</a:t>
          </a:r>
        </a:p>
        <a:p>
          <a:r>
            <a:rPr lang="en-GB" sz="1100" i="1"/>
            <a:t> - Are the costs only for eligible technologies?</a:t>
          </a:r>
          <a:r>
            <a:rPr lang="en-GB" sz="1100" i="1" baseline="0"/>
            <a:t> (e.g. do not include PV install)</a:t>
          </a:r>
        </a:p>
        <a:p>
          <a:r>
            <a:rPr lang="en-GB" sz="1100" i="1" baseline="0"/>
            <a:t> - Do the projects rely on any other government funding schemes? Such as Sustainable Communities for Learning / Tranforming Towns?</a:t>
          </a:r>
          <a:endParaRPr lang="en-GB" sz="1100" i="1"/>
        </a:p>
        <a:p>
          <a:r>
            <a:rPr lang="en-GB" sz="1100" i="1" baseline="0"/>
            <a:t> - Is there a suitable level of evidence to be able to match up each of the costs in the form?</a:t>
          </a:r>
        </a:p>
        <a:p>
          <a:r>
            <a:rPr lang="en-GB" sz="1100" i="1" baseline="0"/>
            <a:t> - Are the costs budget / soft market costs? </a:t>
          </a:r>
        </a:p>
        <a:p>
          <a:r>
            <a:rPr lang="en-GB" sz="1100" i="1" baseline="0"/>
            <a:t> - Are the costs typical for this type / scale of project?</a:t>
          </a:r>
        </a:p>
        <a:p>
          <a:r>
            <a:rPr lang="en-GB" sz="1100" i="1" baseline="0"/>
            <a:t> - Are the provided costs dated within the last 12 months?</a:t>
          </a:r>
        </a:p>
        <a:p>
          <a:r>
            <a:rPr lang="en-GB" sz="1100" i="1" baseline="0"/>
            <a:t> - Does the yearly split of costs seem reasonable with the current level of porject maturity / proposed project timeline?</a:t>
          </a:r>
        </a:p>
        <a:p>
          <a:r>
            <a:rPr lang="en-GB" sz="1100" i="1" baseline="0"/>
            <a:t> </a:t>
          </a:r>
        </a:p>
        <a:p>
          <a:endParaRPr lang="en-GB" sz="1100"/>
        </a:p>
      </xdr:txBody>
    </xdr:sp>
    <xdr:clientData/>
  </xdr:twoCellAnchor>
  <xdr:twoCellAnchor>
    <xdr:from>
      <xdr:col>15</xdr:col>
      <xdr:colOff>180975</xdr:colOff>
      <xdr:row>155</xdr:row>
      <xdr:rowOff>190500</xdr:rowOff>
    </xdr:from>
    <xdr:to>
      <xdr:col>15</xdr:col>
      <xdr:colOff>2657475</xdr:colOff>
      <xdr:row>161</xdr:row>
      <xdr:rowOff>215900</xdr:rowOff>
    </xdr:to>
    <xdr:sp macro="" textlink="">
      <xdr:nvSpPr>
        <xdr:cNvPr id="5" name="TextBox 4">
          <a:extLst>
            <a:ext uri="{FF2B5EF4-FFF2-40B4-BE49-F238E27FC236}">
              <a16:creationId xmlns:a16="http://schemas.microsoft.com/office/drawing/2014/main" id="{6D07D996-FA90-4A34-9B1A-A93C3376BC68}"/>
            </a:ext>
          </a:extLst>
        </xdr:cNvPr>
        <xdr:cNvSpPr txBox="1"/>
      </xdr:nvSpPr>
      <xdr:spPr>
        <a:xfrm>
          <a:off x="12954000" y="29346525"/>
          <a:ext cx="2476500" cy="1739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Do these risks</a:t>
          </a:r>
          <a:r>
            <a:rPr lang="en-GB" sz="1100" i="1" baseline="0"/>
            <a:t> tie in with the considerations in the other application form sections?</a:t>
          </a:r>
        </a:p>
        <a:p>
          <a:r>
            <a:rPr lang="en-GB" sz="1100" i="1" baseline="0"/>
            <a:t> - Does the risk register cover potential change in cost?</a:t>
          </a:r>
        </a:p>
        <a:p>
          <a:r>
            <a:rPr lang="en-GB" sz="1100" i="1" baseline="0"/>
            <a:t> - Are the mitigations reasonable?</a:t>
          </a:r>
        </a:p>
        <a:p>
          <a:r>
            <a:rPr lang="en-GB" sz="1100" i="1" baseline="0"/>
            <a:t> - Does the risk register prove a suitable level of project maturity?</a:t>
          </a:r>
        </a:p>
        <a:p>
          <a:r>
            <a:rPr lang="en-GB" sz="1100" i="1" baseline="0"/>
            <a:t> </a:t>
          </a:r>
        </a:p>
        <a:p>
          <a:endParaRPr lang="en-GB" sz="1100"/>
        </a:p>
      </xdr:txBody>
    </xdr:sp>
    <xdr:clientData/>
  </xdr:twoCellAnchor>
  <xdr:twoCellAnchor>
    <xdr:from>
      <xdr:col>15</xdr:col>
      <xdr:colOff>247650</xdr:colOff>
      <xdr:row>167</xdr:row>
      <xdr:rowOff>104775</xdr:rowOff>
    </xdr:from>
    <xdr:to>
      <xdr:col>15</xdr:col>
      <xdr:colOff>2724150</xdr:colOff>
      <xdr:row>177</xdr:row>
      <xdr:rowOff>34925</xdr:rowOff>
    </xdr:to>
    <xdr:sp macro="" textlink="">
      <xdr:nvSpPr>
        <xdr:cNvPr id="6" name="TextBox 5">
          <a:extLst>
            <a:ext uri="{FF2B5EF4-FFF2-40B4-BE49-F238E27FC236}">
              <a16:creationId xmlns:a16="http://schemas.microsoft.com/office/drawing/2014/main" id="{80B458DE-8BA9-4B10-B985-C129D466893C}"/>
            </a:ext>
          </a:extLst>
        </xdr:cNvPr>
        <xdr:cNvSpPr txBox="1"/>
      </xdr:nvSpPr>
      <xdr:spPr>
        <a:xfrm>
          <a:off x="13020675" y="32165925"/>
          <a:ext cx="2476500" cy="1739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 Has</a:t>
          </a:r>
          <a:r>
            <a:rPr lang="en-GB" sz="1100" i="1" baseline="0"/>
            <a:t> the applicant submitted all relevant bits of evidence to support the application?</a:t>
          </a:r>
        </a:p>
        <a:p>
          <a:r>
            <a:rPr lang="en-GB" sz="1100" i="1" baseline="0"/>
            <a:t> </a:t>
          </a:r>
        </a:p>
        <a:p>
          <a:r>
            <a:rPr lang="en-GB" sz="1100" i="1" baseline="0"/>
            <a:t> </a:t>
          </a:r>
        </a:p>
        <a:p>
          <a:endParaRPr lang="en-GB" sz="1100"/>
        </a:p>
      </xdr:txBody>
    </xdr:sp>
    <xdr:clientData/>
  </xdr:twoCellAnchor>
  <xdr:twoCellAnchor>
    <xdr:from>
      <xdr:col>15</xdr:col>
      <xdr:colOff>190500</xdr:colOff>
      <xdr:row>198</xdr:row>
      <xdr:rowOff>76200</xdr:rowOff>
    </xdr:from>
    <xdr:to>
      <xdr:col>15</xdr:col>
      <xdr:colOff>2667000</xdr:colOff>
      <xdr:row>210</xdr:row>
      <xdr:rowOff>123825</xdr:rowOff>
    </xdr:to>
    <xdr:sp macro="" textlink="">
      <xdr:nvSpPr>
        <xdr:cNvPr id="7" name="TextBox 6">
          <a:extLst>
            <a:ext uri="{FF2B5EF4-FFF2-40B4-BE49-F238E27FC236}">
              <a16:creationId xmlns:a16="http://schemas.microsoft.com/office/drawing/2014/main" id="{7CD05E27-6727-4E07-B7BB-F763641C01CF}"/>
            </a:ext>
          </a:extLst>
        </xdr:cNvPr>
        <xdr:cNvSpPr txBox="1"/>
      </xdr:nvSpPr>
      <xdr:spPr>
        <a:xfrm>
          <a:off x="12963525" y="37566600"/>
          <a:ext cx="2476500" cy="2219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t>Consider:</a:t>
          </a:r>
        </a:p>
        <a:p>
          <a:r>
            <a:rPr lang="en-GB" sz="1100" i="1"/>
            <a:t> -</a:t>
          </a:r>
          <a:r>
            <a:rPr lang="en-GB" sz="1100" i="1" baseline="0"/>
            <a:t> Could the project be suitable for funding if a few simple clarifications or further evidence is required?</a:t>
          </a:r>
        </a:p>
        <a:p>
          <a:r>
            <a:rPr lang="en-GB" sz="1100" i="1" baseline="0"/>
            <a:t> - If projects are a fail, give detail of the criteria they do not meet</a:t>
          </a:r>
        </a:p>
        <a:p>
          <a:r>
            <a:rPr lang="en-GB" sz="1100" i="1" baseline="0"/>
            <a:t> - If projects are a pass or a pass once clarifications are closed out, highlight any technical risks with the projects</a:t>
          </a:r>
        </a:p>
        <a:p>
          <a:r>
            <a:rPr lang="en-GB" sz="1100" i="1" baseline="0"/>
            <a:t> </a:t>
          </a:r>
        </a:p>
        <a:p>
          <a:r>
            <a:rPr lang="en-GB" sz="1100" i="1" baseline="0"/>
            <a:t> </a:t>
          </a:r>
        </a:p>
        <a:p>
          <a:r>
            <a:rPr lang="en-GB" sz="1100" i="1" baseline="0"/>
            <a:t> </a:t>
          </a:r>
        </a:p>
        <a:p>
          <a:endParaRPr lang="en-GB" sz="1100"/>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teffan Cook" id="{94A25003-28F4-4606-B103-17EE415FDCB2}" userId="S::Steffan.Cook@carbontrust.com::9937bc13-ed66-41eb-9b89-f5e63b74ea47"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09208C8-8A9E-48FB-9EAA-832A7ACAB396}" name="Table1" displayName="Table1" ref="B3:D25" totalsRowShown="0" headerRowDxfId="83" dataDxfId="82">
  <autoFilter ref="B3:D25" xr:uid="{7E04B8E4-9D0C-4F1F-93E0-2F78EE5F0A85}"/>
  <tableColumns count="3">
    <tableColumn id="1" xr3:uid="{41EA4A31-1F5D-4351-9364-DA9ED674E61F}" name="Administration:" dataDxfId="81"/>
    <tableColumn id="2" xr3:uid="{CB7049AE-BB83-4ECE-8EBE-3F874DF1FBDA}" name="Checkbox" dataDxfId="80"/>
    <tableColumn id="3" xr3:uid="{74816866-D49C-4F63-8BE0-7C2990283DF7}" name="Notes for tracker" dataDxfId="79"/>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43" dT="2024-09-25T10:58:44.46" personId="{94A25003-28F4-4606-B103-17EE415FDCB2}" id="{B75F38C5-DF2C-4D53-A477-C6E1EBA9E1D7}">
    <text>Capacity check 1: will source provide most of the heat required or too much</text>
  </threadedComment>
  <threadedComment ref="C45" dT="2024-09-25T11:09:53.27" personId="{94A25003-28F4-4606-B103-17EE415FDCB2}" id="{E0E9BB97-E8A5-4C63-9188-662442AF76F1}">
    <text>Capacity Check 2: How much of the year does the source need to be running? Is this realistic?</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nquiries@energyservice.wa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8.bin"/><Relationship Id="rId4" Type="http://schemas.microsoft.com/office/2017/10/relationships/threadedComment" Target="../threadedComments/threadedComment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07078-D1DC-4A99-99CF-4302C8491193}">
  <sheetPr codeName="Sheet1">
    <tabColor theme="7" tint="0.59999389629810485"/>
  </sheetPr>
  <dimension ref="A1:Q47"/>
  <sheetViews>
    <sheetView showGridLines="0" workbookViewId="0">
      <selection activeCell="J25" sqref="J25"/>
    </sheetView>
  </sheetViews>
  <sheetFormatPr defaultColWidth="0" defaultRowHeight="15" zeroHeight="1" x14ac:dyDescent="0.25"/>
  <cols>
    <col min="1" max="1" width="1.42578125" customWidth="1"/>
    <col min="2" max="5" width="8.85546875" customWidth="1"/>
    <col min="6" max="6" width="9.5703125" customWidth="1"/>
    <col min="7" max="7" width="9.85546875" customWidth="1"/>
    <col min="8" max="8" width="11.140625" customWidth="1"/>
    <col min="9" max="9" width="9.5703125" customWidth="1"/>
    <col min="10" max="10" width="21.42578125" customWidth="1"/>
    <col min="11" max="11" width="10.140625" customWidth="1"/>
    <col min="12" max="12" width="10.42578125" customWidth="1"/>
    <col min="13" max="13" width="10.85546875" customWidth="1"/>
    <col min="14" max="14" width="10.42578125" customWidth="1"/>
    <col min="15" max="15" width="10.85546875" customWidth="1"/>
    <col min="16" max="16" width="16" customWidth="1"/>
    <col min="17" max="17" width="1.140625" customWidth="1"/>
    <col min="18" max="16384" width="8.85546875" hidden="1"/>
  </cols>
  <sheetData>
    <row r="1" spans="2:16" ht="6.6" customHeight="1" thickBot="1" x14ac:dyDescent="0.3"/>
    <row r="2" spans="2:16" ht="15.75" thickBot="1" x14ac:dyDescent="0.3">
      <c r="B2" s="11"/>
      <c r="C2" s="12"/>
      <c r="D2" s="12"/>
      <c r="E2" s="12"/>
      <c r="F2" s="12"/>
      <c r="G2" s="12"/>
      <c r="H2" s="12"/>
      <c r="I2" s="12"/>
      <c r="J2" s="12"/>
      <c r="K2" s="12"/>
      <c r="L2" s="12"/>
      <c r="M2" s="12"/>
      <c r="N2" s="12"/>
      <c r="O2" s="12"/>
      <c r="P2" s="13"/>
    </row>
    <row r="3" spans="2:16" x14ac:dyDescent="0.25">
      <c r="B3" s="7"/>
      <c r="L3" t="s">
        <v>634</v>
      </c>
      <c r="O3" s="55">
        <v>45868</v>
      </c>
      <c r="P3" s="6"/>
    </row>
    <row r="4" spans="2:16" x14ac:dyDescent="0.25">
      <c r="B4" s="7"/>
      <c r="P4" s="6"/>
    </row>
    <row r="5" spans="2:16" x14ac:dyDescent="0.25">
      <c r="B5" s="7"/>
      <c r="P5" s="6"/>
    </row>
    <row r="6" spans="2:16" ht="26.25" x14ac:dyDescent="0.4">
      <c r="B6" s="7"/>
      <c r="I6" s="5" t="s">
        <v>316</v>
      </c>
      <c r="P6" s="6"/>
    </row>
    <row r="7" spans="2:16" x14ac:dyDescent="0.25">
      <c r="B7" s="7"/>
      <c r="P7" s="6"/>
    </row>
    <row r="8" spans="2:16" x14ac:dyDescent="0.25">
      <c r="B8" s="7"/>
      <c r="P8" s="6"/>
    </row>
    <row r="9" spans="2:16" x14ac:dyDescent="0.25">
      <c r="B9" s="7"/>
      <c r="P9" s="6"/>
    </row>
    <row r="10" spans="2:16" ht="31.5" x14ac:dyDescent="0.25">
      <c r="B10" s="7"/>
      <c r="C10" s="10" t="s">
        <v>353</v>
      </c>
      <c r="I10" s="190" t="s">
        <v>354</v>
      </c>
      <c r="J10" s="242" t="s">
        <v>559</v>
      </c>
      <c r="P10" s="6"/>
    </row>
    <row r="11" spans="2:16" x14ac:dyDescent="0.25">
      <c r="B11" s="7"/>
      <c r="P11" s="6"/>
    </row>
    <row r="12" spans="2:16" x14ac:dyDescent="0.25">
      <c r="B12" s="7"/>
      <c r="C12" s="9" t="s">
        <v>0</v>
      </c>
      <c r="P12" s="6"/>
    </row>
    <row r="13" spans="2:16" ht="7.5" customHeight="1" x14ac:dyDescent="0.25">
      <c r="B13" s="7"/>
      <c r="C13" s="9"/>
      <c r="P13" s="6"/>
    </row>
    <row r="14" spans="2:16" x14ac:dyDescent="0.25">
      <c r="B14" s="7"/>
      <c r="C14" s="8" t="s">
        <v>1</v>
      </c>
      <c r="H14" s="8" t="s">
        <v>2</v>
      </c>
      <c r="P14" s="6"/>
    </row>
    <row r="15" spans="2:16" x14ac:dyDescent="0.25">
      <c r="B15" s="7"/>
      <c r="C15" s="8" t="s">
        <v>3</v>
      </c>
      <c r="H15" s="65" t="s">
        <v>4</v>
      </c>
      <c r="I15" s="64" t="s">
        <v>5</v>
      </c>
      <c r="P15" s="6"/>
    </row>
    <row r="16" spans="2:16" x14ac:dyDescent="0.25">
      <c r="B16" s="7"/>
      <c r="C16" s="8" t="s">
        <v>6</v>
      </c>
      <c r="H16" s="61" t="s">
        <v>7</v>
      </c>
      <c r="I16" s="64" t="s">
        <v>8</v>
      </c>
      <c r="P16" s="6"/>
    </row>
    <row r="17" spans="2:16" x14ac:dyDescent="0.25">
      <c r="B17" s="7"/>
      <c r="C17" s="8" t="s">
        <v>9</v>
      </c>
      <c r="P17" s="6"/>
    </row>
    <row r="18" spans="2:16" x14ac:dyDescent="0.25">
      <c r="B18" s="7"/>
      <c r="C18" s="8" t="s">
        <v>10</v>
      </c>
      <c r="P18" s="6"/>
    </row>
    <row r="19" spans="2:16" x14ac:dyDescent="0.25">
      <c r="B19" s="7"/>
      <c r="P19" s="6"/>
    </row>
    <row r="20" spans="2:16" x14ac:dyDescent="0.25">
      <c r="B20" s="7"/>
      <c r="C20" s="191" t="s">
        <v>538</v>
      </c>
      <c r="K20" s="16"/>
      <c r="L20" s="16"/>
      <c r="M20" s="16"/>
      <c r="N20" s="16"/>
      <c r="O20" s="16"/>
      <c r="P20" s="6"/>
    </row>
    <row r="21" spans="2:16" x14ac:dyDescent="0.25">
      <c r="B21" s="7"/>
      <c r="P21" s="6"/>
    </row>
    <row r="22" spans="2:16" x14ac:dyDescent="0.25">
      <c r="B22" s="7"/>
      <c r="C22" s="9" t="s">
        <v>11</v>
      </c>
      <c r="P22" s="6"/>
    </row>
    <row r="23" spans="2:16" ht="7.5" customHeight="1" x14ac:dyDescent="0.25">
      <c r="B23" s="7"/>
      <c r="C23" s="9"/>
      <c r="P23" s="6"/>
    </row>
    <row r="24" spans="2:16" x14ac:dyDescent="0.25">
      <c r="B24" s="7"/>
      <c r="C24" s="8" t="s">
        <v>12</v>
      </c>
      <c r="P24" s="6"/>
    </row>
    <row r="25" spans="2:16" x14ac:dyDescent="0.25">
      <c r="B25" s="7"/>
      <c r="C25" s="8" t="s">
        <v>635</v>
      </c>
      <c r="L25" s="16"/>
      <c r="M25" s="16"/>
      <c r="N25" s="16"/>
      <c r="O25" s="16"/>
      <c r="P25" s="62"/>
    </row>
    <row r="26" spans="2:16" x14ac:dyDescent="0.25">
      <c r="B26" s="7"/>
      <c r="C26" s="8" t="s">
        <v>13</v>
      </c>
      <c r="P26" s="6"/>
    </row>
    <row r="27" spans="2:16" x14ac:dyDescent="0.25">
      <c r="B27" s="7"/>
      <c r="C27" s="243" t="s">
        <v>14</v>
      </c>
      <c r="P27" s="6"/>
    </row>
    <row r="28" spans="2:16" x14ac:dyDescent="0.25">
      <c r="B28" s="7"/>
      <c r="P28" s="6"/>
    </row>
    <row r="29" spans="2:16" x14ac:dyDescent="0.25">
      <c r="B29" s="7"/>
      <c r="C29" s="9" t="s">
        <v>15</v>
      </c>
      <c r="P29" s="6"/>
    </row>
    <row r="30" spans="2:16" ht="7.5" customHeight="1" x14ac:dyDescent="0.25">
      <c r="B30" s="7"/>
      <c r="C30" s="9"/>
      <c r="P30" s="6"/>
    </row>
    <row r="31" spans="2:16" x14ac:dyDescent="0.25">
      <c r="B31" s="7"/>
      <c r="C31" s="8" t="s">
        <v>412</v>
      </c>
      <c r="P31" s="6"/>
    </row>
    <row r="32" spans="2:16" x14ac:dyDescent="0.25">
      <c r="B32" s="7"/>
      <c r="C32" s="8" t="s">
        <v>16</v>
      </c>
      <c r="P32" s="6"/>
    </row>
    <row r="33" spans="2:16" x14ac:dyDescent="0.25">
      <c r="B33" s="7"/>
      <c r="C33" s="8"/>
      <c r="P33" s="6"/>
    </row>
    <row r="34" spans="2:16" x14ac:dyDescent="0.25">
      <c r="B34" s="15"/>
      <c r="C34" s="14" t="s">
        <v>17</v>
      </c>
      <c r="D34" s="16"/>
      <c r="E34" s="16"/>
      <c r="F34" s="16"/>
      <c r="G34" s="16"/>
      <c r="H34" s="16"/>
      <c r="I34" s="16"/>
      <c r="J34" s="16"/>
      <c r="K34" s="16"/>
      <c r="L34" s="16"/>
      <c r="P34" s="6"/>
    </row>
    <row r="35" spans="2:16" ht="7.5" customHeight="1" x14ac:dyDescent="0.25">
      <c r="B35" s="15"/>
      <c r="C35" s="14"/>
      <c r="D35" s="16"/>
      <c r="E35" s="16"/>
      <c r="F35" s="16"/>
      <c r="G35" s="16"/>
      <c r="H35" s="16"/>
      <c r="I35" s="16"/>
      <c r="J35" s="16"/>
      <c r="K35" s="16"/>
      <c r="L35" s="16"/>
      <c r="P35" s="6"/>
    </row>
    <row r="36" spans="2:16" x14ac:dyDescent="0.25">
      <c r="B36" s="7"/>
      <c r="C36" s="20" t="s">
        <v>18</v>
      </c>
      <c r="D36" s="20"/>
      <c r="E36" s="20"/>
      <c r="F36" s="20"/>
      <c r="G36" s="20"/>
      <c r="H36" s="20"/>
      <c r="I36" s="20"/>
      <c r="J36" s="20"/>
      <c r="K36" s="20"/>
      <c r="L36" s="20"/>
      <c r="M36" s="20"/>
      <c r="P36" s="6"/>
    </row>
    <row r="37" spans="2:16" x14ac:dyDescent="0.25">
      <c r="B37" s="7"/>
      <c r="C37" s="20" t="s">
        <v>19</v>
      </c>
      <c r="D37" s="20"/>
      <c r="E37" s="20"/>
      <c r="F37" s="20"/>
      <c r="G37" s="20"/>
      <c r="H37" s="20"/>
      <c r="I37" s="20"/>
      <c r="J37" s="20"/>
      <c r="K37" s="20"/>
      <c r="L37" s="20"/>
      <c r="M37" s="20"/>
      <c r="P37" s="6"/>
    </row>
    <row r="38" spans="2:16" x14ac:dyDescent="0.25">
      <c r="B38" s="7"/>
      <c r="C38" s="20" t="s">
        <v>20</v>
      </c>
      <c r="D38" s="20"/>
      <c r="E38" s="20"/>
      <c r="F38" s="20"/>
      <c r="G38" s="20"/>
      <c r="H38" s="20"/>
      <c r="I38" s="20"/>
      <c r="J38" s="20"/>
      <c r="K38" s="20"/>
      <c r="L38" s="20"/>
      <c r="M38" s="20"/>
      <c r="P38" s="6"/>
    </row>
    <row r="39" spans="2:16" x14ac:dyDescent="0.25">
      <c r="B39" s="7"/>
      <c r="C39" s="20" t="s">
        <v>21</v>
      </c>
      <c r="D39" s="20"/>
      <c r="E39" s="20"/>
      <c r="F39" s="20"/>
      <c r="G39" s="20"/>
      <c r="H39" s="20"/>
      <c r="I39" s="20"/>
      <c r="J39" s="20"/>
      <c r="K39" s="20"/>
      <c r="L39" s="20"/>
      <c r="M39" s="20"/>
      <c r="P39" s="6"/>
    </row>
    <row r="40" spans="2:16" x14ac:dyDescent="0.25">
      <c r="B40" s="7"/>
      <c r="C40" s="20" t="s">
        <v>22</v>
      </c>
      <c r="D40" s="20"/>
      <c r="E40" s="20"/>
      <c r="F40" s="20"/>
      <c r="G40" s="20"/>
      <c r="H40" s="20"/>
      <c r="I40" s="20"/>
      <c r="J40" s="20"/>
      <c r="K40" s="20"/>
      <c r="L40" s="20"/>
      <c r="M40" s="20"/>
      <c r="P40" s="6"/>
    </row>
    <row r="41" spans="2:16" x14ac:dyDescent="0.25">
      <c r="B41" s="7"/>
      <c r="C41" s="20" t="s">
        <v>23</v>
      </c>
      <c r="D41" s="20"/>
      <c r="E41" s="20"/>
      <c r="F41" s="20"/>
      <c r="G41" s="20"/>
      <c r="H41" s="20"/>
      <c r="I41" s="20"/>
      <c r="J41" s="20"/>
      <c r="K41" s="20"/>
      <c r="L41" s="20"/>
      <c r="M41" s="20"/>
      <c r="P41" s="6"/>
    </row>
    <row r="42" spans="2:16" x14ac:dyDescent="0.25">
      <c r="B42" s="7"/>
      <c r="C42" s="20" t="s">
        <v>24</v>
      </c>
      <c r="D42" s="20"/>
      <c r="E42" s="20"/>
      <c r="F42" s="20"/>
      <c r="G42" s="20"/>
      <c r="H42" s="20"/>
      <c r="I42" s="20"/>
      <c r="J42" s="20"/>
      <c r="K42" s="20"/>
      <c r="L42" s="20"/>
      <c r="M42" s="20"/>
      <c r="P42" s="6"/>
    </row>
    <row r="43" spans="2:16" x14ac:dyDescent="0.25">
      <c r="B43" s="7"/>
      <c r="C43" s="21" t="s">
        <v>25</v>
      </c>
      <c r="D43" s="20"/>
      <c r="E43" s="20"/>
      <c r="F43" s="20"/>
      <c r="G43" s="20"/>
      <c r="H43" s="20"/>
      <c r="I43" s="20"/>
      <c r="J43" s="20"/>
      <c r="K43" s="20"/>
      <c r="L43" s="20"/>
      <c r="M43" s="20"/>
      <c r="P43" s="6"/>
    </row>
    <row r="44" spans="2:16" x14ac:dyDescent="0.25">
      <c r="B44" s="7"/>
      <c r="C44" s="19"/>
      <c r="P44" s="6"/>
    </row>
    <row r="45" spans="2:16" ht="15.75" thickBot="1" x14ac:dyDescent="0.3">
      <c r="B45" s="7"/>
      <c r="C45" s="19"/>
      <c r="P45" s="6"/>
    </row>
    <row r="46" spans="2:16" ht="15.75" thickBot="1" x14ac:dyDescent="0.3">
      <c r="B46" s="11"/>
      <c r="C46" s="12"/>
      <c r="D46" s="12"/>
      <c r="E46" s="12"/>
      <c r="F46" s="12"/>
      <c r="G46" s="12"/>
      <c r="H46" s="12"/>
      <c r="I46" s="12"/>
      <c r="J46" s="12"/>
      <c r="K46" s="12"/>
      <c r="L46" s="12"/>
      <c r="M46" s="12"/>
      <c r="N46" s="12"/>
      <c r="O46" s="12"/>
      <c r="P46" s="13"/>
    </row>
    <row r="47" spans="2:16" ht="7.5" customHeight="1" x14ac:dyDescent="0.25"/>
  </sheetData>
  <sheetProtection selectLockedCells="1" selectUnlockedCells="1"/>
  <protectedRanges>
    <protectedRange sqref="C31:P31" name="Range1"/>
  </protectedRanges>
  <hyperlinks>
    <hyperlink ref="C43" r:id="rId1" xr:uid="{D2933379-98AF-497F-9909-2FE2008B1CBD}"/>
  </hyperlinks>
  <pageMargins left="0.7" right="0.7" top="0.75" bottom="0.75" header="0.3" footer="0.3"/>
  <pageSetup paperSize="9" orientation="portrait" r:id="rId2"/>
  <headerFooter>
    <oddFooter>&amp;L_x000D_&amp;1#&amp;"Calibri"&amp;10&amp;KFF0000 Confidential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88F45-8833-429C-8905-21FE44C20A9A}">
  <sheetPr codeName="Sheet2">
    <tabColor theme="4"/>
    <pageSetUpPr autoPageBreaks="0"/>
  </sheetPr>
  <dimension ref="A1:S175"/>
  <sheetViews>
    <sheetView showGridLines="0" topLeftCell="A8" workbookViewId="0">
      <selection activeCell="E13" sqref="E13:K13"/>
    </sheetView>
  </sheetViews>
  <sheetFormatPr defaultColWidth="0" defaultRowHeight="14.25" zeroHeight="1" x14ac:dyDescent="0.2"/>
  <cols>
    <col min="1" max="1" width="1.140625" style="8" customWidth="1"/>
    <col min="2" max="3" width="5.5703125" style="8" customWidth="1"/>
    <col min="4" max="4" width="53" style="86" customWidth="1"/>
    <col min="5" max="5" width="15.5703125" style="87" customWidth="1"/>
    <col min="6" max="11" width="15.5703125" style="8" customWidth="1"/>
    <col min="12" max="12" width="7.5703125" style="8" customWidth="1"/>
    <col min="13" max="13" width="1.140625" style="8" customWidth="1"/>
    <col min="14" max="19" width="0" style="8" hidden="1" customWidth="1"/>
    <col min="20" max="16384" width="8.85546875" style="8" hidden="1"/>
  </cols>
  <sheetData>
    <row r="1" spans="2:12" ht="15" thickBot="1" x14ac:dyDescent="0.25"/>
    <row r="2" spans="2:12" s="91" customFormat="1" ht="27" thickBot="1" x14ac:dyDescent="0.4">
      <c r="B2" s="88"/>
      <c r="C2" s="89" t="s">
        <v>320</v>
      </c>
      <c r="D2" s="89"/>
      <c r="E2" s="89"/>
      <c r="F2" s="89"/>
      <c r="G2" s="89"/>
      <c r="H2" s="89"/>
      <c r="I2" s="89"/>
      <c r="J2" s="89"/>
      <c r="K2" s="89"/>
      <c r="L2" s="90"/>
    </row>
    <row r="3" spans="2:12" x14ac:dyDescent="0.2">
      <c r="B3" s="92"/>
      <c r="G3" s="93"/>
      <c r="L3" s="94"/>
    </row>
    <row r="4" spans="2:12" x14ac:dyDescent="0.2">
      <c r="B4" s="92"/>
      <c r="G4" s="93"/>
      <c r="L4" s="94"/>
    </row>
    <row r="5" spans="2:12" x14ac:dyDescent="0.2">
      <c r="B5" s="92"/>
      <c r="G5" s="93"/>
      <c r="L5" s="94"/>
    </row>
    <row r="6" spans="2:12" x14ac:dyDescent="0.2">
      <c r="B6" s="92"/>
      <c r="G6" s="93"/>
      <c r="L6" s="94"/>
    </row>
    <row r="7" spans="2:12" x14ac:dyDescent="0.2">
      <c r="B7" s="92"/>
      <c r="G7" s="93"/>
      <c r="L7" s="94"/>
    </row>
    <row r="8" spans="2:12" x14ac:dyDescent="0.2">
      <c r="B8" s="92"/>
      <c r="G8" s="93"/>
      <c r="L8" s="94"/>
    </row>
    <row r="9" spans="2:12" x14ac:dyDescent="0.2">
      <c r="B9" s="92"/>
      <c r="G9" s="93"/>
      <c r="L9" s="94"/>
    </row>
    <row r="10" spans="2:12" ht="15.75" x14ac:dyDescent="0.25">
      <c r="B10" s="95" t="s">
        <v>317</v>
      </c>
      <c r="C10" s="96"/>
      <c r="D10" s="96"/>
      <c r="E10" s="96"/>
      <c r="F10" s="96"/>
      <c r="G10" s="96"/>
      <c r="H10" s="96"/>
      <c r="I10" s="96"/>
      <c r="J10" s="96"/>
      <c r="K10" s="96"/>
      <c r="L10" s="97"/>
    </row>
    <row r="11" spans="2:12" ht="15.75" x14ac:dyDescent="0.25">
      <c r="B11" s="98"/>
      <c r="C11" s="99"/>
      <c r="D11" s="99"/>
      <c r="E11" s="99"/>
      <c r="F11" s="99"/>
      <c r="G11" s="99"/>
      <c r="H11" s="99"/>
      <c r="I11" s="99"/>
      <c r="J11" s="99"/>
      <c r="K11" s="99"/>
      <c r="L11" s="100"/>
    </row>
    <row r="12" spans="2:12" ht="15.75" x14ac:dyDescent="0.25">
      <c r="B12" s="101" t="s">
        <v>27</v>
      </c>
      <c r="C12" s="99"/>
      <c r="D12" s="99"/>
      <c r="E12" s="99"/>
      <c r="F12" s="99"/>
      <c r="G12" s="99"/>
      <c r="H12" s="99"/>
      <c r="I12" s="99"/>
      <c r="J12" s="99"/>
      <c r="K12" s="99"/>
      <c r="L12" s="100"/>
    </row>
    <row r="13" spans="2:12" ht="251.1" customHeight="1" x14ac:dyDescent="0.2">
      <c r="B13" s="92"/>
      <c r="D13" s="87" t="s">
        <v>636</v>
      </c>
      <c r="E13" s="481"/>
      <c r="F13" s="482"/>
      <c r="G13" s="482"/>
      <c r="H13" s="482"/>
      <c r="I13" s="482"/>
      <c r="J13" s="482"/>
      <c r="K13" s="483"/>
      <c r="L13" s="94"/>
    </row>
    <row r="14" spans="2:12" x14ac:dyDescent="0.2">
      <c r="B14" s="92"/>
      <c r="G14" s="93"/>
      <c r="L14" s="94"/>
    </row>
    <row r="15" spans="2:12" ht="42.75" customHeight="1" x14ac:dyDescent="0.2">
      <c r="B15" s="92"/>
      <c r="D15" s="213" t="s">
        <v>28</v>
      </c>
      <c r="E15" s="212" t="s">
        <v>332</v>
      </c>
      <c r="G15" s="93"/>
      <c r="L15" s="94"/>
    </row>
    <row r="16" spans="2:12" x14ac:dyDescent="0.2">
      <c r="B16" s="92"/>
      <c r="E16" s="102"/>
      <c r="G16" s="93"/>
      <c r="L16" s="94"/>
    </row>
    <row r="17" spans="2:12" x14ac:dyDescent="0.2">
      <c r="B17" s="92"/>
      <c r="E17" s="102"/>
      <c r="G17" s="93"/>
      <c r="L17" s="94"/>
    </row>
    <row r="18" spans="2:12" ht="15.75" x14ac:dyDescent="0.25">
      <c r="B18" s="101" t="s">
        <v>29</v>
      </c>
      <c r="E18" s="102"/>
      <c r="G18" s="93"/>
      <c r="L18" s="94"/>
    </row>
    <row r="19" spans="2:12" x14ac:dyDescent="0.2">
      <c r="B19" s="92"/>
      <c r="E19" s="102"/>
      <c r="G19" s="93"/>
      <c r="H19" s="103" t="s">
        <v>30</v>
      </c>
      <c r="L19" s="94"/>
    </row>
    <row r="20" spans="2:12" ht="42" customHeight="1" x14ac:dyDescent="0.2">
      <c r="B20" s="92"/>
      <c r="D20" s="102" t="s">
        <v>31</v>
      </c>
      <c r="E20" s="66" t="b">
        <v>0</v>
      </c>
      <c r="G20" s="93"/>
      <c r="H20" s="104" t="str">
        <f>IF(E20=TRUE, "Pass", "Fail")</f>
        <v>Fail</v>
      </c>
      <c r="L20" s="94"/>
    </row>
    <row r="21" spans="2:12" ht="9.9499999999999993" customHeight="1" x14ac:dyDescent="0.2">
      <c r="B21" s="92"/>
      <c r="D21" s="105"/>
      <c r="E21" s="106"/>
      <c r="G21" s="93"/>
      <c r="L21" s="94"/>
    </row>
    <row r="22" spans="2:12" ht="42" customHeight="1" x14ac:dyDescent="0.2">
      <c r="B22" s="92"/>
      <c r="D22" s="102" t="s">
        <v>32</v>
      </c>
      <c r="E22" s="66" t="b">
        <v>0</v>
      </c>
      <c r="G22" s="93"/>
      <c r="H22" s="104" t="str">
        <f>IF(E22=TRUE, "Pass", "Fail")</f>
        <v>Fail</v>
      </c>
      <c r="L22" s="94"/>
    </row>
    <row r="23" spans="2:12" ht="9.9499999999999993" customHeight="1" x14ac:dyDescent="0.2">
      <c r="B23" s="92"/>
      <c r="D23" s="105"/>
      <c r="E23" s="106"/>
      <c r="G23" s="93"/>
      <c r="L23" s="94"/>
    </row>
    <row r="24" spans="2:12" ht="42" customHeight="1" x14ac:dyDescent="0.2">
      <c r="B24" s="92"/>
      <c r="D24" s="244" t="s">
        <v>442</v>
      </c>
      <c r="E24" s="66" t="b">
        <v>0</v>
      </c>
      <c r="G24" s="93"/>
      <c r="H24" s="104" t="str">
        <f>IF(E24=TRUE, "Pass", "Fail")</f>
        <v>Fail</v>
      </c>
      <c r="L24" s="94"/>
    </row>
    <row r="25" spans="2:12" ht="9.9499999999999993" customHeight="1" x14ac:dyDescent="0.2">
      <c r="B25" s="92"/>
      <c r="D25" s="105"/>
      <c r="E25" s="106"/>
      <c r="G25" s="93"/>
      <c r="L25" s="94"/>
    </row>
    <row r="26" spans="2:12" ht="42" customHeight="1" x14ac:dyDescent="0.2">
      <c r="B26" s="92"/>
      <c r="D26" s="105" t="s">
        <v>33</v>
      </c>
      <c r="E26" s="66" t="b">
        <v>0</v>
      </c>
      <c r="G26" s="93"/>
      <c r="H26" s="104" t="str">
        <f>IF(E26=TRUE, "Pass", "Fail")</f>
        <v>Fail</v>
      </c>
      <c r="L26" s="94"/>
    </row>
    <row r="27" spans="2:12" ht="9.9499999999999993" customHeight="1" x14ac:dyDescent="0.2">
      <c r="B27" s="92"/>
      <c r="D27" s="105"/>
      <c r="E27" s="107"/>
      <c r="G27" s="93"/>
      <c r="L27" s="94"/>
    </row>
    <row r="28" spans="2:12" ht="42" customHeight="1" x14ac:dyDescent="0.2">
      <c r="B28" s="92"/>
      <c r="D28" s="108" t="s">
        <v>637</v>
      </c>
      <c r="E28" s="66" t="b">
        <v>0</v>
      </c>
      <c r="G28" s="93"/>
      <c r="H28" s="104" t="str">
        <f>IF(E28=TRUE, "Pass", "Fail")</f>
        <v>Fail</v>
      </c>
      <c r="L28" s="94"/>
    </row>
    <row r="29" spans="2:12" ht="23.25" customHeight="1" x14ac:dyDescent="0.2">
      <c r="B29" s="92"/>
      <c r="D29" s="108"/>
      <c r="E29" s="60" t="s">
        <v>39</v>
      </c>
      <c r="G29" s="93"/>
      <c r="H29" s="200"/>
      <c r="L29" s="94"/>
    </row>
    <row r="30" spans="2:12" ht="42" customHeight="1" x14ac:dyDescent="0.2">
      <c r="B30" s="92"/>
      <c r="D30" s="102" t="s">
        <v>34</v>
      </c>
      <c r="E30" s="40" t="s">
        <v>332</v>
      </c>
      <c r="G30" s="93"/>
      <c r="L30" s="94"/>
    </row>
    <row r="31" spans="2:12" ht="9.9499999999999993" customHeight="1" x14ac:dyDescent="0.2">
      <c r="B31" s="92"/>
      <c r="D31" s="105"/>
      <c r="E31" s="109"/>
      <c r="G31" s="93"/>
      <c r="L31" s="94"/>
    </row>
    <row r="32" spans="2:12" ht="42" customHeight="1" x14ac:dyDescent="0.2">
      <c r="B32" s="92"/>
      <c r="D32" s="102" t="s">
        <v>429</v>
      </c>
      <c r="E32" s="40" t="s">
        <v>332</v>
      </c>
      <c r="H32" s="103" t="str" cm="1">
        <f t="array" ref="H32">_xlfn.SWITCH(E32,"Yes","Please give details in '3.Eligible Cost Breakdown'","No","Independent","Please Select","")</f>
        <v/>
      </c>
      <c r="L32" s="94"/>
    </row>
    <row r="33" spans="2:12" x14ac:dyDescent="0.2">
      <c r="B33" s="92"/>
      <c r="E33" s="106"/>
      <c r="G33" s="93"/>
      <c r="L33" s="94"/>
    </row>
    <row r="34" spans="2:12" ht="42" customHeight="1" x14ac:dyDescent="0.2">
      <c r="B34" s="92"/>
      <c r="D34" s="102" t="s">
        <v>428</v>
      </c>
      <c r="E34" s="40" t="s">
        <v>332</v>
      </c>
      <c r="G34" s="215"/>
      <c r="H34" s="217" t="str" cm="1">
        <f t="array" ref="H34">_xlfn.SWITCH(E34,"Yes","Please give details in '2.6 Project Timeline' - other ongoing work","No","Independent","Please Select","")</f>
        <v/>
      </c>
      <c r="I34" s="216"/>
      <c r="J34" s="103"/>
      <c r="L34" s="94"/>
    </row>
    <row r="35" spans="2:12" x14ac:dyDescent="0.2">
      <c r="B35" s="92"/>
      <c r="E35" s="106"/>
      <c r="G35" s="93"/>
      <c r="L35" s="94"/>
    </row>
    <row r="36" spans="2:12" ht="15.75" x14ac:dyDescent="0.25">
      <c r="B36" s="101" t="s">
        <v>638</v>
      </c>
      <c r="E36" s="106"/>
      <c r="G36" s="93"/>
      <c r="L36" s="94"/>
    </row>
    <row r="37" spans="2:12" ht="42" customHeight="1" x14ac:dyDescent="0.25">
      <c r="B37" s="101"/>
      <c r="D37" s="87" t="s">
        <v>36</v>
      </c>
      <c r="E37" s="40" t="s">
        <v>332</v>
      </c>
      <c r="G37" s="93"/>
      <c r="L37" s="94"/>
    </row>
    <row r="38" spans="2:12" ht="11.1" customHeight="1" x14ac:dyDescent="0.25">
      <c r="B38" s="101"/>
      <c r="E38" s="109"/>
      <c r="G38" s="93"/>
      <c r="L38" s="94"/>
    </row>
    <row r="39" spans="2:12" ht="50.45" customHeight="1" x14ac:dyDescent="0.25">
      <c r="B39" s="101"/>
      <c r="D39" s="87" t="s">
        <v>443</v>
      </c>
      <c r="E39" s="40" t="s">
        <v>332</v>
      </c>
      <c r="G39" s="93"/>
      <c r="L39" s="94"/>
    </row>
    <row r="40" spans="2:12" ht="15.75" x14ac:dyDescent="0.25">
      <c r="B40" s="101"/>
      <c r="D40" s="87"/>
      <c r="E40" s="107"/>
      <c r="G40" s="93"/>
      <c r="L40" s="94"/>
    </row>
    <row r="41" spans="2:12" ht="42" customHeight="1" x14ac:dyDescent="0.25">
      <c r="B41" s="101"/>
      <c r="D41" s="87" t="s">
        <v>444</v>
      </c>
      <c r="E41" s="40" t="s">
        <v>332</v>
      </c>
      <c r="G41" s="93"/>
      <c r="L41" s="94"/>
    </row>
    <row r="42" spans="2:12" ht="11.1" customHeight="1" x14ac:dyDescent="0.25">
      <c r="B42" s="101"/>
      <c r="G42" s="93"/>
      <c r="L42" s="94"/>
    </row>
    <row r="43" spans="2:12" ht="179.45" customHeight="1" x14ac:dyDescent="0.2">
      <c r="B43" s="92"/>
      <c r="D43" s="110" t="s">
        <v>38</v>
      </c>
      <c r="E43" s="481"/>
      <c r="F43" s="482"/>
      <c r="G43" s="482"/>
      <c r="H43" s="482"/>
      <c r="I43" s="482"/>
      <c r="J43" s="482"/>
      <c r="K43" s="483"/>
      <c r="L43" s="94" t="s">
        <v>39</v>
      </c>
    </row>
    <row r="44" spans="2:12" ht="17.45" customHeight="1" x14ac:dyDescent="0.2">
      <c r="B44" s="92"/>
      <c r="G44" s="93"/>
      <c r="L44" s="94"/>
    </row>
    <row r="45" spans="2:12" ht="15.75" x14ac:dyDescent="0.25">
      <c r="B45" s="95" t="s">
        <v>318</v>
      </c>
      <c r="C45" s="96"/>
      <c r="D45" s="96"/>
      <c r="E45" s="96"/>
      <c r="F45" s="96"/>
      <c r="G45" s="96"/>
      <c r="H45" s="96"/>
      <c r="I45" s="96"/>
      <c r="J45" s="96"/>
      <c r="K45" s="96"/>
      <c r="L45" s="97"/>
    </row>
    <row r="46" spans="2:12" x14ac:dyDescent="0.2">
      <c r="B46" s="92"/>
      <c r="G46" s="93"/>
      <c r="L46" s="94"/>
    </row>
    <row r="47" spans="2:12" ht="15.75" x14ac:dyDescent="0.25">
      <c r="B47" s="101" t="s">
        <v>40</v>
      </c>
      <c r="G47" s="93"/>
      <c r="L47" s="94"/>
    </row>
    <row r="48" spans="2:12" ht="15.75" x14ac:dyDescent="0.25">
      <c r="B48" s="101"/>
      <c r="D48" s="111" t="s">
        <v>41</v>
      </c>
      <c r="E48" s="480"/>
      <c r="F48" s="480"/>
      <c r="G48" s="480"/>
      <c r="H48" s="480"/>
      <c r="I48" s="480"/>
      <c r="J48" s="480"/>
      <c r="K48" s="480"/>
      <c r="L48" s="94"/>
    </row>
    <row r="49" spans="2:12" ht="9" customHeight="1" x14ac:dyDescent="0.2">
      <c r="B49" s="92"/>
      <c r="E49" s="106"/>
      <c r="F49" s="103"/>
      <c r="G49" s="112"/>
      <c r="H49" s="103"/>
      <c r="I49" s="103"/>
      <c r="J49" s="103"/>
      <c r="K49" s="103"/>
      <c r="L49" s="94"/>
    </row>
    <row r="50" spans="2:12" x14ac:dyDescent="0.2">
      <c r="B50" s="92"/>
      <c r="D50" s="111" t="s">
        <v>42</v>
      </c>
      <c r="E50" s="480"/>
      <c r="F50" s="480"/>
      <c r="G50" s="480"/>
      <c r="H50" s="480"/>
      <c r="I50" s="480"/>
      <c r="J50" s="480"/>
      <c r="K50" s="480"/>
      <c r="L50" s="94"/>
    </row>
    <row r="51" spans="2:12" ht="9" customHeight="1" x14ac:dyDescent="0.2">
      <c r="B51" s="92"/>
      <c r="D51" s="111"/>
      <c r="E51" s="106"/>
      <c r="F51" s="103"/>
      <c r="G51" s="112"/>
      <c r="H51" s="103"/>
      <c r="I51" s="103"/>
      <c r="J51" s="103"/>
      <c r="K51" s="103"/>
      <c r="L51" s="94"/>
    </row>
    <row r="52" spans="2:12" x14ac:dyDescent="0.2">
      <c r="B52" s="92"/>
      <c r="D52" s="111" t="s">
        <v>43</v>
      </c>
      <c r="E52" s="480"/>
      <c r="F52" s="480"/>
      <c r="G52" s="480"/>
      <c r="H52" s="480"/>
      <c r="I52" s="480"/>
      <c r="J52" s="480"/>
      <c r="K52" s="480"/>
      <c r="L52" s="94"/>
    </row>
    <row r="53" spans="2:12" x14ac:dyDescent="0.2">
      <c r="B53" s="92"/>
      <c r="D53" s="111"/>
      <c r="E53" s="106"/>
      <c r="F53" s="103"/>
      <c r="G53" s="112"/>
      <c r="H53" s="103"/>
      <c r="I53" s="103"/>
      <c r="J53" s="103"/>
      <c r="K53" s="103"/>
      <c r="L53" s="94"/>
    </row>
    <row r="54" spans="2:12" ht="15.75" x14ac:dyDescent="0.25">
      <c r="B54" s="101" t="s">
        <v>44</v>
      </c>
      <c r="D54" s="111"/>
      <c r="E54" s="106"/>
      <c r="F54" s="103"/>
      <c r="G54" s="112"/>
      <c r="H54" s="103"/>
      <c r="I54" s="103"/>
      <c r="J54" s="103"/>
      <c r="K54" s="103"/>
      <c r="L54" s="94"/>
    </row>
    <row r="55" spans="2:12" ht="15.75" x14ac:dyDescent="0.25">
      <c r="B55" s="101"/>
      <c r="D55" s="111" t="s">
        <v>45</v>
      </c>
      <c r="E55" s="480"/>
      <c r="F55" s="480"/>
      <c r="G55" s="480"/>
      <c r="H55" s="480"/>
      <c r="I55" s="480"/>
      <c r="J55" s="480"/>
      <c r="K55" s="480"/>
      <c r="L55" s="94"/>
    </row>
    <row r="56" spans="2:12" ht="9" customHeight="1" x14ac:dyDescent="0.25">
      <c r="B56" s="101"/>
      <c r="D56" s="111"/>
      <c r="E56" s="106"/>
      <c r="F56" s="103"/>
      <c r="G56" s="112"/>
      <c r="H56" s="103"/>
      <c r="I56" s="103"/>
      <c r="J56" s="103"/>
      <c r="K56" s="103"/>
      <c r="L56" s="94"/>
    </row>
    <row r="57" spans="2:12" x14ac:dyDescent="0.2">
      <c r="B57" s="92"/>
      <c r="D57" s="111" t="s">
        <v>46</v>
      </c>
      <c r="E57" s="480"/>
      <c r="F57" s="480"/>
      <c r="G57" s="480"/>
      <c r="H57" s="480"/>
      <c r="I57" s="480"/>
      <c r="J57" s="480"/>
      <c r="K57" s="480"/>
      <c r="L57" s="94"/>
    </row>
    <row r="58" spans="2:12" ht="9" customHeight="1" x14ac:dyDescent="0.2">
      <c r="B58" s="92"/>
      <c r="E58" s="106"/>
      <c r="F58" s="103"/>
      <c r="G58" s="112"/>
      <c r="H58" s="103"/>
      <c r="I58" s="103"/>
      <c r="J58" s="103"/>
      <c r="K58" s="103"/>
      <c r="L58" s="94"/>
    </row>
    <row r="59" spans="2:12" x14ac:dyDescent="0.2">
      <c r="B59" s="92"/>
      <c r="D59" s="111" t="s">
        <v>47</v>
      </c>
      <c r="E59" s="480"/>
      <c r="F59" s="480"/>
      <c r="G59" s="480"/>
      <c r="H59" s="480"/>
      <c r="I59" s="480"/>
      <c r="J59" s="480"/>
      <c r="K59" s="480"/>
      <c r="L59" s="94"/>
    </row>
    <row r="60" spans="2:12" ht="9" customHeight="1" x14ac:dyDescent="0.2">
      <c r="B60" s="92"/>
      <c r="D60" s="111"/>
      <c r="E60" s="106"/>
      <c r="F60" s="103"/>
      <c r="G60" s="112"/>
      <c r="H60" s="103"/>
      <c r="I60" s="103"/>
      <c r="J60" s="103"/>
      <c r="K60" s="103"/>
      <c r="L60" s="94"/>
    </row>
    <row r="61" spans="2:12" x14ac:dyDescent="0.2">
      <c r="B61" s="92"/>
      <c r="D61" s="111" t="s">
        <v>48</v>
      </c>
      <c r="E61" s="480"/>
      <c r="F61" s="480"/>
      <c r="G61" s="480"/>
      <c r="H61" s="480"/>
      <c r="I61" s="480"/>
      <c r="J61" s="480"/>
      <c r="K61" s="480"/>
      <c r="L61" s="94"/>
    </row>
    <row r="62" spans="2:12" x14ac:dyDescent="0.2">
      <c r="B62" s="92"/>
      <c r="D62" s="111"/>
      <c r="E62" s="106"/>
      <c r="F62" s="103"/>
      <c r="G62" s="112"/>
      <c r="H62" s="103"/>
      <c r="I62" s="103"/>
      <c r="J62" s="103"/>
      <c r="K62" s="103"/>
      <c r="L62" s="94"/>
    </row>
    <row r="63" spans="2:12" ht="15.75" x14ac:dyDescent="0.25">
      <c r="B63" s="101" t="s">
        <v>49</v>
      </c>
      <c r="D63" s="111"/>
      <c r="E63" s="106"/>
      <c r="F63" s="103"/>
      <c r="G63" s="112"/>
      <c r="H63" s="103"/>
      <c r="I63" s="103"/>
      <c r="J63" s="103"/>
      <c r="K63" s="103"/>
      <c r="L63" s="94"/>
    </row>
    <row r="64" spans="2:12" x14ac:dyDescent="0.2">
      <c r="B64" s="92"/>
      <c r="D64" s="111" t="s">
        <v>50</v>
      </c>
      <c r="E64" s="480"/>
      <c r="F64" s="480"/>
      <c r="G64" s="480"/>
      <c r="H64" s="480"/>
      <c r="I64" s="480"/>
      <c r="J64" s="480"/>
      <c r="K64" s="480"/>
      <c r="L64" s="94"/>
    </row>
    <row r="65" spans="2:12" ht="9" customHeight="1" x14ac:dyDescent="0.2">
      <c r="B65" s="92"/>
      <c r="D65" s="111"/>
      <c r="E65" s="106"/>
      <c r="F65" s="103"/>
      <c r="G65" s="112"/>
      <c r="H65" s="103"/>
      <c r="I65" s="103"/>
      <c r="J65" s="103"/>
      <c r="K65" s="103"/>
      <c r="L65" s="94"/>
    </row>
    <row r="66" spans="2:12" x14ac:dyDescent="0.2">
      <c r="B66" s="92"/>
      <c r="D66" s="111" t="s">
        <v>51</v>
      </c>
      <c r="E66" s="480"/>
      <c r="F66" s="480"/>
      <c r="G66" s="480"/>
      <c r="H66" s="480"/>
      <c r="I66" s="480"/>
      <c r="J66" s="480"/>
      <c r="K66" s="480"/>
      <c r="L66" s="94"/>
    </row>
    <row r="67" spans="2:12" ht="9" customHeight="1" x14ac:dyDescent="0.2">
      <c r="B67" s="92"/>
      <c r="E67" s="106"/>
      <c r="F67" s="103"/>
      <c r="G67" s="112"/>
      <c r="H67" s="103"/>
      <c r="I67" s="103"/>
      <c r="J67" s="103"/>
      <c r="K67" s="103"/>
      <c r="L67" s="94"/>
    </row>
    <row r="68" spans="2:12" x14ac:dyDescent="0.2">
      <c r="B68" s="92"/>
      <c r="D68" s="111" t="s">
        <v>52</v>
      </c>
      <c r="E68" s="480"/>
      <c r="F68" s="480"/>
      <c r="G68" s="480"/>
      <c r="H68" s="480"/>
      <c r="I68" s="480"/>
      <c r="J68" s="480"/>
      <c r="K68" s="480"/>
      <c r="L68" s="94"/>
    </row>
    <row r="69" spans="2:12" ht="9" customHeight="1" x14ac:dyDescent="0.2">
      <c r="B69" s="92"/>
      <c r="D69" s="111"/>
      <c r="E69" s="106"/>
      <c r="F69" s="103"/>
      <c r="G69" s="112"/>
      <c r="H69" s="103"/>
      <c r="I69" s="103"/>
      <c r="J69" s="103"/>
      <c r="K69" s="103"/>
      <c r="L69" s="94"/>
    </row>
    <row r="70" spans="2:12" x14ac:dyDescent="0.2">
      <c r="B70" s="92"/>
      <c r="D70" s="111" t="s">
        <v>53</v>
      </c>
      <c r="E70" s="480"/>
      <c r="F70" s="480"/>
      <c r="G70" s="480"/>
      <c r="H70" s="480"/>
      <c r="I70" s="480"/>
      <c r="J70" s="480"/>
      <c r="K70" s="480"/>
      <c r="L70" s="94"/>
    </row>
    <row r="71" spans="2:12" x14ac:dyDescent="0.2">
      <c r="B71" s="92"/>
      <c r="E71" s="106"/>
      <c r="F71" s="103"/>
      <c r="G71" s="112"/>
      <c r="H71" s="103"/>
      <c r="I71" s="103"/>
      <c r="J71" s="103"/>
      <c r="K71" s="103"/>
      <c r="L71" s="94"/>
    </row>
    <row r="72" spans="2:12" ht="15.75" x14ac:dyDescent="0.25">
      <c r="B72" s="101" t="s">
        <v>54</v>
      </c>
      <c r="E72" s="106"/>
      <c r="F72" s="103"/>
      <c r="G72" s="103"/>
      <c r="H72" s="103"/>
      <c r="I72" s="103"/>
      <c r="J72" s="103"/>
      <c r="K72" s="103"/>
      <c r="L72" s="113"/>
    </row>
    <row r="73" spans="2:12" ht="15.75" x14ac:dyDescent="0.25">
      <c r="B73" s="101"/>
      <c r="D73" s="111" t="s">
        <v>55</v>
      </c>
      <c r="E73" s="480"/>
      <c r="F73" s="480"/>
      <c r="G73" s="480"/>
      <c r="H73" s="480"/>
      <c r="I73" s="480"/>
      <c r="J73" s="480"/>
      <c r="K73" s="480"/>
      <c r="L73" s="113"/>
    </row>
    <row r="74" spans="2:12" ht="9" customHeight="1" x14ac:dyDescent="0.25">
      <c r="B74" s="101"/>
      <c r="D74" s="111"/>
      <c r="E74" s="106"/>
      <c r="F74" s="103"/>
      <c r="G74" s="112"/>
      <c r="H74" s="103"/>
      <c r="I74" s="103"/>
      <c r="J74" s="103"/>
      <c r="K74" s="103"/>
      <c r="L74" s="113"/>
    </row>
    <row r="75" spans="2:12" x14ac:dyDescent="0.2">
      <c r="B75" s="92"/>
      <c r="D75" s="111" t="s">
        <v>56</v>
      </c>
      <c r="E75" s="480"/>
      <c r="F75" s="480"/>
      <c r="G75" s="480"/>
      <c r="H75" s="480"/>
      <c r="I75" s="480"/>
      <c r="J75" s="480"/>
      <c r="K75" s="480"/>
      <c r="L75" s="94"/>
    </row>
    <row r="76" spans="2:12" ht="9" customHeight="1" x14ac:dyDescent="0.2">
      <c r="B76" s="92"/>
      <c r="E76" s="106"/>
      <c r="F76" s="103"/>
      <c r="G76" s="112"/>
      <c r="H76" s="103"/>
      <c r="I76" s="103"/>
      <c r="J76" s="103"/>
      <c r="K76" s="103"/>
      <c r="L76" s="94"/>
    </row>
    <row r="77" spans="2:12" x14ac:dyDescent="0.2">
      <c r="B77" s="92"/>
      <c r="D77" s="111" t="s">
        <v>57</v>
      </c>
      <c r="E77" s="480"/>
      <c r="F77" s="480"/>
      <c r="G77" s="480"/>
      <c r="H77" s="480"/>
      <c r="I77" s="480"/>
      <c r="J77" s="480"/>
      <c r="K77" s="480"/>
      <c r="L77" s="94"/>
    </row>
    <row r="78" spans="2:12" ht="9" customHeight="1" x14ac:dyDescent="0.2">
      <c r="B78" s="92"/>
      <c r="D78" s="111"/>
      <c r="E78" s="106"/>
      <c r="F78" s="103"/>
      <c r="G78" s="112"/>
      <c r="H78" s="103"/>
      <c r="I78" s="103"/>
      <c r="J78" s="103"/>
      <c r="K78" s="103"/>
      <c r="L78" s="94"/>
    </row>
    <row r="79" spans="2:12" x14ac:dyDescent="0.2">
      <c r="B79" s="92"/>
      <c r="D79" s="111" t="s">
        <v>58</v>
      </c>
      <c r="E79" s="480"/>
      <c r="F79" s="480"/>
      <c r="G79" s="480"/>
      <c r="H79" s="480"/>
      <c r="I79" s="480"/>
      <c r="J79" s="480"/>
      <c r="K79" s="480"/>
      <c r="L79" s="94"/>
    </row>
    <row r="80" spans="2:12" x14ac:dyDescent="0.2">
      <c r="B80" s="92"/>
      <c r="D80" s="111"/>
      <c r="L80" s="94"/>
    </row>
    <row r="81" spans="2:12" ht="15.75" x14ac:dyDescent="0.25">
      <c r="B81" s="101" t="s">
        <v>59</v>
      </c>
      <c r="E81" s="106"/>
      <c r="F81" s="103"/>
      <c r="G81" s="103"/>
      <c r="H81" s="103"/>
      <c r="I81" s="103"/>
      <c r="J81" s="103"/>
      <c r="K81" s="103"/>
      <c r="L81" s="94"/>
    </row>
    <row r="82" spans="2:12" ht="15.75" x14ac:dyDescent="0.25">
      <c r="B82" s="101"/>
      <c r="D82" s="111" t="s">
        <v>60</v>
      </c>
      <c r="E82" s="480"/>
      <c r="F82" s="480"/>
      <c r="G82" s="480"/>
      <c r="H82" s="480"/>
      <c r="I82" s="480"/>
      <c r="J82" s="480"/>
      <c r="K82" s="480"/>
      <c r="L82" s="94"/>
    </row>
    <row r="83" spans="2:12" ht="9" customHeight="1" x14ac:dyDescent="0.25">
      <c r="B83" s="101"/>
      <c r="E83" s="106"/>
      <c r="F83" s="103"/>
      <c r="G83" s="103"/>
      <c r="H83" s="103"/>
      <c r="I83" s="103"/>
      <c r="J83" s="103"/>
      <c r="K83" s="103"/>
      <c r="L83" s="94"/>
    </row>
    <row r="84" spans="2:12" ht="15.75" x14ac:dyDescent="0.25">
      <c r="B84" s="101"/>
      <c r="D84" s="111" t="s">
        <v>61</v>
      </c>
      <c r="E84" s="480"/>
      <c r="F84" s="480"/>
      <c r="G84" s="480"/>
      <c r="H84" s="480"/>
      <c r="I84" s="480"/>
      <c r="J84" s="480"/>
      <c r="K84" s="480"/>
      <c r="L84" s="94"/>
    </row>
    <row r="85" spans="2:12" ht="9" customHeight="1" x14ac:dyDescent="0.25">
      <c r="B85" s="101"/>
      <c r="D85" s="111"/>
      <c r="E85" s="106"/>
      <c r="F85" s="103"/>
      <c r="G85" s="112"/>
      <c r="H85" s="103"/>
      <c r="I85" s="103"/>
      <c r="J85" s="103"/>
      <c r="K85" s="103"/>
      <c r="L85" s="94"/>
    </row>
    <row r="86" spans="2:12" x14ac:dyDescent="0.2">
      <c r="B86" s="92"/>
      <c r="D86" s="111" t="s">
        <v>62</v>
      </c>
      <c r="E86" s="480"/>
      <c r="F86" s="480"/>
      <c r="G86" s="480"/>
      <c r="H86" s="480"/>
      <c r="I86" s="480"/>
      <c r="J86" s="480"/>
      <c r="K86" s="480"/>
      <c r="L86" s="94"/>
    </row>
    <row r="87" spans="2:12" ht="9" customHeight="1" x14ac:dyDescent="0.2">
      <c r="B87" s="92"/>
      <c r="E87" s="106"/>
      <c r="F87" s="103"/>
      <c r="G87" s="112"/>
      <c r="H87" s="103"/>
      <c r="I87" s="103"/>
      <c r="J87" s="103"/>
      <c r="K87" s="103"/>
      <c r="L87" s="94"/>
    </row>
    <row r="88" spans="2:12" x14ac:dyDescent="0.2">
      <c r="B88" s="92"/>
      <c r="D88" s="111" t="s">
        <v>63</v>
      </c>
      <c r="E88" s="480"/>
      <c r="F88" s="480"/>
      <c r="G88" s="480"/>
      <c r="H88" s="480"/>
      <c r="I88" s="480"/>
      <c r="J88" s="480"/>
      <c r="K88" s="480"/>
      <c r="L88" s="94"/>
    </row>
    <row r="89" spans="2:12" ht="9" customHeight="1" x14ac:dyDescent="0.2">
      <c r="B89" s="92"/>
      <c r="D89" s="111"/>
      <c r="E89" s="106"/>
      <c r="F89" s="103"/>
      <c r="G89" s="112"/>
      <c r="H89" s="103"/>
      <c r="I89" s="103"/>
      <c r="J89" s="103"/>
      <c r="K89" s="103"/>
      <c r="L89" s="94"/>
    </row>
    <row r="90" spans="2:12" x14ac:dyDescent="0.2">
      <c r="B90" s="92"/>
      <c r="D90" s="111" t="s">
        <v>64</v>
      </c>
      <c r="E90" s="480"/>
      <c r="F90" s="480"/>
      <c r="G90" s="480"/>
      <c r="H90" s="480"/>
      <c r="I90" s="480"/>
      <c r="J90" s="480"/>
      <c r="K90" s="480"/>
      <c r="L90" s="94"/>
    </row>
    <row r="91" spans="2:12" x14ac:dyDescent="0.2">
      <c r="B91" s="92"/>
      <c r="D91" s="111"/>
      <c r="L91" s="94"/>
    </row>
    <row r="92" spans="2:12" ht="15.75" x14ac:dyDescent="0.25">
      <c r="B92" s="101" t="s">
        <v>65</v>
      </c>
      <c r="E92" s="106"/>
      <c r="F92" s="103"/>
      <c r="G92" s="103"/>
      <c r="H92" s="103"/>
      <c r="I92" s="103"/>
      <c r="J92" s="103"/>
      <c r="K92" s="103"/>
      <c r="L92" s="94"/>
    </row>
    <row r="93" spans="2:12" ht="15.75" x14ac:dyDescent="0.25">
      <c r="B93" s="101"/>
      <c r="D93" s="111" t="s">
        <v>60</v>
      </c>
      <c r="E93" s="480"/>
      <c r="F93" s="480"/>
      <c r="G93" s="480"/>
      <c r="H93" s="480"/>
      <c r="I93" s="480"/>
      <c r="J93" s="480"/>
      <c r="K93" s="480"/>
      <c r="L93" s="94"/>
    </row>
    <row r="94" spans="2:12" ht="9" customHeight="1" x14ac:dyDescent="0.25">
      <c r="B94" s="101"/>
      <c r="E94" s="106"/>
      <c r="F94" s="103"/>
      <c r="G94" s="103"/>
      <c r="H94" s="103"/>
      <c r="I94" s="103"/>
      <c r="J94" s="103"/>
      <c r="K94" s="103"/>
      <c r="L94" s="94"/>
    </row>
    <row r="95" spans="2:12" ht="15.75" x14ac:dyDescent="0.25">
      <c r="B95" s="101"/>
      <c r="D95" s="111" t="s">
        <v>61</v>
      </c>
      <c r="E95" s="480"/>
      <c r="F95" s="480"/>
      <c r="G95" s="480"/>
      <c r="H95" s="480"/>
      <c r="I95" s="480"/>
      <c r="J95" s="480"/>
      <c r="K95" s="480"/>
      <c r="L95" s="94"/>
    </row>
    <row r="96" spans="2:12" ht="9" customHeight="1" x14ac:dyDescent="0.25">
      <c r="B96" s="101"/>
      <c r="D96" s="111"/>
      <c r="E96" s="106"/>
      <c r="F96" s="103"/>
      <c r="G96" s="112"/>
      <c r="H96" s="103"/>
      <c r="I96" s="103"/>
      <c r="J96" s="103"/>
      <c r="K96" s="103"/>
      <c r="L96" s="94"/>
    </row>
    <row r="97" spans="2:12" x14ac:dyDescent="0.2">
      <c r="B97" s="92"/>
      <c r="D97" s="111" t="s">
        <v>62</v>
      </c>
      <c r="E97" s="480"/>
      <c r="F97" s="480"/>
      <c r="G97" s="480"/>
      <c r="H97" s="480"/>
      <c r="I97" s="480"/>
      <c r="J97" s="480"/>
      <c r="K97" s="480"/>
      <c r="L97" s="94"/>
    </row>
    <row r="98" spans="2:12" ht="9" customHeight="1" x14ac:dyDescent="0.2">
      <c r="B98" s="92"/>
      <c r="E98" s="106"/>
      <c r="F98" s="103"/>
      <c r="G98" s="112"/>
      <c r="H98" s="103"/>
      <c r="I98" s="103"/>
      <c r="J98" s="103"/>
      <c r="K98" s="103"/>
      <c r="L98" s="94"/>
    </row>
    <row r="99" spans="2:12" x14ac:dyDescent="0.2">
      <c r="B99" s="92"/>
      <c r="D99" s="111" t="s">
        <v>63</v>
      </c>
      <c r="E99" s="480"/>
      <c r="F99" s="480"/>
      <c r="G99" s="480"/>
      <c r="H99" s="480"/>
      <c r="I99" s="480"/>
      <c r="J99" s="480"/>
      <c r="K99" s="480"/>
      <c r="L99" s="94"/>
    </row>
    <row r="100" spans="2:12" ht="9" customHeight="1" x14ac:dyDescent="0.2">
      <c r="B100" s="92"/>
      <c r="D100" s="111"/>
      <c r="E100" s="106"/>
      <c r="F100" s="103"/>
      <c r="G100" s="112"/>
      <c r="H100" s="103"/>
      <c r="I100" s="103"/>
      <c r="J100" s="103"/>
      <c r="K100" s="103"/>
      <c r="L100" s="94"/>
    </row>
    <row r="101" spans="2:12" x14ac:dyDescent="0.2">
      <c r="B101" s="92"/>
      <c r="D101" s="111" t="s">
        <v>64</v>
      </c>
      <c r="E101" s="480"/>
      <c r="F101" s="480"/>
      <c r="G101" s="480"/>
      <c r="H101" s="480"/>
      <c r="I101" s="480"/>
      <c r="J101" s="480"/>
      <c r="K101" s="480"/>
      <c r="L101" s="94"/>
    </row>
    <row r="102" spans="2:12" x14ac:dyDescent="0.2">
      <c r="B102" s="92"/>
      <c r="D102" s="111"/>
      <c r="L102" s="94"/>
    </row>
    <row r="103" spans="2:12" ht="15" thickBot="1" x14ac:dyDescent="0.25">
      <c r="B103" s="92"/>
      <c r="L103" s="94"/>
    </row>
    <row r="104" spans="2:12" ht="15.75" thickBot="1" x14ac:dyDescent="0.3">
      <c r="B104" s="114" t="s">
        <v>66</v>
      </c>
      <c r="C104" s="115"/>
      <c r="D104" s="116"/>
      <c r="E104" s="117"/>
      <c r="F104" s="115"/>
      <c r="G104" s="115"/>
      <c r="H104" s="115"/>
      <c r="I104" s="115"/>
      <c r="J104" s="115"/>
      <c r="K104" s="115"/>
      <c r="L104" s="118"/>
    </row>
    <row r="105" spans="2:12" x14ac:dyDescent="0.2"/>
    <row r="172" spans="5:5" ht="28.5" hidden="1" x14ac:dyDescent="0.2">
      <c r="E172" s="87" t="s">
        <v>67</v>
      </c>
    </row>
    <row r="173" spans="5:5" ht="28.5" hidden="1" x14ac:dyDescent="0.2">
      <c r="E173" s="87" t="s">
        <v>68</v>
      </c>
    </row>
    <row r="174" spans="5:5" ht="28.5" hidden="1" x14ac:dyDescent="0.2">
      <c r="E174" s="87" t="s">
        <v>69</v>
      </c>
    </row>
    <row r="175" spans="5:5" ht="57" hidden="1" x14ac:dyDescent="0.2">
      <c r="E175" s="87" t="s">
        <v>70</v>
      </c>
    </row>
  </sheetData>
  <sheetProtection algorithmName="SHA-512" hashValue="hkpbcBMoYpqm2WBuNqwgaS0GzjDgLiTbIMGYk7fTWhbTIqbS6WxSAyEhNhv7bVJw0CKat9od2URHtL+0AKK3YQ==" saltValue="pjJqWT5gLXHJOcEG0+lgpA==" spinCount="100000" sheet="1" objects="1" selectLockedCells="1"/>
  <protectedRanges>
    <protectedRange sqref="E73:K79 E48:L71 E84:K90 E95:K101" name="Range1"/>
  </protectedRanges>
  <mergeCells count="27">
    <mergeCell ref="E13:K13"/>
    <mergeCell ref="E79:K79"/>
    <mergeCell ref="E70:K70"/>
    <mergeCell ref="E73:K73"/>
    <mergeCell ref="E68:K68"/>
    <mergeCell ref="E43:K43"/>
    <mergeCell ref="E48:K48"/>
    <mergeCell ref="E50:K50"/>
    <mergeCell ref="E52:K52"/>
    <mergeCell ref="E57:K57"/>
    <mergeCell ref="E59:K59"/>
    <mergeCell ref="E61:K61"/>
    <mergeCell ref="E64:K64"/>
    <mergeCell ref="E66:K66"/>
    <mergeCell ref="E55:K55"/>
    <mergeCell ref="E75:K75"/>
    <mergeCell ref="E77:K77"/>
    <mergeCell ref="E95:K95"/>
    <mergeCell ref="E97:K97"/>
    <mergeCell ref="E99:K99"/>
    <mergeCell ref="E101:K101"/>
    <mergeCell ref="E82:K82"/>
    <mergeCell ref="E93:K93"/>
    <mergeCell ref="E84:K84"/>
    <mergeCell ref="E86:K86"/>
    <mergeCell ref="E88:K88"/>
    <mergeCell ref="E90:K90"/>
  </mergeCells>
  <conditionalFormatting sqref="E15">
    <cfRule type="containsText" dxfId="78" priority="4" operator="containsText" text="FALSE">
      <formula>NOT(ISERROR(SEARCH("FALSE",E15)))</formula>
    </cfRule>
  </conditionalFormatting>
  <conditionalFormatting sqref="H20">
    <cfRule type="cellIs" dxfId="77" priority="22" operator="equal">
      <formula>"Pass"</formula>
    </cfRule>
  </conditionalFormatting>
  <conditionalFormatting sqref="H22">
    <cfRule type="cellIs" dxfId="76" priority="8" operator="equal">
      <formula>"Pass"</formula>
    </cfRule>
  </conditionalFormatting>
  <conditionalFormatting sqref="H24">
    <cfRule type="cellIs" dxfId="75" priority="7" operator="equal">
      <formula>"Pass"</formula>
    </cfRule>
  </conditionalFormatting>
  <conditionalFormatting sqref="H26">
    <cfRule type="cellIs" dxfId="74" priority="6" operator="equal">
      <formula>"Pass"</formula>
    </cfRule>
  </conditionalFormatting>
  <conditionalFormatting sqref="H28:H30">
    <cfRule type="cellIs" dxfId="73" priority="1" operator="equal">
      <formula>"Pass"</formula>
    </cfRule>
  </conditionalFormatting>
  <pageMargins left="0.7" right="0.7" top="0.75" bottom="0.75" header="0.3" footer="0.3"/>
  <pageSetup paperSize="9" orientation="landscape"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3AD744AC-FE59-4E99-BC1E-0D34C4456C3B}">
          <x14:formula1>
            <xm:f>Lists!$G$2:$G$12</xm:f>
          </x14:formula1>
          <xm:sqref>E15</xm:sqref>
        </x14:dataValidation>
        <x14:dataValidation type="list" allowBlank="1" showInputMessage="1" showErrorMessage="1" xr:uid="{E9FC08D3-4254-4BB7-844A-4E5573B2811A}">
          <x14:formula1>
            <xm:f>Lists!$H$2:$H$9</xm:f>
          </x14:formula1>
          <xm:sqref>E41</xm:sqref>
        </x14:dataValidation>
        <x14:dataValidation type="list" allowBlank="1" showInputMessage="1" showErrorMessage="1" xr:uid="{01321E1B-69D6-4CEC-83AE-A49A7EB98E07}">
          <x14:formula1>
            <xm:f>Lists!$B$2:$B$4</xm:f>
          </x14:formula1>
          <xm:sqref>E30 E32 E34 E37 E39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1DDA8-5F94-444C-9B29-1B90ACA4AEEB}">
  <sheetPr codeName="Sheet3">
    <tabColor theme="4"/>
  </sheetPr>
  <dimension ref="A1:Y265"/>
  <sheetViews>
    <sheetView showGridLines="0" zoomScaleNormal="100" workbookViewId="0">
      <pane xSplit="3" ySplit="6" topLeftCell="D103" activePane="bottomRight" state="frozen"/>
      <selection pane="topRight" activeCell="D1" sqref="D1"/>
      <selection pane="bottomLeft" activeCell="A7" sqref="A7"/>
      <selection pane="bottomRight" activeCell="D112" sqref="D112"/>
    </sheetView>
  </sheetViews>
  <sheetFormatPr defaultColWidth="0" defaultRowHeight="14.25" zeroHeight="1" x14ac:dyDescent="0.2"/>
  <cols>
    <col min="1" max="1" width="1.42578125" style="119" customWidth="1"/>
    <col min="2" max="2" width="5.5703125" style="8" customWidth="1"/>
    <col min="3" max="3" width="61.140625" style="86" customWidth="1"/>
    <col min="4" max="4" width="66.5703125" style="87" customWidth="1"/>
    <col min="5" max="5" width="3.42578125" style="87" customWidth="1"/>
    <col min="6" max="6" width="66.5703125" style="87" customWidth="1"/>
    <col min="7" max="7" width="2.5703125" style="87" customWidth="1"/>
    <col min="8" max="8" width="66.5703125" style="87" customWidth="1"/>
    <col min="9" max="9" width="3.140625" style="87" customWidth="1"/>
    <col min="10" max="10" width="66.5703125" style="87" customWidth="1"/>
    <col min="11" max="11" width="3.42578125" style="87" customWidth="1"/>
    <col min="12" max="12" width="66.5703125" style="87" customWidth="1"/>
    <col min="13" max="13" width="2.5703125" style="8" customWidth="1"/>
    <col min="14" max="14" width="66.5703125" style="8" customWidth="1"/>
    <col min="15" max="15" width="2.5703125" style="8" customWidth="1"/>
    <col min="16" max="16" width="66.5703125" style="8" customWidth="1"/>
    <col min="17" max="17" width="2.42578125" style="8" customWidth="1"/>
    <col min="18" max="18" width="66.5703125" style="8" customWidth="1"/>
    <col min="19" max="19" width="3" style="8" customWidth="1"/>
    <col min="20" max="20" width="66.5703125" style="8" customWidth="1"/>
    <col min="21" max="21" width="2.140625" style="8" customWidth="1"/>
    <col min="22" max="22" width="66.5703125" style="8" customWidth="1"/>
    <col min="23" max="24" width="8.85546875" style="8" customWidth="1"/>
    <col min="25" max="25" width="8.85546875" style="120" hidden="1" customWidth="1"/>
    <col min="26" max="26" width="8.85546875" style="8" hidden="1" customWidth="1"/>
    <col min="27" max="16384" width="8.85546875" style="8" hidden="1"/>
  </cols>
  <sheetData>
    <row r="1" spans="1:25" s="119" customFormat="1" ht="15" thickBot="1" x14ac:dyDescent="0.25">
      <c r="C1" s="373"/>
      <c r="D1" s="374" t="b">
        <v>0</v>
      </c>
      <c r="E1" s="375"/>
      <c r="F1" s="375"/>
      <c r="G1" s="375"/>
      <c r="H1" s="375"/>
      <c r="I1" s="375"/>
      <c r="J1" s="375"/>
      <c r="K1" s="375"/>
      <c r="L1" s="375"/>
    </row>
    <row r="2" spans="1:25" s="91" customFormat="1" ht="27" thickBot="1" x14ac:dyDescent="0.4">
      <c r="A2" s="376"/>
      <c r="B2" s="377"/>
      <c r="C2" s="89" t="s">
        <v>319</v>
      </c>
      <c r="D2" s="378" t="str">
        <f>IF('1. Applicant Details'!E15="Please select","Please specify number of buildings on the '1. Application Details' tab","")</f>
        <v>Please specify number of buildings on the '1. Application Details' tab</v>
      </c>
      <c r="E2" s="379"/>
      <c r="F2" s="379"/>
      <c r="G2" s="379"/>
      <c r="H2" s="379"/>
      <c r="I2" s="379"/>
      <c r="J2" s="379"/>
      <c r="K2" s="379"/>
      <c r="L2" s="379"/>
      <c r="M2" s="380"/>
      <c r="N2" s="380"/>
      <c r="O2" s="380"/>
      <c r="P2" s="380"/>
      <c r="Q2" s="380"/>
      <c r="R2" s="380"/>
      <c r="S2" s="380"/>
      <c r="T2" s="380"/>
      <c r="U2" s="380"/>
      <c r="V2" s="380"/>
      <c r="W2" s="381"/>
      <c r="Y2" s="382"/>
    </row>
    <row r="3" spans="1:25" ht="44.45" customHeight="1" x14ac:dyDescent="0.2">
      <c r="B3" s="92"/>
      <c r="C3" s="383" t="str">
        <f>IF('1. Applicant Details'!E15="Please select","Please specify number of buildings on the '1. Applicant Details' tab","")</f>
        <v>Please specify number of buildings on the '1. Applicant Details' tab</v>
      </c>
      <c r="O3" s="93"/>
      <c r="W3" s="94"/>
    </row>
    <row r="4" spans="1:25" ht="15.75" x14ac:dyDescent="0.25">
      <c r="B4" s="95"/>
      <c r="C4" s="96" t="s">
        <v>321</v>
      </c>
      <c r="D4" s="121" t="s">
        <v>72</v>
      </c>
      <c r="E4" s="121"/>
      <c r="F4" s="121" t="s">
        <v>73</v>
      </c>
      <c r="G4" s="121"/>
      <c r="H4" s="121" t="s">
        <v>74</v>
      </c>
      <c r="I4" s="121"/>
      <c r="J4" s="121" t="s">
        <v>75</v>
      </c>
      <c r="K4" s="121"/>
      <c r="L4" s="121" t="s">
        <v>76</v>
      </c>
      <c r="M4" s="121"/>
      <c r="N4" s="121" t="s">
        <v>77</v>
      </c>
      <c r="O4" s="121"/>
      <c r="P4" s="121" t="s">
        <v>78</v>
      </c>
      <c r="Q4" s="121"/>
      <c r="R4" s="121" t="s">
        <v>79</v>
      </c>
      <c r="S4" s="121"/>
      <c r="T4" s="121" t="s">
        <v>80</v>
      </c>
      <c r="U4" s="121"/>
      <c r="V4" s="121" t="s">
        <v>81</v>
      </c>
      <c r="W4" s="97"/>
      <c r="Y4" s="120" t="s">
        <v>82</v>
      </c>
    </row>
    <row r="5" spans="1:25" s="119" customFormat="1" x14ac:dyDescent="0.2">
      <c r="B5" s="384"/>
      <c r="C5" s="373"/>
      <c r="D5" s="385"/>
      <c r="E5" s="375"/>
      <c r="F5" s="375"/>
      <c r="G5" s="375"/>
      <c r="H5" s="375"/>
      <c r="I5" s="375"/>
      <c r="J5" s="375"/>
      <c r="K5" s="375"/>
      <c r="L5" s="375"/>
      <c r="N5" s="375"/>
      <c r="O5" s="386"/>
      <c r="W5" s="387"/>
    </row>
    <row r="6" spans="1:25" ht="21" customHeight="1" x14ac:dyDescent="0.2">
      <c r="B6" s="384"/>
      <c r="C6" s="388" t="s">
        <v>83</v>
      </c>
      <c r="D6" s="40"/>
      <c r="E6" s="153"/>
      <c r="F6" s="40"/>
      <c r="G6" s="153"/>
      <c r="H6" s="40"/>
      <c r="I6" s="153"/>
      <c r="J6" s="40"/>
      <c r="K6" s="153"/>
      <c r="L6" s="40"/>
      <c r="M6" s="154"/>
      <c r="N6" s="40"/>
      <c r="O6" s="45"/>
      <c r="P6" s="40"/>
      <c r="Q6" s="45"/>
      <c r="R6" s="40"/>
      <c r="S6" s="45"/>
      <c r="T6" s="40"/>
      <c r="U6" s="45"/>
      <c r="V6" s="40"/>
      <c r="W6" s="94"/>
    </row>
    <row r="7" spans="1:25" s="119" customFormat="1" ht="5.45" customHeight="1" x14ac:dyDescent="0.2">
      <c r="B7" s="384"/>
      <c r="C7" s="388"/>
      <c r="D7" s="155"/>
      <c r="E7" s="155"/>
      <c r="F7" s="155"/>
      <c r="G7" s="155"/>
      <c r="H7" s="155"/>
      <c r="I7" s="155"/>
      <c r="J7" s="155"/>
      <c r="K7" s="155"/>
      <c r="L7" s="155"/>
      <c r="M7" s="156"/>
      <c r="N7" s="155"/>
      <c r="O7" s="157"/>
      <c r="P7" s="155"/>
      <c r="Q7" s="157"/>
      <c r="R7" s="155"/>
      <c r="S7" s="157"/>
      <c r="T7" s="155"/>
      <c r="U7" s="157"/>
      <c r="V7" s="155"/>
      <c r="W7" s="387"/>
    </row>
    <row r="8" spans="1:25" ht="54.95" customHeight="1" x14ac:dyDescent="0.2">
      <c r="B8" s="384"/>
      <c r="C8" s="388" t="s">
        <v>84</v>
      </c>
      <c r="D8" s="39"/>
      <c r="E8" s="153"/>
      <c r="F8" s="39"/>
      <c r="G8" s="153"/>
      <c r="H8" s="39"/>
      <c r="I8" s="153"/>
      <c r="J8" s="39"/>
      <c r="K8" s="153"/>
      <c r="L8" s="39"/>
      <c r="M8" s="154"/>
      <c r="N8" s="39"/>
      <c r="O8" s="45"/>
      <c r="P8" s="39"/>
      <c r="Q8" s="45"/>
      <c r="R8" s="39"/>
      <c r="S8" s="45"/>
      <c r="T8" s="39"/>
      <c r="U8" s="45"/>
      <c r="V8" s="39"/>
      <c r="W8" s="94"/>
    </row>
    <row r="9" spans="1:25" s="119" customFormat="1" ht="7.5" customHeight="1" x14ac:dyDescent="0.2">
      <c r="B9" s="384"/>
      <c r="C9" s="388"/>
      <c r="D9" s="155"/>
      <c r="E9" s="155"/>
      <c r="F9" s="155"/>
      <c r="G9" s="155"/>
      <c r="H9" s="155"/>
      <c r="I9" s="155"/>
      <c r="J9" s="155"/>
      <c r="K9" s="155"/>
      <c r="L9" s="155"/>
      <c r="M9" s="156"/>
      <c r="N9" s="155"/>
      <c r="O9" s="157"/>
      <c r="P9" s="155"/>
      <c r="Q9" s="157"/>
      <c r="R9" s="155"/>
      <c r="S9" s="157"/>
      <c r="T9" s="155"/>
      <c r="U9" s="157"/>
      <c r="V9" s="155"/>
      <c r="W9" s="387"/>
    </row>
    <row r="10" spans="1:25" x14ac:dyDescent="0.2">
      <c r="B10" s="384"/>
      <c r="C10" s="388" t="s">
        <v>85</v>
      </c>
      <c r="D10" s="40"/>
      <c r="E10" s="158"/>
      <c r="F10" s="40"/>
      <c r="G10" s="159"/>
      <c r="H10" s="40"/>
      <c r="I10" s="159"/>
      <c r="J10" s="40"/>
      <c r="K10" s="158"/>
      <c r="L10" s="40"/>
      <c r="M10" s="160"/>
      <c r="N10" s="40"/>
      <c r="O10" s="160"/>
      <c r="P10" s="40"/>
      <c r="Q10" s="160"/>
      <c r="R10" s="40"/>
      <c r="S10" s="160"/>
      <c r="T10" s="40"/>
      <c r="U10" s="160"/>
      <c r="V10" s="40"/>
      <c r="W10" s="94"/>
    </row>
    <row r="11" spans="1:25" s="119" customFormat="1" ht="7.5" customHeight="1" x14ac:dyDescent="0.2">
      <c r="B11" s="384"/>
      <c r="C11" s="388"/>
      <c r="D11" s="161"/>
      <c r="E11" s="155"/>
      <c r="F11" s="161"/>
      <c r="G11" s="60"/>
      <c r="H11" s="161"/>
      <c r="I11" s="60"/>
      <c r="J11" s="161"/>
      <c r="K11" s="155"/>
      <c r="L11" s="161"/>
      <c r="M11" s="162"/>
      <c r="N11" s="161"/>
      <c r="O11" s="162"/>
      <c r="P11" s="161"/>
      <c r="Q11" s="162"/>
      <c r="R11" s="161"/>
      <c r="S11" s="162"/>
      <c r="T11" s="161"/>
      <c r="U11" s="162"/>
      <c r="V11" s="161"/>
      <c r="W11" s="387"/>
    </row>
    <row r="12" spans="1:25" x14ac:dyDescent="0.2">
      <c r="B12" s="384"/>
      <c r="C12" s="388" t="s">
        <v>86</v>
      </c>
      <c r="D12" s="40" t="s">
        <v>332</v>
      </c>
      <c r="E12" s="158"/>
      <c r="F12" s="40" t="s">
        <v>332</v>
      </c>
      <c r="G12" s="159"/>
      <c r="H12" s="40" t="s">
        <v>332</v>
      </c>
      <c r="I12" s="159"/>
      <c r="J12" s="40" t="s">
        <v>332</v>
      </c>
      <c r="K12" s="158"/>
      <c r="L12" s="40" t="s">
        <v>332</v>
      </c>
      <c r="M12" s="160"/>
      <c r="N12" s="40" t="s">
        <v>332</v>
      </c>
      <c r="O12" s="160"/>
      <c r="P12" s="40" t="s">
        <v>332</v>
      </c>
      <c r="Q12" s="160"/>
      <c r="R12" s="40" t="s">
        <v>332</v>
      </c>
      <c r="S12" s="160"/>
      <c r="T12" s="40" t="s">
        <v>332</v>
      </c>
      <c r="U12" s="160"/>
      <c r="V12" s="40" t="s">
        <v>332</v>
      </c>
      <c r="W12" s="94"/>
    </row>
    <row r="13" spans="1:25" s="119" customFormat="1" ht="7.5" customHeight="1" x14ac:dyDescent="0.2">
      <c r="B13" s="384"/>
      <c r="C13" s="373"/>
      <c r="D13" s="163"/>
      <c r="E13" s="155"/>
      <c r="F13" s="163"/>
      <c r="G13" s="60"/>
      <c r="H13" s="163"/>
      <c r="I13" s="60"/>
      <c r="J13" s="163"/>
      <c r="K13" s="155"/>
      <c r="L13" s="163"/>
      <c r="M13" s="164"/>
      <c r="N13" s="163"/>
      <c r="O13" s="162"/>
      <c r="P13" s="163"/>
      <c r="Q13" s="162"/>
      <c r="R13" s="163"/>
      <c r="S13" s="162"/>
      <c r="T13" s="163"/>
      <c r="U13" s="162"/>
      <c r="V13" s="163"/>
      <c r="W13" s="387"/>
    </row>
    <row r="14" spans="1:25" x14ac:dyDescent="0.2">
      <c r="B14" s="384"/>
      <c r="C14" s="388" t="s">
        <v>87</v>
      </c>
      <c r="D14" s="41"/>
      <c r="E14" s="158"/>
      <c r="F14" s="41"/>
      <c r="G14" s="159"/>
      <c r="H14" s="41"/>
      <c r="I14" s="159"/>
      <c r="J14" s="41"/>
      <c r="K14" s="158"/>
      <c r="L14" s="41"/>
      <c r="M14" s="165"/>
      <c r="N14" s="41"/>
      <c r="O14" s="160"/>
      <c r="P14" s="41"/>
      <c r="Q14" s="160"/>
      <c r="R14" s="41"/>
      <c r="S14" s="160"/>
      <c r="T14" s="41"/>
      <c r="U14" s="160"/>
      <c r="V14" s="41"/>
      <c r="W14" s="94"/>
    </row>
    <row r="15" spans="1:25" s="119" customFormat="1" ht="7.5" customHeight="1" x14ac:dyDescent="0.2">
      <c r="B15" s="384"/>
      <c r="C15" s="373"/>
      <c r="D15" s="161"/>
      <c r="E15" s="155"/>
      <c r="F15" s="161"/>
      <c r="G15" s="60"/>
      <c r="H15" s="161"/>
      <c r="I15" s="60"/>
      <c r="J15" s="161"/>
      <c r="K15" s="155"/>
      <c r="L15" s="161"/>
      <c r="M15" s="162"/>
      <c r="N15" s="161"/>
      <c r="O15" s="162"/>
      <c r="P15" s="161"/>
      <c r="Q15" s="162"/>
      <c r="R15" s="161"/>
      <c r="S15" s="162"/>
      <c r="T15" s="161"/>
      <c r="U15" s="162"/>
      <c r="V15" s="161"/>
      <c r="W15" s="387"/>
    </row>
    <row r="16" spans="1:25" ht="28.5" x14ac:dyDescent="0.2">
      <c r="B16" s="384"/>
      <c r="C16" s="375" t="s">
        <v>88</v>
      </c>
      <c r="D16" s="40" t="s">
        <v>332</v>
      </c>
      <c r="E16" s="166"/>
      <c r="F16" s="40" t="s">
        <v>332</v>
      </c>
      <c r="G16" s="159"/>
      <c r="H16" s="40" t="s">
        <v>332</v>
      </c>
      <c r="I16" s="159"/>
      <c r="J16" s="40" t="s">
        <v>332</v>
      </c>
      <c r="K16" s="158"/>
      <c r="L16" s="40" t="s">
        <v>332</v>
      </c>
      <c r="M16" s="160"/>
      <c r="N16" s="40" t="s">
        <v>332</v>
      </c>
      <c r="O16" s="160"/>
      <c r="P16" s="40" t="s">
        <v>332</v>
      </c>
      <c r="Q16" s="160"/>
      <c r="R16" s="40" t="s">
        <v>332</v>
      </c>
      <c r="S16" s="160"/>
      <c r="T16" s="40" t="s">
        <v>332</v>
      </c>
      <c r="U16" s="160"/>
      <c r="V16" s="40" t="s">
        <v>332</v>
      </c>
      <c r="W16" s="94"/>
    </row>
    <row r="17" spans="2:23" s="119" customFormat="1" ht="7.5" customHeight="1" x14ac:dyDescent="0.2">
      <c r="B17" s="384"/>
      <c r="C17" s="375"/>
      <c r="D17" s="167"/>
      <c r="E17" s="167"/>
      <c r="F17" s="167"/>
      <c r="G17" s="60"/>
      <c r="H17" s="167"/>
      <c r="I17" s="167"/>
      <c r="J17" s="167"/>
      <c r="K17" s="155"/>
      <c r="L17" s="167"/>
      <c r="M17" s="167"/>
      <c r="N17" s="167"/>
      <c r="O17" s="167"/>
      <c r="P17" s="167"/>
      <c r="Q17" s="162"/>
      <c r="R17" s="167"/>
      <c r="S17" s="157"/>
      <c r="T17" s="167"/>
      <c r="U17" s="157"/>
      <c r="V17" s="167"/>
      <c r="W17" s="387"/>
    </row>
    <row r="18" spans="2:23" ht="28.5" x14ac:dyDescent="0.2">
      <c r="B18" s="384"/>
      <c r="C18" s="389" t="s">
        <v>89</v>
      </c>
      <c r="D18" s="40" t="s">
        <v>332</v>
      </c>
      <c r="E18" s="159"/>
      <c r="F18" s="40" t="s">
        <v>332</v>
      </c>
      <c r="G18" s="168"/>
      <c r="H18" s="40" t="s">
        <v>332</v>
      </c>
      <c r="I18" s="168"/>
      <c r="J18" s="40" t="s">
        <v>332</v>
      </c>
      <c r="K18" s="158"/>
      <c r="L18" s="40" t="s">
        <v>332</v>
      </c>
      <c r="M18" s="45"/>
      <c r="N18" s="40" t="s">
        <v>332</v>
      </c>
      <c r="O18" s="45"/>
      <c r="P18" s="40" t="s">
        <v>332</v>
      </c>
      <c r="Q18" s="160"/>
      <c r="R18" s="40" t="s">
        <v>332</v>
      </c>
      <c r="S18" s="45"/>
      <c r="T18" s="40" t="s">
        <v>332</v>
      </c>
      <c r="U18" s="45"/>
      <c r="V18" s="40" t="s">
        <v>332</v>
      </c>
      <c r="W18" s="94"/>
    </row>
    <row r="19" spans="2:23" s="119" customFormat="1" ht="7.5" customHeight="1" x14ac:dyDescent="0.2">
      <c r="B19" s="384"/>
      <c r="C19" s="373"/>
      <c r="D19" s="155"/>
      <c r="E19" s="155"/>
      <c r="F19" s="155"/>
      <c r="G19" s="155"/>
      <c r="H19" s="155"/>
      <c r="I19" s="155"/>
      <c r="J19" s="155"/>
      <c r="K19" s="155"/>
      <c r="L19" s="155"/>
      <c r="M19" s="156"/>
      <c r="N19" s="155"/>
      <c r="O19" s="157"/>
      <c r="P19" s="155"/>
      <c r="Q19" s="157"/>
      <c r="R19" s="155"/>
      <c r="S19" s="157"/>
      <c r="T19" s="155"/>
      <c r="U19" s="157"/>
      <c r="V19" s="155"/>
      <c r="W19" s="387"/>
    </row>
    <row r="20" spans="2:23" ht="249.95" customHeight="1" x14ac:dyDescent="0.2">
      <c r="B20" s="384"/>
      <c r="C20" s="389" t="s">
        <v>90</v>
      </c>
      <c r="D20" s="39"/>
      <c r="E20" s="153"/>
      <c r="F20" s="39"/>
      <c r="G20" s="153"/>
      <c r="H20" s="39"/>
      <c r="I20" s="153"/>
      <c r="J20" s="39"/>
      <c r="K20" s="153"/>
      <c r="L20" s="39"/>
      <c r="M20" s="154"/>
      <c r="N20" s="39"/>
      <c r="O20" s="45"/>
      <c r="P20" s="39"/>
      <c r="Q20" s="45"/>
      <c r="R20" s="39"/>
      <c r="S20" s="45"/>
      <c r="T20" s="39"/>
      <c r="U20" s="45"/>
      <c r="V20" s="39"/>
      <c r="W20" s="94"/>
    </row>
    <row r="21" spans="2:23" s="119" customFormat="1" ht="7.5" customHeight="1" x14ac:dyDescent="0.2">
      <c r="B21" s="384"/>
      <c r="C21" s="390"/>
      <c r="D21" s="169"/>
      <c r="E21" s="169"/>
      <c r="F21" s="169"/>
      <c r="G21" s="169"/>
      <c r="H21" s="169"/>
      <c r="I21" s="169"/>
      <c r="J21" s="169"/>
      <c r="K21" s="169"/>
      <c r="L21" s="169"/>
      <c r="M21" s="156"/>
      <c r="N21" s="169"/>
      <c r="O21" s="157"/>
      <c r="P21" s="169"/>
      <c r="Q21" s="157"/>
      <c r="R21" s="169"/>
      <c r="S21" s="157"/>
      <c r="T21" s="169"/>
      <c r="U21" s="157"/>
      <c r="V21" s="169"/>
      <c r="W21" s="387"/>
    </row>
    <row r="22" spans="2:23" ht="249.95" customHeight="1" x14ac:dyDescent="0.2">
      <c r="B22" s="384"/>
      <c r="C22" s="389" t="s">
        <v>333</v>
      </c>
      <c r="D22" s="39"/>
      <c r="E22" s="153"/>
      <c r="F22" s="39"/>
      <c r="G22" s="153"/>
      <c r="H22" s="39"/>
      <c r="I22" s="153"/>
      <c r="J22" s="39"/>
      <c r="K22" s="153"/>
      <c r="L22" s="39"/>
      <c r="M22" s="154"/>
      <c r="N22" s="39"/>
      <c r="O22" s="170"/>
      <c r="P22" s="39"/>
      <c r="Q22" s="45"/>
      <c r="R22" s="39"/>
      <c r="S22" s="45"/>
      <c r="T22" s="39"/>
      <c r="U22" s="45"/>
      <c r="V22" s="39"/>
      <c r="W22" s="94"/>
    </row>
    <row r="23" spans="2:23" s="119" customFormat="1" x14ac:dyDescent="0.2">
      <c r="B23" s="384"/>
      <c r="C23" s="390"/>
      <c r="D23" s="375"/>
      <c r="E23" s="375"/>
      <c r="F23" s="375"/>
      <c r="G23" s="375"/>
      <c r="H23" s="375"/>
      <c r="I23" s="375"/>
      <c r="J23" s="375"/>
      <c r="K23" s="375"/>
      <c r="L23" s="375"/>
      <c r="N23" s="375"/>
      <c r="P23" s="375"/>
      <c r="R23" s="375"/>
      <c r="T23" s="375"/>
      <c r="V23" s="375"/>
      <c r="W23" s="387"/>
    </row>
    <row r="24" spans="2:23" s="119" customFormat="1" x14ac:dyDescent="0.2">
      <c r="B24" s="384"/>
      <c r="C24" s="373"/>
      <c r="D24" s="375"/>
      <c r="E24" s="375"/>
      <c r="F24" s="375"/>
      <c r="G24" s="375"/>
      <c r="H24" s="375"/>
      <c r="I24" s="375"/>
      <c r="J24" s="375"/>
      <c r="K24" s="375"/>
      <c r="L24" s="375"/>
      <c r="N24" s="375"/>
      <c r="P24" s="375"/>
      <c r="R24" s="375"/>
      <c r="T24" s="375"/>
      <c r="V24" s="375"/>
      <c r="W24" s="387"/>
    </row>
    <row r="25" spans="2:23" ht="15.75" x14ac:dyDescent="0.25">
      <c r="B25" s="96" t="s">
        <v>322</v>
      </c>
      <c r="C25" s="96"/>
      <c r="D25" s="96"/>
      <c r="E25" s="96"/>
      <c r="F25" s="96"/>
      <c r="G25" s="96"/>
      <c r="H25" s="96"/>
      <c r="I25" s="96"/>
      <c r="J25" s="96"/>
      <c r="K25" s="96"/>
      <c r="L25" s="96"/>
      <c r="M25" s="96"/>
      <c r="N25" s="96"/>
      <c r="O25" s="96"/>
      <c r="P25" s="96"/>
      <c r="Q25" s="96"/>
      <c r="R25" s="96"/>
      <c r="S25" s="96"/>
      <c r="T25" s="96"/>
      <c r="U25" s="96"/>
      <c r="V25" s="96"/>
      <c r="W25" s="96"/>
    </row>
    <row r="26" spans="2:23" s="119" customFormat="1" x14ac:dyDescent="0.2">
      <c r="B26" s="384"/>
      <c r="C26" s="373"/>
      <c r="D26" s="391"/>
      <c r="E26" s="375"/>
      <c r="F26" s="375"/>
      <c r="G26" s="375"/>
      <c r="H26" s="375"/>
      <c r="I26" s="375"/>
      <c r="J26" s="375"/>
      <c r="K26" s="375"/>
      <c r="L26" s="375"/>
      <c r="N26" s="375"/>
      <c r="P26" s="375"/>
      <c r="R26" s="375"/>
      <c r="T26" s="375"/>
      <c r="V26" s="375"/>
      <c r="W26" s="387"/>
    </row>
    <row r="27" spans="2:23" ht="28.5" customHeight="1" x14ac:dyDescent="0.2">
      <c r="B27" s="384"/>
      <c r="C27" s="392" t="s">
        <v>604</v>
      </c>
      <c r="D27" s="367" t="b">
        <v>0</v>
      </c>
      <c r="E27" s="168"/>
      <c r="F27" s="369" t="b">
        <v>0</v>
      </c>
      <c r="G27" s="167"/>
      <c r="H27" s="369" t="b">
        <v>0</v>
      </c>
      <c r="I27" s="167"/>
      <c r="J27" s="369" t="b">
        <v>0</v>
      </c>
      <c r="K27" s="167"/>
      <c r="L27" s="369" t="b">
        <v>0</v>
      </c>
      <c r="M27" s="45"/>
      <c r="N27" s="369" t="b">
        <v>0</v>
      </c>
      <c r="O27" s="45"/>
      <c r="P27" s="369" t="b">
        <v>0</v>
      </c>
      <c r="Q27" s="45"/>
      <c r="R27" s="369" t="b">
        <v>0</v>
      </c>
      <c r="S27" s="45"/>
      <c r="T27" s="369" t="b">
        <v>0</v>
      </c>
      <c r="U27" s="45"/>
      <c r="V27" s="369" t="b">
        <v>0</v>
      </c>
      <c r="W27" s="94"/>
    </row>
    <row r="28" spans="2:23" s="119" customFormat="1" ht="7.5" customHeight="1" x14ac:dyDescent="0.2">
      <c r="B28" s="384"/>
      <c r="C28" s="122"/>
      <c r="D28" s="368"/>
      <c r="E28" s="167"/>
      <c r="F28" s="171"/>
      <c r="G28" s="167"/>
      <c r="H28" s="171"/>
      <c r="I28" s="167"/>
      <c r="J28" s="171"/>
      <c r="K28" s="167"/>
      <c r="L28" s="171"/>
      <c r="M28" s="157"/>
      <c r="N28" s="171"/>
      <c r="O28" s="157"/>
      <c r="P28" s="171"/>
      <c r="Q28" s="157"/>
      <c r="R28" s="171"/>
      <c r="S28" s="157"/>
      <c r="T28" s="171"/>
      <c r="U28" s="157"/>
      <c r="V28" s="171"/>
      <c r="W28" s="387"/>
    </row>
    <row r="29" spans="2:23" ht="28.5" x14ac:dyDescent="0.2">
      <c r="B29" s="384"/>
      <c r="C29" s="392" t="s">
        <v>127</v>
      </c>
      <c r="D29" s="369" t="b">
        <v>0</v>
      </c>
      <c r="E29" s="168"/>
      <c r="F29" s="369" t="b">
        <v>0</v>
      </c>
      <c r="G29" s="167"/>
      <c r="H29" s="369" t="b">
        <v>0</v>
      </c>
      <c r="I29" s="167"/>
      <c r="J29" s="369" t="b">
        <v>0</v>
      </c>
      <c r="K29" s="167"/>
      <c r="L29" s="369" t="b">
        <v>0</v>
      </c>
      <c r="M29" s="45"/>
      <c r="N29" s="369" t="b">
        <v>0</v>
      </c>
      <c r="O29" s="45"/>
      <c r="P29" s="369" t="b">
        <v>0</v>
      </c>
      <c r="Q29" s="45"/>
      <c r="R29" s="369" t="b">
        <v>0</v>
      </c>
      <c r="S29" s="45"/>
      <c r="T29" s="369" t="b">
        <v>0</v>
      </c>
      <c r="U29" s="45"/>
      <c r="V29" s="369" t="b">
        <v>0</v>
      </c>
      <c r="W29" s="94"/>
    </row>
    <row r="30" spans="2:23" x14ac:dyDescent="0.2">
      <c r="B30" s="384"/>
      <c r="C30" s="373"/>
      <c r="D30" s="375"/>
      <c r="E30" s="375"/>
      <c r="F30" s="375"/>
      <c r="G30" s="375"/>
      <c r="H30" s="375"/>
      <c r="I30" s="375"/>
      <c r="J30" s="375"/>
      <c r="K30" s="375"/>
      <c r="L30" s="375"/>
      <c r="M30" s="119"/>
      <c r="N30" s="375"/>
      <c r="O30" s="119"/>
      <c r="P30" s="375"/>
      <c r="Q30" s="119"/>
      <c r="R30" s="375"/>
      <c r="S30" s="119"/>
      <c r="T30" s="375"/>
      <c r="U30" s="119"/>
      <c r="V30" s="375"/>
      <c r="W30" s="387"/>
    </row>
    <row r="31" spans="2:23" ht="15" x14ac:dyDescent="0.2">
      <c r="B31" s="393" t="s">
        <v>91</v>
      </c>
      <c r="C31" s="373"/>
      <c r="D31" s="375"/>
      <c r="E31" s="375"/>
      <c r="F31" s="375"/>
      <c r="G31" s="375"/>
      <c r="H31" s="375"/>
      <c r="I31" s="375"/>
      <c r="J31" s="375"/>
      <c r="K31" s="375"/>
      <c r="L31" s="375"/>
      <c r="M31" s="119"/>
      <c r="N31" s="375"/>
      <c r="O31" s="119"/>
      <c r="P31" s="375"/>
      <c r="Q31" s="119"/>
      <c r="R31" s="375"/>
      <c r="S31" s="119"/>
      <c r="T31" s="375"/>
      <c r="U31" s="119"/>
      <c r="V31" s="375"/>
      <c r="W31" s="387"/>
    </row>
    <row r="32" spans="2:23" s="119" customFormat="1" ht="7.5" customHeight="1" x14ac:dyDescent="0.2">
      <c r="B32" s="393"/>
      <c r="C32" s="373"/>
      <c r="D32" s="375"/>
      <c r="E32" s="375"/>
      <c r="F32" s="375"/>
      <c r="G32" s="375"/>
      <c r="H32" s="375"/>
      <c r="I32" s="375"/>
      <c r="J32" s="375"/>
      <c r="K32" s="375"/>
      <c r="L32" s="375"/>
      <c r="N32" s="375"/>
      <c r="P32" s="375"/>
      <c r="R32" s="375"/>
      <c r="T32" s="375"/>
      <c r="V32" s="375"/>
      <c r="W32" s="387"/>
    </row>
    <row r="33" spans="2:25" x14ac:dyDescent="0.2">
      <c r="B33" s="384"/>
      <c r="C33" s="388" t="s">
        <v>92</v>
      </c>
      <c r="D33" s="40" t="s">
        <v>332</v>
      </c>
      <c r="E33" s="159"/>
      <c r="F33" s="40" t="s">
        <v>332</v>
      </c>
      <c r="G33" s="167"/>
      <c r="H33" s="40" t="s">
        <v>332</v>
      </c>
      <c r="I33" s="167"/>
      <c r="J33" s="40" t="s">
        <v>332</v>
      </c>
      <c r="K33" s="167"/>
      <c r="L33" s="40" t="s">
        <v>332</v>
      </c>
      <c r="M33" s="45"/>
      <c r="N33" s="40" t="s">
        <v>332</v>
      </c>
      <c r="O33" s="45"/>
      <c r="P33" s="40" t="s">
        <v>332</v>
      </c>
      <c r="Q33" s="45"/>
      <c r="R33" s="40" t="s">
        <v>332</v>
      </c>
      <c r="S33" s="45"/>
      <c r="T33" s="40" t="s">
        <v>332</v>
      </c>
      <c r="U33" s="45"/>
      <c r="V33" s="40" t="s">
        <v>332</v>
      </c>
      <c r="W33" s="94"/>
    </row>
    <row r="34" spans="2:25" s="119" customFormat="1" ht="7.5" customHeight="1" x14ac:dyDescent="0.2">
      <c r="B34" s="384"/>
      <c r="C34" s="388"/>
      <c r="D34" s="172"/>
      <c r="E34" s="172"/>
      <c r="F34" s="172"/>
      <c r="G34" s="172"/>
      <c r="H34" s="172"/>
      <c r="I34" s="172"/>
      <c r="J34" s="172"/>
      <c r="K34" s="172"/>
      <c r="L34" s="172"/>
      <c r="M34" s="172"/>
      <c r="N34" s="172"/>
      <c r="O34" s="157"/>
      <c r="P34" s="172"/>
      <c r="Q34" s="157"/>
      <c r="R34" s="172"/>
      <c r="S34" s="157"/>
      <c r="T34" s="172"/>
      <c r="U34" s="157"/>
      <c r="V34" s="172"/>
      <c r="W34" s="387"/>
    </row>
    <row r="35" spans="2:25" x14ac:dyDescent="0.2">
      <c r="B35" s="384"/>
      <c r="C35" s="388" t="s">
        <v>93</v>
      </c>
      <c r="D35" s="40" t="s">
        <v>332</v>
      </c>
      <c r="E35" s="166"/>
      <c r="F35" s="40" t="s">
        <v>332</v>
      </c>
      <c r="G35" s="167"/>
      <c r="H35" s="40" t="s">
        <v>332</v>
      </c>
      <c r="I35" s="167"/>
      <c r="J35" s="40" t="s">
        <v>332</v>
      </c>
      <c r="K35" s="167"/>
      <c r="L35" s="40" t="s">
        <v>332</v>
      </c>
      <c r="M35" s="45"/>
      <c r="N35" s="40" t="s">
        <v>332</v>
      </c>
      <c r="O35" s="45"/>
      <c r="P35" s="40" t="s">
        <v>332</v>
      </c>
      <c r="Q35" s="45"/>
      <c r="R35" s="40" t="s">
        <v>332</v>
      </c>
      <c r="S35" s="45"/>
      <c r="T35" s="40" t="s">
        <v>332</v>
      </c>
      <c r="U35" s="45"/>
      <c r="V35" s="40" t="s">
        <v>332</v>
      </c>
      <c r="W35" s="94"/>
    </row>
    <row r="36" spans="2:25" s="119" customFormat="1" ht="7.5" customHeight="1" x14ac:dyDescent="0.2">
      <c r="B36" s="384"/>
      <c r="C36" s="388"/>
      <c r="D36" s="161"/>
      <c r="E36" s="161"/>
      <c r="F36" s="161"/>
      <c r="G36" s="167"/>
      <c r="H36" s="161"/>
      <c r="I36" s="167"/>
      <c r="J36" s="161"/>
      <c r="K36" s="167"/>
      <c r="L36" s="161"/>
      <c r="M36" s="157"/>
      <c r="N36" s="161"/>
      <c r="O36" s="157"/>
      <c r="P36" s="161"/>
      <c r="Q36" s="157"/>
      <c r="R36" s="161"/>
      <c r="S36" s="157"/>
      <c r="T36" s="161"/>
      <c r="U36" s="157"/>
      <c r="V36" s="161"/>
      <c r="W36" s="387"/>
    </row>
    <row r="37" spans="2:25" ht="15" customHeight="1" x14ac:dyDescent="0.2">
      <c r="B37" s="384"/>
      <c r="C37" s="388" t="s">
        <v>94</v>
      </c>
      <c r="D37" s="41"/>
      <c r="E37" s="166"/>
      <c r="F37" s="41"/>
      <c r="G37" s="167"/>
      <c r="H37" s="41"/>
      <c r="I37" s="167"/>
      <c r="J37" s="41"/>
      <c r="K37" s="167"/>
      <c r="L37" s="41"/>
      <c r="M37" s="45"/>
      <c r="N37" s="41"/>
      <c r="O37" s="45"/>
      <c r="P37" s="41"/>
      <c r="Q37" s="45"/>
      <c r="R37" s="41"/>
      <c r="S37" s="45"/>
      <c r="T37" s="41"/>
      <c r="U37" s="45"/>
      <c r="V37" s="41"/>
      <c r="W37" s="94"/>
    </row>
    <row r="38" spans="2:25" s="119" customFormat="1" ht="7.5" customHeight="1" x14ac:dyDescent="0.2">
      <c r="B38" s="384"/>
      <c r="C38" s="388"/>
      <c r="D38" s="161"/>
      <c r="E38" s="161"/>
      <c r="F38" s="161"/>
      <c r="G38" s="167"/>
      <c r="H38" s="161"/>
      <c r="I38" s="167"/>
      <c r="J38" s="161"/>
      <c r="K38" s="167"/>
      <c r="L38" s="161"/>
      <c r="M38" s="157"/>
      <c r="N38" s="161"/>
      <c r="O38" s="157"/>
      <c r="P38" s="161"/>
      <c r="Q38" s="157"/>
      <c r="R38" s="161"/>
      <c r="S38" s="157"/>
      <c r="T38" s="161"/>
      <c r="U38" s="157"/>
      <c r="V38" s="161"/>
      <c r="W38" s="387"/>
    </row>
    <row r="39" spans="2:25" x14ac:dyDescent="0.2">
      <c r="B39" s="384"/>
      <c r="C39" s="388" t="s">
        <v>95</v>
      </c>
      <c r="D39" s="41"/>
      <c r="E39" s="159"/>
      <c r="F39" s="41"/>
      <c r="G39" s="167"/>
      <c r="H39" s="41"/>
      <c r="I39" s="167"/>
      <c r="J39" s="41"/>
      <c r="K39" s="167"/>
      <c r="L39" s="41"/>
      <c r="M39" s="45"/>
      <c r="N39" s="41"/>
      <c r="O39" s="45"/>
      <c r="P39" s="41"/>
      <c r="Q39" s="45"/>
      <c r="R39" s="41"/>
      <c r="S39" s="45"/>
      <c r="T39" s="41"/>
      <c r="U39" s="45"/>
      <c r="V39" s="41"/>
      <c r="W39" s="94"/>
    </row>
    <row r="40" spans="2:25" s="119" customFormat="1" ht="7.5" customHeight="1" x14ac:dyDescent="0.2">
      <c r="B40" s="384"/>
      <c r="C40" s="388"/>
      <c r="D40" s="161"/>
      <c r="E40" s="161"/>
      <c r="F40" s="161"/>
      <c r="G40" s="167"/>
      <c r="H40" s="161"/>
      <c r="I40" s="167"/>
      <c r="J40" s="161"/>
      <c r="K40" s="167"/>
      <c r="L40" s="161"/>
      <c r="M40" s="157"/>
      <c r="N40" s="161"/>
      <c r="O40" s="157"/>
      <c r="P40" s="161"/>
      <c r="Q40" s="157"/>
      <c r="R40" s="161"/>
      <c r="S40" s="157"/>
      <c r="T40" s="161"/>
      <c r="U40" s="157"/>
      <c r="V40" s="161"/>
      <c r="W40" s="387"/>
    </row>
    <row r="41" spans="2:25" x14ac:dyDescent="0.2">
      <c r="B41" s="384"/>
      <c r="C41" s="375" t="s">
        <v>96</v>
      </c>
      <c r="D41" s="41"/>
      <c r="E41" s="159"/>
      <c r="F41" s="41"/>
      <c r="G41" s="167"/>
      <c r="H41" s="41"/>
      <c r="I41" s="167"/>
      <c r="J41" s="41"/>
      <c r="K41" s="167"/>
      <c r="L41" s="41"/>
      <c r="M41" s="45"/>
      <c r="N41" s="41"/>
      <c r="O41" s="45"/>
      <c r="P41" s="41"/>
      <c r="Q41" s="45"/>
      <c r="R41" s="41"/>
      <c r="S41" s="45"/>
      <c r="T41" s="41"/>
      <c r="U41" s="45"/>
      <c r="V41" s="41"/>
      <c r="W41" s="94"/>
      <c r="Y41" s="394">
        <f>SUM(D41:V41)</f>
        <v>0</v>
      </c>
    </row>
    <row r="42" spans="2:25" s="119" customFormat="1" ht="7.5" customHeight="1" x14ac:dyDescent="0.2">
      <c r="B42" s="384"/>
      <c r="C42" s="388"/>
      <c r="D42" s="161"/>
      <c r="E42" s="161"/>
      <c r="F42" s="161"/>
      <c r="G42" s="167"/>
      <c r="H42" s="161"/>
      <c r="I42" s="167"/>
      <c r="J42" s="161"/>
      <c r="K42" s="167"/>
      <c r="L42" s="161"/>
      <c r="M42" s="157"/>
      <c r="N42" s="161"/>
      <c r="O42" s="157"/>
      <c r="P42" s="161"/>
      <c r="Q42" s="157"/>
      <c r="R42" s="161"/>
      <c r="S42" s="157"/>
      <c r="T42" s="161"/>
      <c r="U42" s="157"/>
      <c r="V42" s="161"/>
      <c r="W42" s="387"/>
    </row>
    <row r="43" spans="2:25" x14ac:dyDescent="0.2">
      <c r="B43" s="384"/>
      <c r="C43" s="388" t="s">
        <v>97</v>
      </c>
      <c r="D43" s="42"/>
      <c r="E43" s="166"/>
      <c r="F43" s="42"/>
      <c r="G43" s="166"/>
      <c r="H43" s="42"/>
      <c r="I43" s="166"/>
      <c r="J43" s="42"/>
      <c r="K43" s="166"/>
      <c r="L43" s="42"/>
      <c r="M43" s="166"/>
      <c r="N43" s="42"/>
      <c r="O43" s="166"/>
      <c r="P43" s="42"/>
      <c r="Q43" s="166"/>
      <c r="R43" s="42"/>
      <c r="S43" s="166"/>
      <c r="T43" s="42"/>
      <c r="U43" s="166"/>
      <c r="V43" s="42"/>
      <c r="W43" s="94"/>
    </row>
    <row r="44" spans="2:25" s="119" customFormat="1" ht="7.5" customHeight="1" x14ac:dyDescent="0.2">
      <c r="B44" s="384"/>
      <c r="C44" s="388"/>
      <c r="D44" s="385"/>
      <c r="E44" s="385"/>
      <c r="F44" s="385"/>
      <c r="G44" s="375"/>
      <c r="H44" s="385"/>
      <c r="I44" s="375"/>
      <c r="J44" s="385"/>
      <c r="K44" s="375"/>
      <c r="L44" s="385"/>
      <c r="N44" s="385"/>
      <c r="P44" s="385"/>
      <c r="R44" s="385"/>
      <c r="T44" s="385"/>
      <c r="V44" s="385"/>
      <c r="W44" s="387"/>
    </row>
    <row r="45" spans="2:25" x14ac:dyDescent="0.2">
      <c r="B45" s="384"/>
      <c r="C45" s="388" t="s">
        <v>98</v>
      </c>
      <c r="D45" s="395" t="str">
        <f>IF(D43&gt;0,D43*D41,"")</f>
        <v/>
      </c>
      <c r="E45" s="106"/>
      <c r="F45" s="395" t="str">
        <f>IF(F43&gt;0,F43*F41,"")</f>
        <v/>
      </c>
      <c r="G45" s="375"/>
      <c r="H45" s="395" t="str">
        <f>IF(H43&gt;0,H43*H41,"")</f>
        <v/>
      </c>
      <c r="I45" s="375"/>
      <c r="J45" s="395" t="str">
        <f>IF(J43&gt;0,J43*J41,"")</f>
        <v/>
      </c>
      <c r="K45" s="375"/>
      <c r="L45" s="395" t="str">
        <f>IF(L43&gt;0,L43*L41,"")</f>
        <v/>
      </c>
      <c r="N45" s="395" t="str">
        <f>IF(N43&gt;0,N43*N41,"")</f>
        <v/>
      </c>
      <c r="P45" s="395" t="str">
        <f>IF(P43&gt;0,P43*P41,"")</f>
        <v/>
      </c>
      <c r="R45" s="395" t="str">
        <f>IF(R43&gt;0,R43*R41,"")</f>
        <v/>
      </c>
      <c r="T45" s="395" t="str">
        <f>IF(T43&gt;0,T43*T41,"")</f>
        <v/>
      </c>
      <c r="V45" s="395" t="str">
        <f>IF(V43&gt;0,V43*V41,"")</f>
        <v/>
      </c>
      <c r="W45" s="94"/>
      <c r="Y45" s="394">
        <f>SUM(D45:V45)</f>
        <v>0</v>
      </c>
    </row>
    <row r="46" spans="2:25" s="119" customFormat="1" ht="8.1" customHeight="1" x14ac:dyDescent="0.2">
      <c r="B46" s="384"/>
      <c r="C46" s="388"/>
      <c r="D46" s="107"/>
      <c r="E46" s="385"/>
      <c r="F46" s="107"/>
      <c r="G46" s="375"/>
      <c r="H46" s="107"/>
      <c r="I46" s="375"/>
      <c r="J46" s="107"/>
      <c r="K46" s="375"/>
      <c r="L46" s="107"/>
      <c r="N46" s="107"/>
      <c r="P46" s="107"/>
      <c r="R46" s="107"/>
      <c r="T46" s="107"/>
      <c r="V46" s="107"/>
      <c r="W46" s="387"/>
      <c r="Y46" s="396"/>
    </row>
    <row r="47" spans="2:25" x14ac:dyDescent="0.2">
      <c r="B47" s="384"/>
      <c r="C47" s="388" t="s">
        <v>99</v>
      </c>
      <c r="D47" s="397" t="e">
        <f>D41*_xlfn.XLOOKUP(D35,Calculation_factors!$H$6:$H$13,Calculation_factors!$I$6:$I$13)</f>
        <v>#N/A</v>
      </c>
      <c r="E47" s="106"/>
      <c r="F47" s="397" t="e">
        <f>F41*_xlfn.XLOOKUP(F35,Calculation_factors!$H$6:$H$13,Calculation_factors!$I$6:$I$13)</f>
        <v>#N/A</v>
      </c>
      <c r="G47" s="375"/>
      <c r="H47" s="397" t="e">
        <f>H41*_xlfn.XLOOKUP(H35,Calculation_factors!$H$6:$H$13,Calculation_factors!$I$6:$I$13)</f>
        <v>#N/A</v>
      </c>
      <c r="I47" s="375"/>
      <c r="J47" s="397" t="e">
        <f>J41*_xlfn.XLOOKUP(J35,Calculation_factors!$H$6:$H$13,Calculation_factors!$I$6:$I$13)</f>
        <v>#N/A</v>
      </c>
      <c r="K47" s="375"/>
      <c r="L47" s="397" t="e">
        <f>L41*_xlfn.XLOOKUP(L35,Calculation_factors!$H$6:$H$13,Calculation_factors!$I$6:$I$13)</f>
        <v>#N/A</v>
      </c>
      <c r="N47" s="397" t="e">
        <f>N41*_xlfn.XLOOKUP(N35,Calculation_factors!$H$6:$H$13,Calculation_factors!$I$6:$I$13)</f>
        <v>#N/A</v>
      </c>
      <c r="P47" s="397" t="e">
        <f>P41*_xlfn.XLOOKUP(P35,Calculation_factors!$H$6:$H$13,Calculation_factors!$I$6:$I$13)</f>
        <v>#N/A</v>
      </c>
      <c r="R47" s="397" t="e">
        <f>R41*_xlfn.XLOOKUP(R35,Calculation_factors!$H$6:$H$13,Calculation_factors!$I$6:$I$13)</f>
        <v>#N/A</v>
      </c>
      <c r="T47" s="397" t="e">
        <f>T41*_xlfn.XLOOKUP(T35,Calculation_factors!$H$6:$H$13,Calculation_factors!$I$6:$I$13)</f>
        <v>#N/A</v>
      </c>
      <c r="V47" s="397" t="e">
        <f>V41*_xlfn.XLOOKUP(V35,Calculation_factors!$H$6:$H$13,Calculation_factors!$I$6:$I$13)</f>
        <v>#N/A</v>
      </c>
      <c r="W47" s="94"/>
      <c r="Y47" s="394"/>
    </row>
    <row r="48" spans="2:25" s="119" customFormat="1" ht="6.95" customHeight="1" x14ac:dyDescent="0.2">
      <c r="B48" s="384"/>
      <c r="C48" s="388"/>
      <c r="D48" s="107"/>
      <c r="E48" s="385"/>
      <c r="F48" s="107"/>
      <c r="G48" s="375"/>
      <c r="H48" s="107"/>
      <c r="I48" s="375"/>
      <c r="J48" s="107"/>
      <c r="K48" s="375"/>
      <c r="L48" s="107"/>
      <c r="N48" s="107"/>
      <c r="P48" s="107"/>
      <c r="R48" s="107"/>
      <c r="T48" s="107"/>
      <c r="V48" s="107"/>
      <c r="W48" s="387"/>
      <c r="Y48" s="396"/>
    </row>
    <row r="49" spans="2:25" x14ac:dyDescent="0.2">
      <c r="B49" s="384"/>
      <c r="C49" s="388" t="s">
        <v>100</v>
      </c>
      <c r="D49" s="397" t="e">
        <f>D41*_xlfn.XLOOKUP(D35,Calculation_factors!$E$6:$E$13,Calculation_factors!$F$6:$F$13)</f>
        <v>#N/A</v>
      </c>
      <c r="E49" s="106"/>
      <c r="F49" s="397" t="e">
        <f>F41*_xlfn.XLOOKUP(F35,Calculation_factors!$E$6:$E$13,Calculation_factors!$F$6:$F$13)</f>
        <v>#N/A</v>
      </c>
      <c r="G49" s="375"/>
      <c r="H49" s="397" t="e">
        <f>H41*_xlfn.XLOOKUP(H35,Calculation_factors!$E$6:$E$13,Calculation_factors!$F$6:$F$13)</f>
        <v>#N/A</v>
      </c>
      <c r="I49" s="375"/>
      <c r="J49" s="397" t="e">
        <f>J41*_xlfn.XLOOKUP(J35,Calculation_factors!$E$6:$E$13,Calculation_factors!$F$6:$F$13)</f>
        <v>#N/A</v>
      </c>
      <c r="K49" s="375"/>
      <c r="L49" s="397" t="e">
        <f>L41*_xlfn.XLOOKUP(L35,Calculation_factors!$E$6:$E$13,Calculation_factors!$F$6:$F$13)</f>
        <v>#N/A</v>
      </c>
      <c r="N49" s="397" t="e">
        <f>N41*_xlfn.XLOOKUP(N35,Calculation_factors!$E$6:$E$13,Calculation_factors!$F$6:$F$13)</f>
        <v>#N/A</v>
      </c>
      <c r="P49" s="397" t="e">
        <f>P41*_xlfn.XLOOKUP(P35,Calculation_factors!$E$6:$E$13,Calculation_factors!$F$6:$F$13)</f>
        <v>#N/A</v>
      </c>
      <c r="R49" s="397" t="e">
        <f>R41*_xlfn.XLOOKUP(R35,Calculation_factors!$E$6:$E$13,Calculation_factors!$F$6:$F$13)</f>
        <v>#N/A</v>
      </c>
      <c r="T49" s="397" t="e">
        <f>T41*_xlfn.XLOOKUP(T35,Calculation_factors!$E$6:$E$13,Calculation_factors!$F$6:$F$13)</f>
        <v>#N/A</v>
      </c>
      <c r="V49" s="397" t="e">
        <f>V41*_xlfn.XLOOKUP(V35,Calculation_factors!$E$6:$E$13,Calculation_factors!$F$6:$F$13)</f>
        <v>#N/A</v>
      </c>
      <c r="W49" s="94"/>
      <c r="Y49" s="394"/>
    </row>
    <row r="50" spans="2:25" x14ac:dyDescent="0.2">
      <c r="B50" s="384"/>
      <c r="C50" s="388"/>
      <c r="D50" s="107"/>
      <c r="E50" s="385"/>
      <c r="F50" s="107"/>
      <c r="G50" s="375"/>
      <c r="H50" s="107"/>
      <c r="I50" s="375"/>
      <c r="J50" s="107"/>
      <c r="K50" s="375"/>
      <c r="L50" s="107"/>
      <c r="M50" s="119"/>
      <c r="N50" s="107"/>
      <c r="O50" s="119"/>
      <c r="P50" s="107"/>
      <c r="Q50" s="119"/>
      <c r="R50" s="107"/>
      <c r="S50" s="119"/>
      <c r="T50" s="107"/>
      <c r="U50" s="119"/>
      <c r="V50" s="107"/>
      <c r="W50" s="387"/>
      <c r="Y50" s="398"/>
    </row>
    <row r="51" spans="2:25" ht="15" x14ac:dyDescent="0.2">
      <c r="B51" s="393" t="s">
        <v>101</v>
      </c>
      <c r="C51" s="399"/>
      <c r="D51" s="400"/>
      <c r="E51" s="385"/>
      <c r="F51" s="400"/>
      <c r="G51" s="375"/>
      <c r="H51" s="400"/>
      <c r="I51" s="375"/>
      <c r="J51" s="400"/>
      <c r="K51" s="375"/>
      <c r="L51" s="400"/>
      <c r="M51" s="119"/>
      <c r="N51" s="400"/>
      <c r="O51" s="119"/>
      <c r="P51" s="400"/>
      <c r="Q51" s="119"/>
      <c r="R51" s="400"/>
      <c r="S51" s="119"/>
      <c r="T51" s="400"/>
      <c r="U51" s="119"/>
      <c r="V51" s="400"/>
      <c r="W51" s="387"/>
    </row>
    <row r="52" spans="2:25" ht="7.5" customHeight="1" x14ac:dyDescent="0.2">
      <c r="B52" s="384"/>
      <c r="C52" s="373"/>
      <c r="D52" s="123"/>
      <c r="E52" s="385"/>
      <c r="F52" s="123"/>
      <c r="G52" s="375"/>
      <c r="H52" s="123"/>
      <c r="I52" s="375"/>
      <c r="J52" s="123"/>
      <c r="K52" s="375"/>
      <c r="L52" s="123"/>
      <c r="N52" s="123"/>
      <c r="P52" s="123"/>
      <c r="R52" s="123"/>
      <c r="T52" s="123"/>
      <c r="V52" s="123"/>
      <c r="W52" s="94"/>
    </row>
    <row r="53" spans="2:25" x14ac:dyDescent="0.2">
      <c r="B53" s="384"/>
      <c r="C53" s="389" t="s">
        <v>102</v>
      </c>
      <c r="D53" s="40" t="s">
        <v>332</v>
      </c>
      <c r="E53" s="161"/>
      <c r="F53" s="40" t="s">
        <v>332</v>
      </c>
      <c r="G53" s="167"/>
      <c r="H53" s="40" t="s">
        <v>332</v>
      </c>
      <c r="I53" s="167"/>
      <c r="J53" s="40" t="s">
        <v>332</v>
      </c>
      <c r="K53" s="167"/>
      <c r="L53" s="40" t="s">
        <v>332</v>
      </c>
      <c r="M53" s="45"/>
      <c r="N53" s="40"/>
      <c r="O53" s="45"/>
      <c r="P53" s="40"/>
      <c r="Q53" s="45"/>
      <c r="R53" s="40"/>
      <c r="S53" s="45"/>
      <c r="T53" s="40"/>
      <c r="U53" s="45"/>
      <c r="V53" s="40" t="s">
        <v>332</v>
      </c>
      <c r="W53" s="94"/>
    </row>
    <row r="54" spans="2:25" ht="7.5" customHeight="1" x14ac:dyDescent="0.2">
      <c r="B54" s="384"/>
      <c r="C54" s="389"/>
      <c r="D54" s="168"/>
      <c r="E54" s="161"/>
      <c r="F54" s="166"/>
      <c r="G54" s="167"/>
      <c r="H54" s="166"/>
      <c r="I54" s="167"/>
      <c r="J54" s="166"/>
      <c r="K54" s="168"/>
      <c r="L54" s="166"/>
      <c r="M54" s="45"/>
      <c r="N54" s="166"/>
      <c r="O54" s="45"/>
      <c r="P54" s="166"/>
      <c r="Q54" s="45"/>
      <c r="R54" s="166"/>
      <c r="S54" s="45"/>
      <c r="T54" s="166"/>
      <c r="U54" s="45"/>
      <c r="V54" s="166"/>
      <c r="W54" s="94"/>
    </row>
    <row r="55" spans="2:25" x14ac:dyDescent="0.2">
      <c r="B55" s="384"/>
      <c r="C55" s="388" t="s">
        <v>103</v>
      </c>
      <c r="D55" s="40" t="s">
        <v>332</v>
      </c>
      <c r="E55" s="161"/>
      <c r="F55" s="40" t="s">
        <v>332</v>
      </c>
      <c r="G55" s="167"/>
      <c r="H55" s="40" t="s">
        <v>332</v>
      </c>
      <c r="I55" s="167"/>
      <c r="J55" s="40" t="s">
        <v>332</v>
      </c>
      <c r="K55" s="168"/>
      <c r="L55" s="40" t="s">
        <v>332</v>
      </c>
      <c r="M55" s="45"/>
      <c r="N55" s="40"/>
      <c r="O55" s="45"/>
      <c r="P55" s="40"/>
      <c r="Q55" s="45"/>
      <c r="R55" s="40"/>
      <c r="S55" s="45"/>
      <c r="T55" s="40"/>
      <c r="U55" s="45"/>
      <c r="V55" s="40" t="s">
        <v>332</v>
      </c>
      <c r="W55" s="94"/>
    </row>
    <row r="56" spans="2:25" ht="7.5" customHeight="1" x14ac:dyDescent="0.2">
      <c r="B56" s="384"/>
      <c r="C56" s="388"/>
      <c r="D56" s="173"/>
      <c r="E56" s="161"/>
      <c r="F56" s="173"/>
      <c r="G56" s="167"/>
      <c r="H56" s="173"/>
      <c r="I56" s="167"/>
      <c r="J56" s="173"/>
      <c r="K56" s="168"/>
      <c r="L56" s="173"/>
      <c r="M56" s="45"/>
      <c r="N56" s="173"/>
      <c r="O56" s="45"/>
      <c r="P56" s="173"/>
      <c r="Q56" s="45"/>
      <c r="R56" s="173"/>
      <c r="S56" s="45"/>
      <c r="T56" s="173"/>
      <c r="U56" s="45"/>
      <c r="V56" s="173"/>
      <c r="W56" s="94"/>
    </row>
    <row r="57" spans="2:25" x14ac:dyDescent="0.2">
      <c r="B57" s="384"/>
      <c r="C57" s="388" t="s">
        <v>93</v>
      </c>
      <c r="D57" s="40" t="s">
        <v>332</v>
      </c>
      <c r="E57" s="161"/>
      <c r="F57" s="40" t="s">
        <v>332</v>
      </c>
      <c r="G57" s="167"/>
      <c r="H57" s="40" t="s">
        <v>332</v>
      </c>
      <c r="I57" s="167"/>
      <c r="J57" s="40" t="s">
        <v>332</v>
      </c>
      <c r="K57" s="168"/>
      <c r="L57" s="40" t="s">
        <v>332</v>
      </c>
      <c r="M57" s="45"/>
      <c r="N57" s="40"/>
      <c r="O57" s="45"/>
      <c r="P57" s="40"/>
      <c r="Q57" s="45"/>
      <c r="R57" s="40"/>
      <c r="S57" s="45"/>
      <c r="T57" s="40"/>
      <c r="U57" s="45"/>
      <c r="V57" s="40" t="s">
        <v>332</v>
      </c>
      <c r="W57" s="94"/>
    </row>
    <row r="58" spans="2:25" ht="7.5" customHeight="1" x14ac:dyDescent="0.2">
      <c r="B58" s="384"/>
      <c r="C58" s="389"/>
      <c r="D58" s="166"/>
      <c r="E58" s="161"/>
      <c r="F58" s="166"/>
      <c r="G58" s="167"/>
      <c r="H58" s="166"/>
      <c r="I58" s="167"/>
      <c r="J58" s="166"/>
      <c r="K58" s="168"/>
      <c r="L58" s="166"/>
      <c r="M58" s="45"/>
      <c r="N58" s="166"/>
      <c r="O58" s="45"/>
      <c r="P58" s="166"/>
      <c r="Q58" s="45"/>
      <c r="R58" s="166"/>
      <c r="S58" s="45"/>
      <c r="T58" s="166"/>
      <c r="U58" s="45"/>
      <c r="V58" s="166"/>
      <c r="W58" s="94"/>
    </row>
    <row r="59" spans="2:25" x14ac:dyDescent="0.2">
      <c r="B59" s="384"/>
      <c r="C59" s="389" t="s">
        <v>95</v>
      </c>
      <c r="D59" s="41"/>
      <c r="E59" s="161"/>
      <c r="F59" s="41"/>
      <c r="G59" s="167"/>
      <c r="H59" s="41"/>
      <c r="I59" s="167"/>
      <c r="J59" s="41"/>
      <c r="K59" s="168"/>
      <c r="L59" s="41"/>
      <c r="M59" s="45"/>
      <c r="N59" s="41"/>
      <c r="O59" s="45"/>
      <c r="P59" s="41"/>
      <c r="Q59" s="45"/>
      <c r="R59" s="41"/>
      <c r="S59" s="45"/>
      <c r="T59" s="41"/>
      <c r="U59" s="45"/>
      <c r="V59" s="41"/>
      <c r="W59" s="94"/>
    </row>
    <row r="60" spans="2:25" ht="7.5" customHeight="1" x14ac:dyDescent="0.2">
      <c r="B60" s="384"/>
      <c r="C60" s="389"/>
      <c r="D60" s="159"/>
      <c r="E60" s="161"/>
      <c r="F60" s="159"/>
      <c r="G60" s="167"/>
      <c r="H60" s="159"/>
      <c r="I60" s="167"/>
      <c r="J60" s="159"/>
      <c r="K60" s="168"/>
      <c r="L60" s="159"/>
      <c r="M60" s="45"/>
      <c r="N60" s="159"/>
      <c r="O60" s="45"/>
      <c r="P60" s="159"/>
      <c r="Q60" s="45"/>
      <c r="R60" s="159"/>
      <c r="S60" s="45"/>
      <c r="T60" s="159"/>
      <c r="U60" s="45"/>
      <c r="V60" s="159"/>
      <c r="W60" s="94"/>
    </row>
    <row r="61" spans="2:25" x14ac:dyDescent="0.2">
      <c r="B61" s="384"/>
      <c r="C61" s="388" t="s">
        <v>96</v>
      </c>
      <c r="D61" s="41"/>
      <c r="E61" s="161"/>
      <c r="F61" s="41"/>
      <c r="G61" s="167"/>
      <c r="H61" s="41"/>
      <c r="I61" s="167"/>
      <c r="J61" s="41"/>
      <c r="K61" s="168"/>
      <c r="L61" s="41"/>
      <c r="M61" s="45"/>
      <c r="N61" s="41"/>
      <c r="O61" s="45"/>
      <c r="P61" s="41"/>
      <c r="Q61" s="45"/>
      <c r="R61" s="41"/>
      <c r="S61" s="45"/>
      <c r="T61" s="41"/>
      <c r="U61" s="45"/>
      <c r="V61" s="41"/>
      <c r="W61" s="94"/>
      <c r="Y61" s="394">
        <f>SUM(D61:V61)</f>
        <v>0</v>
      </c>
    </row>
    <row r="62" spans="2:25" ht="7.5" customHeight="1" x14ac:dyDescent="0.2">
      <c r="B62" s="384"/>
      <c r="C62" s="389"/>
      <c r="D62" s="159"/>
      <c r="E62" s="161"/>
      <c r="F62" s="159"/>
      <c r="G62" s="167"/>
      <c r="H62" s="159"/>
      <c r="I62" s="167"/>
      <c r="J62" s="159"/>
      <c r="K62" s="168"/>
      <c r="L62" s="159"/>
      <c r="M62" s="45"/>
      <c r="N62" s="159"/>
      <c r="O62" s="45"/>
      <c r="P62" s="159"/>
      <c r="Q62" s="45"/>
      <c r="R62" s="159"/>
      <c r="S62" s="45"/>
      <c r="T62" s="159"/>
      <c r="U62" s="45"/>
      <c r="V62" s="159"/>
      <c r="W62" s="94"/>
    </row>
    <row r="63" spans="2:25" x14ac:dyDescent="0.2">
      <c r="B63" s="384"/>
      <c r="C63" s="388" t="s">
        <v>97</v>
      </c>
      <c r="D63" s="42"/>
      <c r="E63" s="161"/>
      <c r="F63" s="42"/>
      <c r="G63" s="161"/>
      <c r="H63" s="42"/>
      <c r="I63" s="161"/>
      <c r="J63" s="42"/>
      <c r="K63" s="161"/>
      <c r="L63" s="42"/>
      <c r="M63" s="161"/>
      <c r="N63" s="42"/>
      <c r="O63" s="161"/>
      <c r="P63" s="42"/>
      <c r="Q63" s="161"/>
      <c r="R63" s="42"/>
      <c r="S63" s="161"/>
      <c r="T63" s="42"/>
      <c r="U63" s="161"/>
      <c r="V63" s="42"/>
      <c r="W63" s="94"/>
    </row>
    <row r="64" spans="2:25" ht="7.5" customHeight="1" x14ac:dyDescent="0.2">
      <c r="B64" s="384"/>
      <c r="C64" s="388"/>
      <c r="D64" s="106"/>
      <c r="E64" s="385"/>
      <c r="F64" s="106"/>
      <c r="G64" s="375"/>
      <c r="H64" s="106"/>
      <c r="I64" s="375"/>
      <c r="J64" s="106"/>
      <c r="L64" s="106"/>
      <c r="N64" s="106"/>
      <c r="P64" s="106"/>
      <c r="R64" s="106"/>
      <c r="T64" s="106"/>
      <c r="V64" s="106"/>
      <c r="W64" s="94"/>
    </row>
    <row r="65" spans="2:25" x14ac:dyDescent="0.2">
      <c r="B65" s="384"/>
      <c r="C65" s="388" t="s">
        <v>98</v>
      </c>
      <c r="D65" s="395">
        <f>IF(D63&gt;0,D63*D61,0)</f>
        <v>0</v>
      </c>
      <c r="E65" s="385"/>
      <c r="F65" s="395">
        <f>IF(F63&gt;0,F63*F61,0)</f>
        <v>0</v>
      </c>
      <c r="G65" s="375"/>
      <c r="H65" s="395">
        <f>IF(H63&gt;0,H63*H61,0)</f>
        <v>0</v>
      </c>
      <c r="I65" s="375"/>
      <c r="J65" s="395">
        <f>IF(J63&gt;0,J63*J61,0)</f>
        <v>0</v>
      </c>
      <c r="L65" s="395">
        <f>IF(L63&gt;0,L63*L61,0)</f>
        <v>0</v>
      </c>
      <c r="N65" s="395">
        <f>IF(N63&gt;0,N63*N61,0)</f>
        <v>0</v>
      </c>
      <c r="P65" s="395">
        <f>IF(P63&gt;0,P63*P61,0)</f>
        <v>0</v>
      </c>
      <c r="R65" s="395">
        <f>IF(R63&gt;0,R63*R61,0)</f>
        <v>0</v>
      </c>
      <c r="T65" s="395">
        <f>IF(T63&gt;0,T63*T61,0)</f>
        <v>0</v>
      </c>
      <c r="V65" s="395">
        <f>IF(V63&gt;0,V63*V61,0)</f>
        <v>0</v>
      </c>
      <c r="W65" s="94"/>
      <c r="Y65" s="394">
        <f>SUM(D65:V65)</f>
        <v>0</v>
      </c>
    </row>
    <row r="66" spans="2:25" s="119" customFormat="1" x14ac:dyDescent="0.2">
      <c r="B66" s="384"/>
      <c r="C66" s="388"/>
      <c r="D66" s="107"/>
      <c r="E66" s="385"/>
      <c r="F66" s="107"/>
      <c r="G66" s="375"/>
      <c r="H66" s="107"/>
      <c r="I66" s="375"/>
      <c r="J66" s="107"/>
      <c r="K66" s="375"/>
      <c r="L66" s="107"/>
      <c r="N66" s="107"/>
      <c r="P66" s="107"/>
      <c r="R66" s="107"/>
      <c r="T66" s="107"/>
      <c r="V66" s="107"/>
      <c r="W66" s="387"/>
      <c r="Y66" s="396"/>
    </row>
    <row r="67" spans="2:25" x14ac:dyDescent="0.2">
      <c r="B67" s="384"/>
      <c r="C67" s="388" t="s">
        <v>99</v>
      </c>
      <c r="D67" s="397" t="e">
        <f>D61*_xlfn.XLOOKUP(D57,Calculation_factors!$H$6:$H$13,Calculation_factors!$I$6:$I$13)</f>
        <v>#N/A</v>
      </c>
      <c r="E67" s="385"/>
      <c r="F67" s="397" t="e">
        <f>F61*_xlfn.XLOOKUP(F57,Calculation_factors!$H$6:$H$13,Calculation_factors!$I$6:$I$13)</f>
        <v>#N/A</v>
      </c>
      <c r="G67" s="375"/>
      <c r="H67" s="397" t="e">
        <f>H61*_xlfn.XLOOKUP(H57,Calculation_factors!$H$6:$H$13,Calculation_factors!$I$6:$I$13)</f>
        <v>#N/A</v>
      </c>
      <c r="I67" s="375"/>
      <c r="J67" s="397" t="e">
        <f>J61*_xlfn.XLOOKUP(J57,Calculation_factors!$H$6:$H$13,Calculation_factors!$I$6:$I$13)</f>
        <v>#N/A</v>
      </c>
      <c r="L67" s="397" t="e">
        <f>L61*_xlfn.XLOOKUP(L57,Calculation_factors!$H$6:$H$13,Calculation_factors!$I$6:$I$13)</f>
        <v>#N/A</v>
      </c>
      <c r="N67" s="397" t="e">
        <f>N61*_xlfn.XLOOKUP(N57,Calculation_factors!$H$6:$H$13,Calculation_factors!$I$6:$I$13)</f>
        <v>#N/A</v>
      </c>
      <c r="P67" s="397" t="e">
        <f>P61*_xlfn.XLOOKUP(P57,Calculation_factors!$H$6:$H$13,Calculation_factors!$I$6:$I$13)</f>
        <v>#N/A</v>
      </c>
      <c r="R67" s="397" t="e">
        <f>R61*_xlfn.XLOOKUP(R57,Calculation_factors!$H$6:$H$13,Calculation_factors!$I$6:$I$13)</f>
        <v>#N/A</v>
      </c>
      <c r="T67" s="397" t="e">
        <f>T61*_xlfn.XLOOKUP(T57,Calculation_factors!$H$6:$H$13,Calculation_factors!$I$6:$I$13)</f>
        <v>#N/A</v>
      </c>
      <c r="V67" s="397" t="e">
        <f>V61*_xlfn.XLOOKUP(V57,Calculation_factors!$H$6:$H$13,Calculation_factors!$I$6:$I$13)</f>
        <v>#N/A</v>
      </c>
      <c r="W67" s="94"/>
      <c r="Y67" s="394"/>
    </row>
    <row r="68" spans="2:25" s="119" customFormat="1" x14ac:dyDescent="0.2">
      <c r="B68" s="384"/>
      <c r="C68" s="388"/>
      <c r="D68" s="107"/>
      <c r="E68" s="385"/>
      <c r="F68" s="107"/>
      <c r="G68" s="375"/>
      <c r="H68" s="107"/>
      <c r="I68" s="375"/>
      <c r="J68" s="107"/>
      <c r="K68" s="375"/>
      <c r="L68" s="107"/>
      <c r="N68" s="107"/>
      <c r="P68" s="107"/>
      <c r="R68" s="107"/>
      <c r="T68" s="107"/>
      <c r="V68" s="107"/>
      <c r="W68" s="387"/>
      <c r="Y68" s="396"/>
    </row>
    <row r="69" spans="2:25" s="119" customFormat="1" x14ac:dyDescent="0.2">
      <c r="B69" s="384"/>
      <c r="C69" s="388" t="s">
        <v>100</v>
      </c>
      <c r="D69" s="397" t="e">
        <f>D61*_xlfn.XLOOKUP(D57,Calculation_factors!$E$6:$E$13,Calculation_factors!$F$6:$F$13)</f>
        <v>#N/A</v>
      </c>
      <c r="E69" s="385"/>
      <c r="F69" s="397" t="e">
        <f>F61*_xlfn.XLOOKUP(F57,Calculation_factors!$E$6:$E$13,Calculation_factors!$F$6:$F$13)</f>
        <v>#N/A</v>
      </c>
      <c r="G69" s="375"/>
      <c r="H69" s="397" t="e">
        <f>H61*_xlfn.XLOOKUP(H57,Calculation_factors!$E$6:$E$13,Calculation_factors!$F$6:$F$13)</f>
        <v>#N/A</v>
      </c>
      <c r="I69" s="375"/>
      <c r="J69" s="397" t="e">
        <f>J61*_xlfn.XLOOKUP(J57,Calculation_factors!$E$6:$E$13,Calculation_factors!$F$6:$F$13)</f>
        <v>#N/A</v>
      </c>
      <c r="K69" s="375"/>
      <c r="L69" s="397" t="e">
        <f>L61*_xlfn.XLOOKUP(L57,Calculation_factors!$E$6:$E$13,Calculation_factors!$F$6:$F$13)</f>
        <v>#N/A</v>
      </c>
      <c r="N69" s="397" t="e">
        <f>N61*_xlfn.XLOOKUP(N57,Calculation_factors!$E$6:$E$13,Calculation_factors!$F$6:$F$13)</f>
        <v>#N/A</v>
      </c>
      <c r="P69" s="397" t="e">
        <f>P61*_xlfn.XLOOKUP(P57,Calculation_factors!$E$6:$E$13,Calculation_factors!$F$6:$F$13)</f>
        <v>#N/A</v>
      </c>
      <c r="R69" s="397" t="e">
        <f>R61*_xlfn.XLOOKUP(R57,Calculation_factors!$E$6:$E$13,Calculation_factors!$F$6:$F$13)</f>
        <v>#N/A</v>
      </c>
      <c r="T69" s="397" t="e">
        <f>T61*_xlfn.XLOOKUP(T57,Calculation_factors!$E$6:$E$13,Calculation_factors!$F$6:$F$13)</f>
        <v>#N/A</v>
      </c>
      <c r="V69" s="397" t="e">
        <f>V61*_xlfn.XLOOKUP(V57,Calculation_factors!$E$6:$E$13,Calculation_factors!$F$6:$F$13)</f>
        <v>#N/A</v>
      </c>
      <c r="W69" s="387"/>
      <c r="Y69" s="396"/>
    </row>
    <row r="70" spans="2:25" x14ac:dyDescent="0.2">
      <c r="B70" s="384"/>
      <c r="C70" s="388"/>
      <c r="D70" s="107"/>
      <c r="E70" s="385"/>
      <c r="F70" s="107"/>
      <c r="G70" s="375"/>
      <c r="H70" s="107"/>
      <c r="I70" s="375"/>
      <c r="J70" s="107"/>
      <c r="K70" s="375"/>
      <c r="L70" s="107"/>
      <c r="M70" s="119"/>
      <c r="N70" s="107"/>
      <c r="O70" s="119"/>
      <c r="P70" s="107"/>
      <c r="Q70" s="119"/>
      <c r="R70" s="107"/>
      <c r="S70" s="119"/>
      <c r="T70" s="107"/>
      <c r="U70" s="119"/>
      <c r="V70" s="107"/>
      <c r="W70" s="387"/>
      <c r="Y70" s="398"/>
    </row>
    <row r="71" spans="2:25" ht="15" x14ac:dyDescent="0.2">
      <c r="B71" s="393" t="s">
        <v>104</v>
      </c>
      <c r="C71" s="399"/>
      <c r="D71" s="400"/>
      <c r="E71" s="385"/>
      <c r="F71" s="400"/>
      <c r="G71" s="375"/>
      <c r="H71" s="400"/>
      <c r="I71" s="375"/>
      <c r="J71" s="400"/>
      <c r="K71" s="375"/>
      <c r="L71" s="400"/>
      <c r="M71" s="119"/>
      <c r="N71" s="400"/>
      <c r="O71" s="119"/>
      <c r="P71" s="400"/>
      <c r="Q71" s="119"/>
      <c r="R71" s="400"/>
      <c r="S71" s="119"/>
      <c r="T71" s="400"/>
      <c r="U71" s="119"/>
      <c r="V71" s="400"/>
      <c r="W71" s="387"/>
    </row>
    <row r="72" spans="2:25" ht="7.5" customHeight="1" x14ac:dyDescent="0.2">
      <c r="B72" s="384"/>
      <c r="C72" s="373"/>
      <c r="D72" s="400"/>
      <c r="E72" s="385"/>
      <c r="F72" s="400"/>
      <c r="G72" s="375"/>
      <c r="H72" s="400"/>
      <c r="I72" s="375"/>
      <c r="J72" s="400"/>
      <c r="K72" s="375"/>
      <c r="L72" s="400"/>
      <c r="M72" s="119"/>
      <c r="N72" s="400"/>
      <c r="O72" s="119"/>
      <c r="P72" s="400"/>
      <c r="Q72" s="119"/>
      <c r="R72" s="400"/>
      <c r="S72" s="119"/>
      <c r="T72" s="400"/>
      <c r="U72" s="119"/>
      <c r="V72" s="400"/>
      <c r="W72" s="387"/>
    </row>
    <row r="73" spans="2:25" x14ac:dyDescent="0.2">
      <c r="B73" s="384"/>
      <c r="C73" s="389" t="s">
        <v>102</v>
      </c>
      <c r="D73" s="40" t="s">
        <v>332</v>
      </c>
      <c r="E73" s="161"/>
      <c r="F73" s="40" t="s">
        <v>332</v>
      </c>
      <c r="G73" s="167"/>
      <c r="H73" s="40" t="s">
        <v>332</v>
      </c>
      <c r="I73" s="167"/>
      <c r="J73" s="40" t="s">
        <v>332</v>
      </c>
      <c r="K73" s="168"/>
      <c r="L73" s="40" t="s">
        <v>332</v>
      </c>
      <c r="M73" s="45"/>
      <c r="N73" s="40"/>
      <c r="O73" s="45"/>
      <c r="P73" s="40"/>
      <c r="Q73" s="45"/>
      <c r="R73" s="40"/>
      <c r="S73" s="45"/>
      <c r="T73" s="40"/>
      <c r="U73" s="45"/>
      <c r="V73" s="40" t="s">
        <v>332</v>
      </c>
      <c r="W73" s="94"/>
    </row>
    <row r="74" spans="2:25" ht="7.5" customHeight="1" x14ac:dyDescent="0.2">
      <c r="B74" s="384"/>
      <c r="C74" s="389"/>
      <c r="D74" s="166"/>
      <c r="E74" s="161"/>
      <c r="F74" s="166"/>
      <c r="G74" s="167"/>
      <c r="H74" s="166"/>
      <c r="I74" s="167"/>
      <c r="J74" s="166"/>
      <c r="K74" s="168"/>
      <c r="L74" s="166"/>
      <c r="M74" s="45"/>
      <c r="N74" s="166"/>
      <c r="O74" s="45"/>
      <c r="P74" s="166"/>
      <c r="Q74" s="45"/>
      <c r="R74" s="166"/>
      <c r="S74" s="45"/>
      <c r="T74" s="166"/>
      <c r="U74" s="45"/>
      <c r="V74" s="166"/>
      <c r="W74" s="94"/>
    </row>
    <row r="75" spans="2:25" x14ac:dyDescent="0.2">
      <c r="B75" s="384"/>
      <c r="C75" s="388" t="s">
        <v>103</v>
      </c>
      <c r="D75" s="40" t="s">
        <v>332</v>
      </c>
      <c r="E75" s="161"/>
      <c r="F75" s="40" t="s">
        <v>332</v>
      </c>
      <c r="G75" s="167"/>
      <c r="H75" s="40" t="s">
        <v>332</v>
      </c>
      <c r="I75" s="167"/>
      <c r="J75" s="40" t="s">
        <v>332</v>
      </c>
      <c r="K75" s="168"/>
      <c r="L75" s="40" t="s">
        <v>332</v>
      </c>
      <c r="M75" s="45"/>
      <c r="N75" s="40"/>
      <c r="O75" s="45"/>
      <c r="P75" s="40"/>
      <c r="Q75" s="45"/>
      <c r="R75" s="40"/>
      <c r="S75" s="45"/>
      <c r="T75" s="40"/>
      <c r="U75" s="45"/>
      <c r="V75" s="40" t="s">
        <v>332</v>
      </c>
      <c r="W75" s="94"/>
    </row>
    <row r="76" spans="2:25" ht="7.5" customHeight="1" x14ac:dyDescent="0.2">
      <c r="B76" s="384"/>
      <c r="C76" s="388"/>
      <c r="D76" s="173"/>
      <c r="E76" s="161"/>
      <c r="F76" s="173"/>
      <c r="G76" s="167"/>
      <c r="H76" s="173"/>
      <c r="I76" s="167"/>
      <c r="J76" s="173"/>
      <c r="K76" s="168"/>
      <c r="L76" s="173"/>
      <c r="M76" s="45"/>
      <c r="N76" s="173"/>
      <c r="O76" s="45"/>
      <c r="P76" s="173"/>
      <c r="Q76" s="45"/>
      <c r="R76" s="173"/>
      <c r="S76" s="45"/>
      <c r="T76" s="173"/>
      <c r="U76" s="45"/>
      <c r="V76" s="173"/>
      <c r="W76" s="94"/>
    </row>
    <row r="77" spans="2:25" x14ac:dyDescent="0.2">
      <c r="B77" s="384"/>
      <c r="C77" s="388" t="s">
        <v>93</v>
      </c>
      <c r="D77" s="40" t="s">
        <v>332</v>
      </c>
      <c r="E77" s="161"/>
      <c r="F77" s="40" t="s">
        <v>332</v>
      </c>
      <c r="G77" s="167"/>
      <c r="H77" s="40" t="s">
        <v>332</v>
      </c>
      <c r="I77" s="167"/>
      <c r="J77" s="40" t="s">
        <v>332</v>
      </c>
      <c r="K77" s="168"/>
      <c r="L77" s="40" t="s">
        <v>332</v>
      </c>
      <c r="M77" s="45"/>
      <c r="N77" s="40"/>
      <c r="O77" s="45"/>
      <c r="P77" s="40"/>
      <c r="Q77" s="45"/>
      <c r="R77" s="40"/>
      <c r="S77" s="45"/>
      <c r="T77" s="40"/>
      <c r="U77" s="45"/>
      <c r="V77" s="40" t="s">
        <v>332</v>
      </c>
      <c r="W77" s="94"/>
    </row>
    <row r="78" spans="2:25" ht="7.5" customHeight="1" x14ac:dyDescent="0.2">
      <c r="B78" s="384"/>
      <c r="C78" s="389"/>
      <c r="D78" s="166"/>
      <c r="E78" s="161"/>
      <c r="F78" s="166"/>
      <c r="G78" s="167"/>
      <c r="H78" s="166"/>
      <c r="I78" s="167"/>
      <c r="J78" s="166"/>
      <c r="K78" s="168"/>
      <c r="L78" s="166"/>
      <c r="M78" s="45"/>
      <c r="N78" s="166"/>
      <c r="O78" s="45"/>
      <c r="P78" s="166"/>
      <c r="Q78" s="45"/>
      <c r="R78" s="166"/>
      <c r="S78" s="45"/>
      <c r="T78" s="166"/>
      <c r="U78" s="45"/>
      <c r="V78" s="166"/>
      <c r="W78" s="94"/>
    </row>
    <row r="79" spans="2:25" x14ac:dyDescent="0.2">
      <c r="B79" s="384"/>
      <c r="C79" s="389" t="s">
        <v>95</v>
      </c>
      <c r="D79" s="41"/>
      <c r="E79" s="161"/>
      <c r="F79" s="41"/>
      <c r="G79" s="167"/>
      <c r="H79" s="41"/>
      <c r="I79" s="167"/>
      <c r="J79" s="41"/>
      <c r="K79" s="168"/>
      <c r="L79" s="41"/>
      <c r="M79" s="45"/>
      <c r="N79" s="41"/>
      <c r="O79" s="45"/>
      <c r="P79" s="41"/>
      <c r="Q79" s="45"/>
      <c r="R79" s="41"/>
      <c r="S79" s="45"/>
      <c r="T79" s="41"/>
      <c r="U79" s="45"/>
      <c r="V79" s="41"/>
      <c r="W79" s="94"/>
    </row>
    <row r="80" spans="2:25" ht="7.5" customHeight="1" x14ac:dyDescent="0.2">
      <c r="B80" s="384"/>
      <c r="C80" s="389"/>
      <c r="D80" s="159"/>
      <c r="E80" s="161"/>
      <c r="F80" s="159"/>
      <c r="G80" s="167"/>
      <c r="H80" s="159"/>
      <c r="I80" s="167"/>
      <c r="J80" s="159"/>
      <c r="K80" s="168"/>
      <c r="L80" s="159"/>
      <c r="M80" s="45"/>
      <c r="N80" s="159"/>
      <c r="O80" s="45"/>
      <c r="P80" s="159"/>
      <c r="Q80" s="45"/>
      <c r="R80" s="159"/>
      <c r="S80" s="45"/>
      <c r="T80" s="159"/>
      <c r="U80" s="45"/>
      <c r="V80" s="159"/>
      <c r="W80" s="94"/>
    </row>
    <row r="81" spans="2:25" x14ac:dyDescent="0.2">
      <c r="B81" s="384"/>
      <c r="C81" s="388" t="s">
        <v>96</v>
      </c>
      <c r="D81" s="41"/>
      <c r="E81" s="161"/>
      <c r="F81" s="41"/>
      <c r="G81" s="167"/>
      <c r="H81" s="41"/>
      <c r="I81" s="167"/>
      <c r="J81" s="41"/>
      <c r="K81" s="168"/>
      <c r="L81" s="41"/>
      <c r="M81" s="45"/>
      <c r="N81" s="41"/>
      <c r="O81" s="45"/>
      <c r="P81" s="41"/>
      <c r="Q81" s="45"/>
      <c r="R81" s="41"/>
      <c r="S81" s="45"/>
      <c r="T81" s="41"/>
      <c r="U81" s="45"/>
      <c r="V81" s="41"/>
      <c r="W81" s="94"/>
      <c r="Y81" s="394">
        <f>SUM(D81:V81)</f>
        <v>0</v>
      </c>
    </row>
    <row r="82" spans="2:25" ht="7.5" customHeight="1" x14ac:dyDescent="0.2">
      <c r="B82" s="384"/>
      <c r="C82" s="389"/>
      <c r="D82" s="159"/>
      <c r="E82" s="161"/>
      <c r="F82" s="159"/>
      <c r="G82" s="167"/>
      <c r="H82" s="159"/>
      <c r="I82" s="167"/>
      <c r="J82" s="159"/>
      <c r="K82" s="168"/>
      <c r="L82" s="159"/>
      <c r="M82" s="45"/>
      <c r="N82" s="159"/>
      <c r="O82" s="45"/>
      <c r="P82" s="159"/>
      <c r="Q82" s="45"/>
      <c r="R82" s="159"/>
      <c r="S82" s="45"/>
      <c r="T82" s="159"/>
      <c r="U82" s="45"/>
      <c r="V82" s="159"/>
      <c r="W82" s="94"/>
    </row>
    <row r="83" spans="2:25" x14ac:dyDescent="0.2">
      <c r="B83" s="384"/>
      <c r="C83" s="388" t="s">
        <v>97</v>
      </c>
      <c r="D83" s="42"/>
      <c r="E83" s="161"/>
      <c r="F83" s="42"/>
      <c r="G83" s="161"/>
      <c r="H83" s="42"/>
      <c r="I83" s="161"/>
      <c r="J83" s="42"/>
      <c r="K83" s="161"/>
      <c r="L83" s="42"/>
      <c r="M83" s="161"/>
      <c r="N83" s="42"/>
      <c r="O83" s="161"/>
      <c r="P83" s="42"/>
      <c r="Q83" s="161"/>
      <c r="R83" s="42"/>
      <c r="S83" s="161"/>
      <c r="T83" s="42"/>
      <c r="U83" s="161"/>
      <c r="V83" s="42"/>
      <c r="W83" s="94"/>
    </row>
    <row r="84" spans="2:25" ht="7.5" customHeight="1" x14ac:dyDescent="0.2">
      <c r="B84" s="384"/>
      <c r="C84" s="388"/>
      <c r="D84" s="106"/>
      <c r="E84" s="385"/>
      <c r="F84" s="106"/>
      <c r="G84" s="375"/>
      <c r="H84" s="106"/>
      <c r="I84" s="375"/>
      <c r="J84" s="106"/>
      <c r="L84" s="106"/>
      <c r="N84" s="106"/>
      <c r="P84" s="106"/>
      <c r="R84" s="106"/>
      <c r="T84" s="106"/>
      <c r="V84" s="106"/>
      <c r="W84" s="94"/>
    </row>
    <row r="85" spans="2:25" x14ac:dyDescent="0.2">
      <c r="B85" s="384"/>
      <c r="C85" s="388" t="s">
        <v>98</v>
      </c>
      <c r="D85" s="395">
        <f>IF(D83&gt;0,D83*D81,0)</f>
        <v>0</v>
      </c>
      <c r="E85" s="385"/>
      <c r="F85" s="395">
        <f>IF(F83&gt;0,F83*F81,0)</f>
        <v>0</v>
      </c>
      <c r="G85" s="375"/>
      <c r="H85" s="395">
        <f>IF(H83&gt;0,H83*H81,0)</f>
        <v>0</v>
      </c>
      <c r="I85" s="375"/>
      <c r="J85" s="395">
        <f>IF(J83&gt;0,J83*J81,0)</f>
        <v>0</v>
      </c>
      <c r="L85" s="395">
        <f>IF(L83&gt;0,L83*L81,0)</f>
        <v>0</v>
      </c>
      <c r="N85" s="395">
        <f>IF(N83&gt;0,N83*N81,0)</f>
        <v>0</v>
      </c>
      <c r="P85" s="395">
        <f>IF(P83&gt;0,P83*P81,0)</f>
        <v>0</v>
      </c>
      <c r="R85" s="395">
        <f>IF(R83&gt;0,R83*R81,0)</f>
        <v>0</v>
      </c>
      <c r="T85" s="395">
        <f>IF(T83&gt;0,T83*T81,0)</f>
        <v>0</v>
      </c>
      <c r="V85" s="395">
        <f>IF(V83&gt;0,V83*V81,0)</f>
        <v>0</v>
      </c>
      <c r="W85" s="94"/>
      <c r="Y85" s="394">
        <f>SUM(D85:V85)</f>
        <v>0</v>
      </c>
    </row>
    <row r="86" spans="2:25" s="119" customFormat="1" x14ac:dyDescent="0.2">
      <c r="B86" s="384"/>
      <c r="C86" s="388"/>
      <c r="D86" s="107"/>
      <c r="E86" s="385"/>
      <c r="F86" s="107"/>
      <c r="G86" s="375"/>
      <c r="H86" s="107"/>
      <c r="I86" s="375"/>
      <c r="J86" s="107"/>
      <c r="K86" s="375"/>
      <c r="L86" s="107"/>
      <c r="N86" s="107"/>
      <c r="P86" s="107"/>
      <c r="R86" s="107"/>
      <c r="T86" s="107"/>
      <c r="V86" s="107"/>
      <c r="W86" s="387"/>
      <c r="Y86" s="396"/>
    </row>
    <row r="87" spans="2:25" x14ac:dyDescent="0.2">
      <c r="B87" s="384"/>
      <c r="C87" s="388" t="s">
        <v>99</v>
      </c>
      <c r="D87" s="397" t="e">
        <f>D81*_xlfn.XLOOKUP(D77,Calculation_factors!$H$6:$H$13,Calculation_factors!$I$6:$I$13)</f>
        <v>#N/A</v>
      </c>
      <c r="E87" s="385"/>
      <c r="F87" s="397" t="e">
        <f>F81*_xlfn.XLOOKUP(F77,Calculation_factors!$H$6:$H$13,Calculation_factors!$I$6:$I$13)</f>
        <v>#N/A</v>
      </c>
      <c r="G87" s="375"/>
      <c r="H87" s="397" t="e">
        <f>H81*_xlfn.XLOOKUP(H77,Calculation_factors!$H$6:$H$13,Calculation_factors!$I$6:$I$13)</f>
        <v>#N/A</v>
      </c>
      <c r="I87" s="375"/>
      <c r="J87" s="397" t="e">
        <f>J81*_xlfn.XLOOKUP(J77,Calculation_factors!$H$6:$H$13,Calculation_factors!$I$6:$I$13)</f>
        <v>#N/A</v>
      </c>
      <c r="L87" s="397" t="e">
        <f>L81*_xlfn.XLOOKUP(L77,Calculation_factors!$H$6:$H$13,Calculation_factors!$I$6:$I$13)</f>
        <v>#N/A</v>
      </c>
      <c r="N87" s="397" t="e">
        <f>N81*_xlfn.XLOOKUP(N77,Calculation_factors!$H$6:$H$13,Calculation_factors!$I$6:$I$13)</f>
        <v>#N/A</v>
      </c>
      <c r="P87" s="397" t="e">
        <f>P81*_xlfn.XLOOKUP(P77,Calculation_factors!$H$6:$H$13,Calculation_factors!$I$6:$I$13)</f>
        <v>#N/A</v>
      </c>
      <c r="R87" s="397" t="e">
        <f>R81*_xlfn.XLOOKUP(R77,Calculation_factors!$H$6:$H$13,Calculation_factors!$I$6:$I$13)</f>
        <v>#N/A</v>
      </c>
      <c r="T87" s="397" t="e">
        <f>T81*_xlfn.XLOOKUP(T77,Calculation_factors!$H$6:$H$13,Calculation_factors!$I$6:$I$13)</f>
        <v>#N/A</v>
      </c>
      <c r="V87" s="397" t="e">
        <f>V81*_xlfn.XLOOKUP(V77,Calculation_factors!$H$6:$H$13,Calculation_factors!$I$6:$I$13)</f>
        <v>#N/A</v>
      </c>
      <c r="W87" s="94"/>
      <c r="Y87" s="394"/>
    </row>
    <row r="88" spans="2:25" x14ac:dyDescent="0.2">
      <c r="B88" s="384"/>
      <c r="C88" s="388"/>
      <c r="D88" s="107"/>
      <c r="E88" s="385"/>
      <c r="F88" s="107"/>
      <c r="G88" s="375"/>
      <c r="H88" s="107"/>
      <c r="I88" s="375"/>
      <c r="J88" s="107"/>
      <c r="K88" s="375"/>
      <c r="L88" s="107"/>
      <c r="M88" s="119"/>
      <c r="N88" s="107"/>
      <c r="O88" s="119"/>
      <c r="P88" s="107"/>
      <c r="Q88" s="119"/>
      <c r="R88" s="107"/>
      <c r="S88" s="119"/>
      <c r="T88" s="107"/>
      <c r="U88" s="119"/>
      <c r="V88" s="107"/>
      <c r="X88" s="402"/>
      <c r="Y88" s="394"/>
    </row>
    <row r="89" spans="2:25" x14ac:dyDescent="0.2">
      <c r="B89" s="384"/>
      <c r="C89" s="388" t="s">
        <v>100</v>
      </c>
      <c r="D89" s="397" t="e">
        <f>D81*_xlfn.XLOOKUP(D77,Calculation_factors!$E$6:$E$13,Calculation_factors!$F$6:$F$13)</f>
        <v>#N/A</v>
      </c>
      <c r="E89" s="385"/>
      <c r="F89" s="397" t="e">
        <f>F81*_xlfn.XLOOKUP(F77,Calculation_factors!$E$6:$E$13,Calculation_factors!$F$6:$F$13)</f>
        <v>#N/A</v>
      </c>
      <c r="G89" s="375"/>
      <c r="H89" s="397" t="e">
        <f>H81*_xlfn.XLOOKUP(H77,Calculation_factors!$E$6:$E$13,Calculation_factors!$F$6:$F$13)</f>
        <v>#N/A</v>
      </c>
      <c r="I89" s="375"/>
      <c r="J89" s="397" t="e">
        <f>J81*_xlfn.XLOOKUP(J77,Calculation_factors!$E$6:$E$13,Calculation_factors!$F$6:$F$13)</f>
        <v>#N/A</v>
      </c>
      <c r="K89" s="375"/>
      <c r="L89" s="397" t="e">
        <f>L81*_xlfn.XLOOKUP(L77,Calculation_factors!$E$6:$E$13,Calculation_factors!$F$6:$F$13)</f>
        <v>#N/A</v>
      </c>
      <c r="M89" s="119"/>
      <c r="N89" s="397" t="e">
        <f>N81*_xlfn.XLOOKUP(N77,Calculation_factors!$E$6:$E$13,Calculation_factors!$F$6:$F$13)</f>
        <v>#N/A</v>
      </c>
      <c r="O89" s="119"/>
      <c r="P89" s="397" t="e">
        <f>P81*_xlfn.XLOOKUP(P77,Calculation_factors!$E$6:$E$13,Calculation_factors!$F$6:$F$13)</f>
        <v>#N/A</v>
      </c>
      <c r="Q89" s="119"/>
      <c r="R89" s="397" t="e">
        <f>R81*_xlfn.XLOOKUP(R77,Calculation_factors!$E$6:$E$13,Calculation_factors!$F$6:$F$13)</f>
        <v>#N/A</v>
      </c>
      <c r="S89" s="119"/>
      <c r="T89" s="397" t="e">
        <f>T81*_xlfn.XLOOKUP(T77,Calculation_factors!$E$6:$E$13,Calculation_factors!$F$6:$F$13)</f>
        <v>#N/A</v>
      </c>
      <c r="U89" s="119"/>
      <c r="V89" s="397" t="e">
        <f>V81*_xlfn.XLOOKUP(V77,Calculation_factors!$E$6:$E$13,Calculation_factors!$F$6:$F$13)</f>
        <v>#N/A</v>
      </c>
      <c r="X89" s="402"/>
      <c r="Y89" s="394"/>
    </row>
    <row r="90" spans="2:25" s="119" customFormat="1" x14ac:dyDescent="0.2">
      <c r="B90" s="384"/>
      <c r="C90" s="388"/>
      <c r="D90" s="107"/>
      <c r="E90" s="385"/>
      <c r="F90" s="107"/>
      <c r="G90" s="375"/>
      <c r="H90" s="107"/>
      <c r="I90" s="375"/>
      <c r="J90" s="107"/>
      <c r="K90" s="375"/>
      <c r="L90" s="107"/>
      <c r="N90" s="107"/>
      <c r="P90" s="107"/>
      <c r="R90" s="107"/>
      <c r="T90" s="107"/>
      <c r="V90" s="107"/>
      <c r="X90" s="403"/>
      <c r="Y90" s="396"/>
    </row>
    <row r="91" spans="2:25" s="119" customFormat="1" x14ac:dyDescent="0.2">
      <c r="B91" s="384"/>
      <c r="C91" s="388"/>
      <c r="D91" s="388"/>
      <c r="E91" s="385"/>
      <c r="F91" s="388"/>
      <c r="G91" s="375"/>
      <c r="H91" s="388"/>
      <c r="I91" s="375"/>
      <c r="J91" s="388"/>
      <c r="K91" s="375"/>
      <c r="L91" s="388"/>
      <c r="N91" s="388"/>
      <c r="P91" s="388"/>
      <c r="R91" s="388"/>
      <c r="T91" s="388"/>
      <c r="V91" s="388"/>
      <c r="X91" s="403"/>
    </row>
    <row r="92" spans="2:25" s="119" customFormat="1" ht="15" x14ac:dyDescent="0.2">
      <c r="B92" s="393" t="s">
        <v>105</v>
      </c>
      <c r="C92" s="388"/>
      <c r="D92" s="388"/>
      <c r="E92" s="385"/>
      <c r="F92" s="388"/>
      <c r="G92" s="375"/>
      <c r="H92" s="388"/>
      <c r="I92" s="375"/>
      <c r="J92" s="388"/>
      <c r="K92" s="375"/>
      <c r="L92" s="388"/>
      <c r="N92" s="388"/>
      <c r="P92" s="388"/>
      <c r="R92" s="388"/>
      <c r="T92" s="388"/>
      <c r="V92" s="388"/>
      <c r="X92" s="403"/>
    </row>
    <row r="93" spans="2:25" s="119" customFormat="1" ht="7.5" customHeight="1" x14ac:dyDescent="0.2">
      <c r="B93" s="393"/>
      <c r="C93" s="388"/>
      <c r="D93" s="388"/>
      <c r="E93" s="388"/>
      <c r="F93" s="388"/>
      <c r="G93" s="375"/>
      <c r="H93" s="388"/>
      <c r="I93" s="375"/>
      <c r="J93" s="388"/>
      <c r="K93" s="375"/>
      <c r="L93" s="388"/>
      <c r="N93" s="388"/>
      <c r="P93" s="388"/>
      <c r="R93" s="388"/>
      <c r="T93" s="388"/>
      <c r="V93" s="388"/>
      <c r="X93" s="403"/>
    </row>
    <row r="94" spans="2:25" ht="15" x14ac:dyDescent="0.2">
      <c r="B94" s="393"/>
      <c r="C94" s="388" t="s">
        <v>106</v>
      </c>
      <c r="D94" s="395">
        <f>SUM(IF(D29=TRUE,D85,0),IF(D27=TRUE,D65,0),D45)</f>
        <v>0</v>
      </c>
      <c r="E94" s="388"/>
      <c r="F94" s="395">
        <f t="shared" ref="F94" si="0">SUM(IF(F29=TRUE,F85,0),IF(F27=TRUE,F65,0),F45)</f>
        <v>0</v>
      </c>
      <c r="G94" s="388"/>
      <c r="H94" s="395">
        <f t="shared" ref="H94" si="1">SUM(IF(H29=TRUE,H85,0),IF(H27=TRUE,H65,0),H45)</f>
        <v>0</v>
      </c>
      <c r="I94" s="388"/>
      <c r="J94" s="395">
        <f t="shared" ref="J94" si="2">SUM(IF(J29=TRUE,J85,0),IF(J27=TRUE,J65,0),J45)</f>
        <v>0</v>
      </c>
      <c r="K94" s="388"/>
      <c r="L94" s="395">
        <f t="shared" ref="L94" si="3">SUM(IF(L29=TRUE,L85,0),IF(L27=TRUE,L65,0),L45)</f>
        <v>0</v>
      </c>
      <c r="M94" s="388"/>
      <c r="N94" s="395">
        <f t="shared" ref="N94" si="4">SUM(IF(N29=TRUE,N85,0),IF(N27=TRUE,N65,0),N45)</f>
        <v>0</v>
      </c>
      <c r="O94" s="388"/>
      <c r="P94" s="395">
        <f t="shared" ref="P94" si="5">SUM(IF(P29=TRUE,P85,0),IF(P27=TRUE,P65,0),P45)</f>
        <v>0</v>
      </c>
      <c r="Q94" s="388"/>
      <c r="R94" s="395">
        <f t="shared" ref="R94" si="6">SUM(IF(R29=TRUE,R85,0),IF(R27=TRUE,R65,0),R45)</f>
        <v>0</v>
      </c>
      <c r="S94" s="388"/>
      <c r="T94" s="395">
        <f t="shared" ref="T94" si="7">SUM(IF(T29=TRUE,T85,0),IF(T27=TRUE,T65,0),T45)</f>
        <v>0</v>
      </c>
      <c r="U94" s="388"/>
      <c r="V94" s="395">
        <f t="shared" ref="V94" si="8">SUM(IF(V29=TRUE,V85,0),IF(V27=TRUE,V65,0),V45)</f>
        <v>0</v>
      </c>
      <c r="W94" s="388"/>
      <c r="X94" s="402"/>
      <c r="Y94" s="394">
        <f>SUM(D94:V94)</f>
        <v>0</v>
      </c>
    </row>
    <row r="95" spans="2:25" ht="7.5" customHeight="1" x14ac:dyDescent="0.2">
      <c r="B95" s="393"/>
      <c r="C95" s="388"/>
      <c r="D95" s="401"/>
      <c r="E95" s="388"/>
      <c r="F95" s="401"/>
      <c r="G95" s="388"/>
      <c r="H95" s="401"/>
      <c r="I95" s="388"/>
      <c r="J95" s="401"/>
      <c r="K95" s="388"/>
      <c r="L95" s="401"/>
      <c r="M95" s="388"/>
      <c r="N95" s="401"/>
      <c r="O95" s="388"/>
      <c r="P95" s="401"/>
      <c r="Q95" s="388"/>
      <c r="R95" s="401"/>
      <c r="S95" s="388"/>
      <c r="T95" s="401"/>
      <c r="U95" s="388"/>
      <c r="V95" s="401"/>
      <c r="W95" s="388"/>
      <c r="X95" s="402"/>
    </row>
    <row r="96" spans="2:25" ht="15" x14ac:dyDescent="0.2">
      <c r="B96" s="393"/>
      <c r="C96" s="388" t="s">
        <v>99</v>
      </c>
      <c r="D96" s="397" t="e">
        <f>SUM(IF(D29=TRUE,D87,0),IF(D27=TRUE,D67,0),D47)</f>
        <v>#N/A</v>
      </c>
      <c r="E96" s="388"/>
      <c r="F96" s="397" t="e">
        <f t="shared" ref="F96" si="9">SUM(IF(F29=TRUE,F87,0),IF(F27=TRUE,F67,0),F47)</f>
        <v>#N/A</v>
      </c>
      <c r="G96" s="388"/>
      <c r="H96" s="397" t="e">
        <f t="shared" ref="H96" si="10">SUM(IF(H29=TRUE,H87,0),IF(H27=TRUE,H67,0),H47)</f>
        <v>#N/A</v>
      </c>
      <c r="I96" s="388"/>
      <c r="J96" s="397" t="e">
        <f t="shared" ref="J96" si="11">SUM(IF(J29=TRUE,J87,0),IF(J27=TRUE,J67,0),J47)</f>
        <v>#N/A</v>
      </c>
      <c r="K96" s="388"/>
      <c r="L96" s="397" t="e">
        <f t="shared" ref="L96" si="12">SUM(IF(L29=TRUE,L87,0),IF(L27=TRUE,L67,0),L47)</f>
        <v>#N/A</v>
      </c>
      <c r="M96" s="388"/>
      <c r="N96" s="397" t="e">
        <f t="shared" ref="N96" si="13">SUM(IF(N29=TRUE,N87,0),IF(N27=TRUE,N67,0),N47)</f>
        <v>#N/A</v>
      </c>
      <c r="O96" s="388"/>
      <c r="P96" s="397" t="e">
        <f t="shared" ref="P96" si="14">SUM(IF(P29=TRUE,P87,0),IF(P27=TRUE,P67,0),P47)</f>
        <v>#N/A</v>
      </c>
      <c r="Q96" s="388"/>
      <c r="R96" s="397" t="e">
        <f t="shared" ref="R96" si="15">SUM(IF(R29=TRUE,R87,0),IF(R27=TRUE,R67,0),R47)</f>
        <v>#N/A</v>
      </c>
      <c r="S96" s="388"/>
      <c r="T96" s="397" t="e">
        <f t="shared" ref="T96" si="16">SUM(IF(T29=TRUE,T87,0),IF(T27=TRUE,T67,0),T47)</f>
        <v>#N/A</v>
      </c>
      <c r="U96" s="388"/>
      <c r="V96" s="397" t="e">
        <f t="shared" ref="V96" si="17">SUM(IF(V29=TRUE,V87,0),IF(V27=TRUE,V67,0),V47)</f>
        <v>#N/A</v>
      </c>
      <c r="W96" s="388"/>
      <c r="X96" s="402"/>
    </row>
    <row r="97" spans="2:25" ht="7.5" customHeight="1" x14ac:dyDescent="0.2">
      <c r="B97" s="393"/>
      <c r="C97" s="388"/>
      <c r="D97" s="401"/>
      <c r="E97" s="388"/>
      <c r="F97" s="401"/>
      <c r="G97" s="388"/>
      <c r="H97" s="401"/>
      <c r="I97" s="388"/>
      <c r="J97" s="401"/>
      <c r="K97" s="388"/>
      <c r="L97" s="401"/>
      <c r="M97" s="388"/>
      <c r="N97" s="401"/>
      <c r="O97" s="388"/>
      <c r="P97" s="401"/>
      <c r="Q97" s="388"/>
      <c r="R97" s="401"/>
      <c r="S97" s="388"/>
      <c r="T97" s="401"/>
      <c r="U97" s="388"/>
      <c r="V97" s="401"/>
      <c r="W97" s="388"/>
      <c r="X97" s="402"/>
    </row>
    <row r="98" spans="2:25" ht="15" x14ac:dyDescent="0.2">
      <c r="B98" s="393"/>
      <c r="C98" s="388" t="s">
        <v>100</v>
      </c>
      <c r="D98" s="397" t="e">
        <f>SUM(IF(D29=TRUE,D89,0),IF(D27=TRUE,D69,0),D49)</f>
        <v>#N/A</v>
      </c>
      <c r="E98" s="388"/>
      <c r="F98" s="397" t="e">
        <f t="shared" ref="F98" si="18">SUM(IF(F29=TRUE,F89,0),IF(F27=TRUE,F69,0),F49)</f>
        <v>#N/A</v>
      </c>
      <c r="G98" s="388"/>
      <c r="H98" s="397" t="e">
        <f t="shared" ref="H98" si="19">SUM(IF(H29=TRUE,H89,0),IF(H27=TRUE,H69,0),H49)</f>
        <v>#N/A</v>
      </c>
      <c r="I98" s="388"/>
      <c r="J98" s="397" t="e">
        <f t="shared" ref="J98" si="20">SUM(IF(J29=TRUE,J89,0),IF(J27=TRUE,J69,0),J49)</f>
        <v>#N/A</v>
      </c>
      <c r="K98" s="388"/>
      <c r="L98" s="397" t="e">
        <f t="shared" ref="L98" si="21">SUM(IF(L29=TRUE,L89,0),IF(L27=TRUE,L69,0),L49)</f>
        <v>#N/A</v>
      </c>
      <c r="M98" s="388"/>
      <c r="N98" s="397" t="e">
        <f t="shared" ref="N98" si="22">SUM(IF(N29=TRUE,N89,0),IF(N27=TRUE,N69,0),N49)</f>
        <v>#N/A</v>
      </c>
      <c r="O98" s="388"/>
      <c r="P98" s="397" t="e">
        <f t="shared" ref="P98" si="23">SUM(IF(P29=TRUE,P89,0),IF(P27=TRUE,P69,0),P49)</f>
        <v>#N/A</v>
      </c>
      <c r="Q98" s="388"/>
      <c r="R98" s="397" t="e">
        <f t="shared" ref="R98" si="24">SUM(IF(R29=TRUE,R89,0),IF(R27=TRUE,R69,0),R49)</f>
        <v>#N/A</v>
      </c>
      <c r="S98" s="388"/>
      <c r="T98" s="397" t="e">
        <f t="shared" ref="T98" si="25">SUM(IF(T29=TRUE,T89,0),IF(T27=TRUE,T69,0),T49)</f>
        <v>#N/A</v>
      </c>
      <c r="U98" s="388"/>
      <c r="V98" s="397" t="e">
        <f t="shared" ref="V98" si="26">SUM(IF(V29=TRUE,V89,0),IF(V27=TRUE,V69,0),V49)</f>
        <v>#N/A</v>
      </c>
      <c r="W98" s="388"/>
      <c r="X98" s="402"/>
    </row>
    <row r="99" spans="2:25" ht="21.75" customHeight="1" x14ac:dyDescent="0.2">
      <c r="B99" s="393"/>
      <c r="C99" s="388"/>
      <c r="D99" s="401"/>
      <c r="E99" s="388"/>
      <c r="F99" s="401"/>
      <c r="G99" s="388"/>
      <c r="H99" s="401"/>
      <c r="I99" s="388"/>
      <c r="J99" s="401"/>
      <c r="K99" s="388"/>
      <c r="L99" s="401"/>
      <c r="M99" s="388"/>
      <c r="N99" s="401"/>
      <c r="O99" s="388"/>
      <c r="P99" s="401"/>
      <c r="Q99" s="388"/>
      <c r="R99" s="401"/>
      <c r="S99" s="388"/>
      <c r="T99" s="401"/>
      <c r="U99" s="388"/>
      <c r="V99" s="401"/>
      <c r="W99" s="388"/>
      <c r="X99" s="402"/>
    </row>
    <row r="100" spans="2:25" ht="15" x14ac:dyDescent="0.2">
      <c r="B100" s="393"/>
      <c r="C100" s="388" t="s">
        <v>107</v>
      </c>
      <c r="D100" s="404" t="str">
        <f>IFERROR(D45/D94,"")</f>
        <v/>
      </c>
      <c r="E100" s="388"/>
      <c r="F100" s="404" t="str">
        <f t="shared" ref="F100" si="27">IFERROR(F45/F94,"")</f>
        <v/>
      </c>
      <c r="G100" s="388"/>
      <c r="H100" s="404" t="str">
        <f t="shared" ref="H100" si="28">IFERROR(H45/H94,"")</f>
        <v/>
      </c>
      <c r="I100" s="388"/>
      <c r="J100" s="404" t="str">
        <f t="shared" ref="J100" si="29">IFERROR(J45/J94,"")</f>
        <v/>
      </c>
      <c r="K100" s="388"/>
      <c r="L100" s="404" t="str">
        <f t="shared" ref="L100" si="30">IFERROR(L45/L94,"")</f>
        <v/>
      </c>
      <c r="M100" s="388"/>
      <c r="N100" s="404" t="str">
        <f t="shared" ref="N100" si="31">IFERROR(N45/N94,"")</f>
        <v/>
      </c>
      <c r="O100" s="388"/>
      <c r="P100" s="404" t="str">
        <f t="shared" ref="P100" si="32">IFERROR(P45/P94,"")</f>
        <v/>
      </c>
      <c r="Q100" s="388"/>
      <c r="R100" s="404" t="str">
        <f t="shared" ref="R100" si="33">IFERROR(R45/R94,"")</f>
        <v/>
      </c>
      <c r="S100" s="388"/>
      <c r="T100" s="404" t="str">
        <f t="shared" ref="T100" si="34">IFERROR(T45/T94,"")</f>
        <v/>
      </c>
      <c r="U100" s="388"/>
      <c r="V100" s="404" t="str">
        <f t="shared" ref="V100" si="35">IFERROR(V45/V94,"")</f>
        <v/>
      </c>
      <c r="W100" s="388"/>
    </row>
    <row r="101" spans="2:25" ht="15" x14ac:dyDescent="0.2">
      <c r="B101" s="393"/>
      <c r="C101" s="388" t="s">
        <v>108</v>
      </c>
      <c r="D101" s="406">
        <f>IFERROR(IF(D27=TRUE,D65/D94,0),"")</f>
        <v>0</v>
      </c>
      <c r="E101" s="388"/>
      <c r="F101" s="406">
        <f t="shared" ref="F101" si="36">IFERROR(IF(F27=TRUE,F65/F94,0),"")</f>
        <v>0</v>
      </c>
      <c r="G101" s="388"/>
      <c r="H101" s="406">
        <f t="shared" ref="H101" si="37">IFERROR(IF(H27=TRUE,H65/H94,0),"")</f>
        <v>0</v>
      </c>
      <c r="I101" s="388"/>
      <c r="J101" s="406">
        <f t="shared" ref="J101" si="38">IFERROR(IF(J27=TRUE,J65/J94,0),"")</f>
        <v>0</v>
      </c>
      <c r="K101" s="388"/>
      <c r="L101" s="406">
        <f t="shared" ref="L101" si="39">IFERROR(IF(L27=TRUE,L65/L94,0),"")</f>
        <v>0</v>
      </c>
      <c r="M101" s="388"/>
      <c r="N101" s="406">
        <f t="shared" ref="N101" si="40">IFERROR(IF(N27=TRUE,N65/N94,0),"")</f>
        <v>0</v>
      </c>
      <c r="O101" s="388"/>
      <c r="P101" s="406">
        <f t="shared" ref="P101" si="41">IFERROR(IF(P27=TRUE,P65/P94,0),"")</f>
        <v>0</v>
      </c>
      <c r="Q101" s="388"/>
      <c r="R101" s="406">
        <f t="shared" ref="R101" si="42">IFERROR(IF(R27=TRUE,R65/R94,0),"")</f>
        <v>0</v>
      </c>
      <c r="S101" s="388"/>
      <c r="T101" s="406">
        <f t="shared" ref="T101" si="43">IFERROR(IF(T27=TRUE,T65/T94,0),"")</f>
        <v>0</v>
      </c>
      <c r="U101" s="388"/>
      <c r="V101" s="406">
        <f t="shared" ref="V101" si="44">IFERROR(IF(V27=TRUE,V65/V94,0),"")</f>
        <v>0</v>
      </c>
      <c r="W101" s="388"/>
    </row>
    <row r="102" spans="2:25" ht="15" x14ac:dyDescent="0.2">
      <c r="B102" s="393"/>
      <c r="C102" s="388" t="s">
        <v>109</v>
      </c>
      <c r="D102" s="407">
        <f>IFERROR(IF(D29=TRUE,D85/D94,0),"")</f>
        <v>0</v>
      </c>
      <c r="E102" s="388"/>
      <c r="F102" s="407">
        <f t="shared" ref="F102" si="45">IFERROR(IF(F29=TRUE,F85/F94,0),"")</f>
        <v>0</v>
      </c>
      <c r="G102" s="388"/>
      <c r="H102" s="407">
        <f t="shared" ref="H102" si="46">IFERROR(IF(H29=TRUE,H85/H94,0),"")</f>
        <v>0</v>
      </c>
      <c r="I102" s="388"/>
      <c r="J102" s="407">
        <f t="shared" ref="J102" si="47">IFERROR(IF(J29=TRUE,J85/J94,0),"")</f>
        <v>0</v>
      </c>
      <c r="K102" s="388"/>
      <c r="L102" s="407">
        <f t="shared" ref="L102" si="48">IFERROR(IF(L29=TRUE,L85/L94,0),"")</f>
        <v>0</v>
      </c>
      <c r="M102" s="388"/>
      <c r="N102" s="407">
        <f t="shared" ref="N102" si="49">IFERROR(IF(N29=TRUE,N85/N94,0),"")</f>
        <v>0</v>
      </c>
      <c r="O102" s="388"/>
      <c r="P102" s="407">
        <f t="shared" ref="P102" si="50">IFERROR(IF(P29=TRUE,P85/P94,0),"")</f>
        <v>0</v>
      </c>
      <c r="Q102" s="388"/>
      <c r="R102" s="407">
        <f t="shared" ref="R102" si="51">IFERROR(IF(R29=TRUE,R85/R94,0),"")</f>
        <v>0</v>
      </c>
      <c r="S102" s="388"/>
      <c r="T102" s="407">
        <f t="shared" ref="T102" si="52">IFERROR(IF(T29=TRUE,T85/T94,0),"")</f>
        <v>0</v>
      </c>
      <c r="U102" s="388"/>
      <c r="V102" s="407">
        <f t="shared" ref="V102" si="53">IFERROR(IF(V29=TRUE,V85/V94,0),"")</f>
        <v>0</v>
      </c>
      <c r="W102" s="388"/>
    </row>
    <row r="103" spans="2:25" ht="26.25" customHeight="1" x14ac:dyDescent="0.2">
      <c r="B103" s="384"/>
      <c r="C103" s="388"/>
      <c r="D103" s="401"/>
      <c r="E103" s="388"/>
      <c r="F103" s="401"/>
      <c r="G103" s="388"/>
      <c r="H103" s="401"/>
      <c r="I103" s="388"/>
      <c r="J103" s="401"/>
      <c r="K103" s="388"/>
      <c r="L103" s="401"/>
      <c r="M103" s="388"/>
      <c r="N103" s="401"/>
      <c r="O103" s="388"/>
      <c r="P103" s="401"/>
      <c r="Q103" s="388"/>
      <c r="R103" s="401"/>
      <c r="S103" s="388"/>
      <c r="T103" s="401"/>
      <c r="U103" s="388"/>
      <c r="V103" s="401"/>
      <c r="W103" s="388"/>
    </row>
    <row r="104" spans="2:25" x14ac:dyDescent="0.2">
      <c r="B104" s="384"/>
      <c r="C104" s="389" t="s">
        <v>110</v>
      </c>
      <c r="D104" s="479">
        <f>SUM(IF(D29=TRUE,D79,0),IF(D27=TRUE,D59,0),D39)</f>
        <v>0</v>
      </c>
      <c r="E104" s="388"/>
      <c r="F104" s="479">
        <f t="shared" ref="F104" si="54">SUM(IF(F29=TRUE,F79,0),IF(F27=TRUE,F59,0),F39)</f>
        <v>0</v>
      </c>
      <c r="G104" s="388"/>
      <c r="H104" s="479">
        <f t="shared" ref="H104" si="55">SUM(IF(H29=TRUE,H79,0),IF(H27=TRUE,H59,0),H39)</f>
        <v>0</v>
      </c>
      <c r="I104" s="388"/>
      <c r="J104" s="479">
        <f t="shared" ref="J104" si="56">SUM(IF(J29=TRUE,J79,0),IF(J27=TRUE,J59,0),J39)</f>
        <v>0</v>
      </c>
      <c r="K104" s="388"/>
      <c r="L104" s="479">
        <f t="shared" ref="L104" si="57">SUM(IF(L29=TRUE,L79,0),IF(L27=TRUE,L59,0),L39)</f>
        <v>0</v>
      </c>
      <c r="M104" s="388"/>
      <c r="N104" s="479">
        <f t="shared" ref="N104" si="58">SUM(IF(N29=TRUE,N79,0),IF(N27=TRUE,N59,0),N39)</f>
        <v>0</v>
      </c>
      <c r="O104" s="388"/>
      <c r="P104" s="479">
        <f t="shared" ref="P104" si="59">SUM(IF(P29=TRUE,P79,0),IF(P27=TRUE,P59,0),P39)</f>
        <v>0</v>
      </c>
      <c r="Q104" s="388"/>
      <c r="R104" s="479">
        <f t="shared" ref="R104" si="60">SUM(IF(R29=TRUE,R79,0),IF(R27=TRUE,R59,0),R39)</f>
        <v>0</v>
      </c>
      <c r="S104" s="388"/>
      <c r="T104" s="479">
        <f t="shared" ref="T104" si="61">SUM(IF(T29=TRUE,T79,0),IF(T27=TRUE,T59,0),T39)</f>
        <v>0</v>
      </c>
      <c r="U104" s="388"/>
      <c r="V104" s="479">
        <f t="shared" ref="V104" si="62">SUM(IF(V29=TRUE,V79,0),IF(V27=TRUE,V59,0),V39)</f>
        <v>0</v>
      </c>
      <c r="W104" s="388"/>
      <c r="Y104" s="394">
        <f>SUM(D104:V104)</f>
        <v>0</v>
      </c>
    </row>
    <row r="105" spans="2:25" ht="7.5" customHeight="1" x14ac:dyDescent="0.2">
      <c r="B105" s="384"/>
      <c r="C105" s="388"/>
      <c r="D105" s="401"/>
      <c r="E105" s="388"/>
      <c r="F105" s="401"/>
      <c r="G105" s="375"/>
      <c r="H105" s="401"/>
      <c r="I105" s="375"/>
      <c r="J105" s="401"/>
      <c r="L105" s="401"/>
      <c r="N105" s="401"/>
      <c r="P105" s="401"/>
      <c r="R105" s="401"/>
      <c r="T105" s="401"/>
      <c r="V105" s="401"/>
      <c r="W105" s="94"/>
    </row>
    <row r="106" spans="2:25" ht="159.94999999999999" customHeight="1" x14ac:dyDescent="0.2">
      <c r="B106" s="384"/>
      <c r="C106" s="389" t="s">
        <v>111</v>
      </c>
      <c r="D106" s="39"/>
      <c r="E106" s="174"/>
      <c r="F106" s="39"/>
      <c r="G106" s="167"/>
      <c r="H106" s="39"/>
      <c r="I106" s="167"/>
      <c r="J106" s="39"/>
      <c r="K106" s="168"/>
      <c r="L106" s="39"/>
      <c r="M106" s="45"/>
      <c r="N106" s="39"/>
      <c r="O106" s="45"/>
      <c r="P106" s="39"/>
      <c r="Q106" s="45"/>
      <c r="R106" s="39"/>
      <c r="S106" s="45"/>
      <c r="T106" s="39"/>
      <c r="U106" s="45"/>
      <c r="V106" s="39"/>
      <c r="W106" s="94"/>
    </row>
    <row r="107" spans="2:25" s="119" customFormat="1" x14ac:dyDescent="0.2">
      <c r="B107" s="384"/>
      <c r="C107" s="373"/>
      <c r="D107" s="400"/>
      <c r="E107" s="400"/>
      <c r="F107" s="400"/>
      <c r="G107" s="400"/>
      <c r="H107" s="400"/>
      <c r="I107" s="375"/>
      <c r="J107" s="400"/>
      <c r="K107" s="375"/>
      <c r="L107" s="400"/>
      <c r="M107" s="409"/>
      <c r="N107" s="400"/>
      <c r="P107" s="400"/>
      <c r="R107" s="400"/>
      <c r="T107" s="400"/>
      <c r="V107" s="400"/>
      <c r="W107" s="387"/>
    </row>
    <row r="108" spans="2:25" ht="16.5" thickBot="1" x14ac:dyDescent="0.3">
      <c r="B108" s="95" t="s">
        <v>639</v>
      </c>
      <c r="C108" s="96"/>
      <c r="D108" s="96"/>
      <c r="E108" s="96"/>
      <c r="F108" s="96"/>
      <c r="G108" s="96"/>
      <c r="H108" s="96"/>
      <c r="I108" s="96"/>
      <c r="J108" s="96"/>
      <c r="K108" s="96"/>
      <c r="L108" s="96"/>
      <c r="M108" s="96"/>
      <c r="N108" s="96"/>
      <c r="O108" s="96"/>
      <c r="P108" s="96"/>
      <c r="Q108" s="96"/>
      <c r="R108" s="96"/>
      <c r="S108" s="96"/>
      <c r="T108" s="96"/>
      <c r="U108" s="96"/>
      <c r="V108" s="96"/>
      <c r="W108" s="96"/>
    </row>
    <row r="109" spans="2:25" s="119" customFormat="1" x14ac:dyDescent="0.2">
      <c r="B109" s="410"/>
      <c r="C109" s="411"/>
      <c r="D109" s="412"/>
      <c r="E109" s="413"/>
      <c r="F109" s="412"/>
      <c r="G109" s="413"/>
      <c r="H109" s="412"/>
      <c r="I109" s="412"/>
      <c r="J109" s="412"/>
      <c r="K109" s="412"/>
      <c r="L109" s="412"/>
      <c r="M109" s="414"/>
      <c r="N109" s="412"/>
      <c r="O109" s="415"/>
      <c r="P109" s="412"/>
      <c r="Q109" s="415"/>
      <c r="R109" s="412"/>
      <c r="S109" s="415"/>
      <c r="T109" s="412"/>
      <c r="U109" s="415"/>
      <c r="V109" s="412"/>
      <c r="W109" s="416"/>
    </row>
    <row r="110" spans="2:25" s="119" customFormat="1" ht="15" x14ac:dyDescent="0.2">
      <c r="B110" s="393" t="s">
        <v>112</v>
      </c>
      <c r="C110" s="417"/>
      <c r="D110" s="417"/>
      <c r="E110" s="400"/>
      <c r="F110" s="417"/>
      <c r="G110" s="400"/>
      <c r="H110" s="417"/>
      <c r="I110" s="375"/>
      <c r="J110" s="417"/>
      <c r="K110" s="375"/>
      <c r="L110" s="417"/>
      <c r="M110" s="409"/>
      <c r="N110" s="417"/>
      <c r="P110" s="417"/>
      <c r="R110" s="417"/>
      <c r="T110" s="417"/>
      <c r="V110" s="417"/>
      <c r="W110" s="387"/>
    </row>
    <row r="111" spans="2:25" s="119" customFormat="1" ht="26.25" customHeight="1" x14ac:dyDescent="0.2">
      <c r="B111" s="384"/>
      <c r="C111" s="389" t="s">
        <v>113</v>
      </c>
      <c r="D111" s="417"/>
      <c r="E111" s="400"/>
      <c r="F111" s="417"/>
      <c r="G111" s="400"/>
      <c r="H111" s="417"/>
      <c r="I111" s="375"/>
      <c r="J111" s="417"/>
      <c r="K111" s="375"/>
      <c r="L111" s="417"/>
      <c r="M111" s="409"/>
      <c r="N111" s="417"/>
      <c r="P111" s="417"/>
      <c r="R111" s="417"/>
      <c r="T111" s="417"/>
      <c r="V111" s="417"/>
      <c r="W111" s="387"/>
    </row>
    <row r="112" spans="2:25" x14ac:dyDescent="0.2">
      <c r="B112" s="384"/>
      <c r="C112" s="390" t="s">
        <v>114</v>
      </c>
      <c r="D112" s="40"/>
      <c r="E112" s="161"/>
      <c r="F112" s="40"/>
      <c r="G112" s="161"/>
      <c r="H112" s="40"/>
      <c r="I112" s="161"/>
      <c r="J112" s="40"/>
      <c r="K112" s="161"/>
      <c r="L112" s="40"/>
      <c r="M112" s="161"/>
      <c r="N112" s="40"/>
      <c r="O112" s="161"/>
      <c r="P112" s="40"/>
      <c r="Q112" s="161"/>
      <c r="R112" s="40"/>
      <c r="S112" s="161"/>
      <c r="T112" s="40"/>
      <c r="U112" s="161"/>
      <c r="V112" s="40"/>
      <c r="W112" s="94"/>
    </row>
    <row r="113" spans="2:23" ht="7.5" customHeight="1" x14ac:dyDescent="0.2">
      <c r="B113" s="384"/>
      <c r="C113" s="373"/>
      <c r="D113" s="175"/>
      <c r="E113" s="161"/>
      <c r="F113" s="175"/>
      <c r="G113" s="166"/>
      <c r="H113" s="175"/>
      <c r="I113" s="175"/>
      <c r="J113" s="175"/>
      <c r="K113" s="175"/>
      <c r="L113" s="175"/>
      <c r="M113" s="160"/>
      <c r="N113" s="175"/>
      <c r="O113" s="176"/>
      <c r="P113" s="175"/>
      <c r="Q113" s="176"/>
      <c r="R113" s="175"/>
      <c r="S113" s="176"/>
      <c r="T113" s="175"/>
      <c r="U113" s="176"/>
      <c r="V113" s="175"/>
      <c r="W113" s="94"/>
    </row>
    <row r="114" spans="2:23" x14ac:dyDescent="0.2">
      <c r="B114" s="384"/>
      <c r="C114" s="390" t="s">
        <v>334</v>
      </c>
      <c r="D114" s="40"/>
      <c r="E114" s="161"/>
      <c r="F114" s="40"/>
      <c r="G114" s="161"/>
      <c r="H114" s="40"/>
      <c r="I114" s="161"/>
      <c r="J114" s="40"/>
      <c r="K114" s="161"/>
      <c r="L114" s="40"/>
      <c r="M114" s="161"/>
      <c r="N114" s="40"/>
      <c r="O114" s="161"/>
      <c r="P114" s="40"/>
      <c r="Q114" s="161"/>
      <c r="R114" s="40"/>
      <c r="S114" s="161"/>
      <c r="T114" s="40"/>
      <c r="U114" s="161"/>
      <c r="V114" s="40"/>
      <c r="W114" s="94"/>
    </row>
    <row r="115" spans="2:23" x14ac:dyDescent="0.2">
      <c r="B115" s="384"/>
      <c r="C115" s="390"/>
      <c r="D115" s="111"/>
      <c r="E115" s="400"/>
      <c r="F115" s="111"/>
      <c r="G115" s="123"/>
      <c r="H115" s="111"/>
      <c r="J115" s="111"/>
      <c r="L115" s="111"/>
      <c r="M115" s="419"/>
      <c r="N115" s="111"/>
      <c r="P115" s="111"/>
      <c r="R115" s="111"/>
      <c r="T115" s="111"/>
      <c r="V115" s="111"/>
      <c r="W115" s="94"/>
    </row>
    <row r="116" spans="2:23" ht="15" x14ac:dyDescent="0.2">
      <c r="B116" s="393" t="s">
        <v>115</v>
      </c>
      <c r="C116" s="417"/>
      <c r="D116" s="418"/>
      <c r="E116" s="400"/>
      <c r="F116" s="418"/>
      <c r="G116" s="123"/>
      <c r="H116" s="418"/>
      <c r="J116" s="418"/>
      <c r="L116" s="418"/>
      <c r="M116" s="419"/>
      <c r="N116" s="418"/>
      <c r="P116" s="418"/>
      <c r="R116" s="418"/>
      <c r="T116" s="418"/>
      <c r="V116" s="418"/>
      <c r="W116" s="94"/>
    </row>
    <row r="117" spans="2:23" ht="28.5" x14ac:dyDescent="0.2">
      <c r="B117" s="384"/>
      <c r="C117" s="389" t="s">
        <v>116</v>
      </c>
      <c r="D117" s="418"/>
      <c r="E117" s="400"/>
      <c r="F117" s="418"/>
      <c r="G117" s="123"/>
      <c r="H117" s="418"/>
      <c r="J117" s="418"/>
      <c r="L117" s="418"/>
      <c r="M117" s="419"/>
      <c r="N117" s="418"/>
      <c r="P117" s="418"/>
      <c r="R117" s="418"/>
      <c r="T117" s="418"/>
      <c r="V117" s="418"/>
      <c r="W117" s="94"/>
    </row>
    <row r="118" spans="2:23" x14ac:dyDescent="0.2">
      <c r="B118" s="384"/>
      <c r="C118" s="390" t="s">
        <v>117</v>
      </c>
      <c r="D118" s="40" t="s">
        <v>332</v>
      </c>
      <c r="E118" s="177"/>
      <c r="F118" s="40" t="s">
        <v>332</v>
      </c>
      <c r="G118" s="178"/>
      <c r="H118" s="40" t="s">
        <v>332</v>
      </c>
      <c r="I118" s="168"/>
      <c r="J118" s="40" t="s">
        <v>332</v>
      </c>
      <c r="K118" s="168"/>
      <c r="L118" s="40" t="s">
        <v>332</v>
      </c>
      <c r="M118" s="179"/>
      <c r="N118" s="40" t="s">
        <v>332</v>
      </c>
      <c r="O118" s="45"/>
      <c r="P118" s="40"/>
      <c r="Q118" s="45"/>
      <c r="R118" s="40"/>
      <c r="S118" s="45"/>
      <c r="T118" s="40"/>
      <c r="U118" s="45"/>
      <c r="V118" s="40" t="s">
        <v>332</v>
      </c>
      <c r="W118" s="94"/>
    </row>
    <row r="119" spans="2:23" ht="6.95" customHeight="1" x14ac:dyDescent="0.2">
      <c r="B119" s="384"/>
      <c r="C119" s="373"/>
      <c r="D119" s="175"/>
      <c r="E119" s="177"/>
      <c r="F119" s="175"/>
      <c r="G119" s="178"/>
      <c r="H119" s="175"/>
      <c r="I119" s="168"/>
      <c r="J119" s="175"/>
      <c r="K119" s="168"/>
      <c r="L119" s="175"/>
      <c r="M119" s="179"/>
      <c r="N119" s="175"/>
      <c r="O119" s="45"/>
      <c r="P119" s="175"/>
      <c r="Q119" s="45"/>
      <c r="R119" s="175"/>
      <c r="S119" s="45"/>
      <c r="T119" s="175"/>
      <c r="U119" s="45"/>
      <c r="V119" s="175"/>
      <c r="W119" s="94"/>
    </row>
    <row r="120" spans="2:23" x14ac:dyDescent="0.2">
      <c r="B120" s="384"/>
      <c r="C120" s="420" t="s">
        <v>118</v>
      </c>
      <c r="D120" s="40" t="s">
        <v>332</v>
      </c>
      <c r="E120" s="177"/>
      <c r="F120" s="40" t="s">
        <v>332</v>
      </c>
      <c r="G120" s="178"/>
      <c r="H120" s="40" t="s">
        <v>332</v>
      </c>
      <c r="I120" s="168"/>
      <c r="J120" s="40" t="s">
        <v>332</v>
      </c>
      <c r="K120" s="168"/>
      <c r="L120" s="40" t="s">
        <v>332</v>
      </c>
      <c r="M120" s="179"/>
      <c r="N120" s="40"/>
      <c r="O120" s="45"/>
      <c r="P120" s="40"/>
      <c r="Q120" s="45"/>
      <c r="R120" s="40"/>
      <c r="S120" s="45"/>
      <c r="T120" s="40"/>
      <c r="U120" s="45"/>
      <c r="V120" s="40" t="s">
        <v>332</v>
      </c>
      <c r="W120" s="94"/>
    </row>
    <row r="121" spans="2:23" ht="6.95" customHeight="1" x14ac:dyDescent="0.2">
      <c r="B121" s="384"/>
      <c r="C121" s="420"/>
      <c r="D121" s="168"/>
      <c r="E121" s="177"/>
      <c r="F121" s="168"/>
      <c r="G121" s="178"/>
      <c r="H121" s="168"/>
      <c r="I121" s="168"/>
      <c r="J121" s="168"/>
      <c r="K121" s="168"/>
      <c r="L121" s="168"/>
      <c r="M121" s="179"/>
      <c r="N121" s="168"/>
      <c r="O121" s="45"/>
      <c r="P121" s="168"/>
      <c r="Q121" s="45"/>
      <c r="R121" s="168"/>
      <c r="S121" s="45"/>
      <c r="T121" s="168"/>
      <c r="U121" s="45"/>
      <c r="V121" s="168"/>
      <c r="W121" s="94"/>
    </row>
    <row r="122" spans="2:23" x14ac:dyDescent="0.2">
      <c r="B122" s="384"/>
      <c r="C122" s="420" t="s">
        <v>119</v>
      </c>
      <c r="D122" s="40" t="s">
        <v>332</v>
      </c>
      <c r="E122" s="177"/>
      <c r="F122" s="40" t="s">
        <v>332</v>
      </c>
      <c r="G122" s="178"/>
      <c r="H122" s="40" t="s">
        <v>332</v>
      </c>
      <c r="I122" s="168"/>
      <c r="J122" s="40" t="s">
        <v>332</v>
      </c>
      <c r="K122" s="168"/>
      <c r="L122" s="40" t="s">
        <v>332</v>
      </c>
      <c r="M122" s="179"/>
      <c r="N122" s="40"/>
      <c r="O122" s="45"/>
      <c r="P122" s="40"/>
      <c r="Q122" s="45"/>
      <c r="R122" s="40"/>
      <c r="S122" s="45"/>
      <c r="T122" s="40"/>
      <c r="U122" s="45"/>
      <c r="V122" s="40" t="s">
        <v>332</v>
      </c>
      <c r="W122" s="94"/>
    </row>
    <row r="123" spans="2:23" ht="6.95" customHeight="1" x14ac:dyDescent="0.2">
      <c r="B123" s="384"/>
      <c r="C123" s="421"/>
      <c r="D123" s="178"/>
      <c r="E123" s="177"/>
      <c r="F123" s="178"/>
      <c r="G123" s="178"/>
      <c r="H123" s="178"/>
      <c r="I123" s="168"/>
      <c r="J123" s="178"/>
      <c r="K123" s="168"/>
      <c r="L123" s="178"/>
      <c r="M123" s="179"/>
      <c r="N123" s="178"/>
      <c r="O123" s="45"/>
      <c r="P123" s="178"/>
      <c r="Q123" s="45"/>
      <c r="R123" s="178"/>
      <c r="S123" s="45"/>
      <c r="T123" s="178"/>
      <c r="U123" s="45"/>
      <c r="V123" s="178"/>
      <c r="W123" s="94"/>
    </row>
    <row r="124" spans="2:23" x14ac:dyDescent="0.2">
      <c r="B124" s="384"/>
      <c r="C124" s="420" t="s">
        <v>120</v>
      </c>
      <c r="D124" s="40"/>
      <c r="E124" s="177"/>
      <c r="F124" s="40"/>
      <c r="G124" s="178"/>
      <c r="H124" s="40"/>
      <c r="I124" s="168"/>
      <c r="J124" s="40"/>
      <c r="K124" s="168"/>
      <c r="L124" s="40"/>
      <c r="M124" s="179"/>
      <c r="N124" s="40"/>
      <c r="O124" s="45"/>
      <c r="P124" s="40"/>
      <c r="Q124" s="45"/>
      <c r="R124" s="40"/>
      <c r="S124" s="45"/>
      <c r="T124" s="40"/>
      <c r="U124" s="45"/>
      <c r="V124" s="40" t="s">
        <v>610</v>
      </c>
      <c r="W124" s="94"/>
    </row>
    <row r="125" spans="2:23" ht="20.100000000000001" customHeight="1" x14ac:dyDescent="0.2">
      <c r="B125" s="384"/>
      <c r="C125" s="421"/>
      <c r="D125" s="123"/>
      <c r="E125" s="400"/>
      <c r="F125" s="123"/>
      <c r="G125" s="123"/>
      <c r="H125" s="123"/>
      <c r="J125" s="123"/>
      <c r="L125" s="123"/>
      <c r="M125" s="419"/>
      <c r="N125" s="123"/>
      <c r="P125" s="123"/>
      <c r="R125" s="123"/>
      <c r="T125" s="123"/>
      <c r="V125" s="123"/>
      <c r="W125" s="94"/>
    </row>
    <row r="126" spans="2:23" ht="15" x14ac:dyDescent="0.2">
      <c r="B126" s="393" t="s">
        <v>605</v>
      </c>
      <c r="C126" s="421"/>
      <c r="D126" s="123"/>
      <c r="E126" s="400"/>
      <c r="F126" s="123"/>
      <c r="G126" s="123"/>
      <c r="H126" s="123"/>
      <c r="J126" s="123"/>
      <c r="L126" s="123"/>
      <c r="M126" s="419"/>
      <c r="N126" s="123"/>
      <c r="P126" s="123"/>
      <c r="R126" s="123"/>
      <c r="T126" s="123"/>
      <c r="V126" s="123"/>
      <c r="W126" s="94"/>
    </row>
    <row r="127" spans="2:23" ht="28.5" x14ac:dyDescent="0.2">
      <c r="B127" s="393"/>
      <c r="C127" s="389" t="s">
        <v>116</v>
      </c>
      <c r="D127" s="123"/>
      <c r="E127" s="400"/>
      <c r="F127" s="123"/>
      <c r="G127" s="123"/>
      <c r="H127" s="123"/>
      <c r="J127" s="123"/>
      <c r="L127" s="123"/>
      <c r="M127" s="419"/>
      <c r="N127" s="123"/>
      <c r="P127" s="123"/>
      <c r="R127" s="123"/>
      <c r="T127" s="123"/>
      <c r="V127" s="123"/>
      <c r="W127" s="94"/>
    </row>
    <row r="128" spans="2:23" x14ac:dyDescent="0.2">
      <c r="B128" s="384"/>
      <c r="C128" s="390" t="s">
        <v>121</v>
      </c>
      <c r="D128" s="40" t="s">
        <v>332</v>
      </c>
      <c r="E128" s="177"/>
      <c r="F128" s="40" t="s">
        <v>332</v>
      </c>
      <c r="G128" s="178"/>
      <c r="H128" s="40" t="s">
        <v>332</v>
      </c>
      <c r="I128" s="168"/>
      <c r="J128" s="40" t="s">
        <v>332</v>
      </c>
      <c r="K128" s="168"/>
      <c r="L128" s="40" t="s">
        <v>332</v>
      </c>
      <c r="M128" s="179"/>
      <c r="N128" s="40"/>
      <c r="O128" s="45"/>
      <c r="P128" s="40"/>
      <c r="Q128" s="45"/>
      <c r="R128" s="40"/>
      <c r="S128" s="45"/>
      <c r="T128" s="40"/>
      <c r="U128" s="45"/>
      <c r="V128" s="40" t="s">
        <v>332</v>
      </c>
      <c r="W128" s="94"/>
    </row>
    <row r="129" spans="2:24" ht="6.95" customHeight="1" x14ac:dyDescent="0.2">
      <c r="B129" s="384"/>
      <c r="C129" s="373"/>
      <c r="D129" s="175"/>
      <c r="E129" s="177"/>
      <c r="F129" s="175"/>
      <c r="G129" s="178"/>
      <c r="H129" s="175"/>
      <c r="I129" s="168"/>
      <c r="J129" s="175"/>
      <c r="K129" s="168"/>
      <c r="L129" s="175"/>
      <c r="M129" s="179"/>
      <c r="N129" s="175"/>
      <c r="O129" s="45"/>
      <c r="P129" s="175"/>
      <c r="Q129" s="45"/>
      <c r="R129" s="175"/>
      <c r="S129" s="45"/>
      <c r="T129" s="175"/>
      <c r="U129" s="45"/>
      <c r="V129" s="175"/>
      <c r="W129" s="94"/>
    </row>
    <row r="130" spans="2:24" x14ac:dyDescent="0.2">
      <c r="B130" s="384"/>
      <c r="C130" s="390" t="s">
        <v>122</v>
      </c>
      <c r="D130" s="40" t="s">
        <v>332</v>
      </c>
      <c r="E130" s="177"/>
      <c r="F130" s="40" t="s">
        <v>332</v>
      </c>
      <c r="G130" s="178"/>
      <c r="H130" s="40" t="s">
        <v>332</v>
      </c>
      <c r="I130" s="168"/>
      <c r="J130" s="40" t="s">
        <v>332</v>
      </c>
      <c r="K130" s="168"/>
      <c r="L130" s="40" t="s">
        <v>332</v>
      </c>
      <c r="M130" s="179"/>
      <c r="N130" s="40"/>
      <c r="O130" s="45"/>
      <c r="P130" s="40"/>
      <c r="Q130" s="45"/>
      <c r="R130" s="40"/>
      <c r="S130" s="45"/>
      <c r="T130" s="40"/>
      <c r="U130" s="45"/>
      <c r="V130" s="40" t="s">
        <v>332</v>
      </c>
      <c r="W130" s="94"/>
    </row>
    <row r="131" spans="2:24" ht="6.95" customHeight="1" x14ac:dyDescent="0.2">
      <c r="B131" s="384"/>
      <c r="C131" s="390"/>
      <c r="D131" s="168"/>
      <c r="E131" s="177"/>
      <c r="F131" s="168"/>
      <c r="G131" s="178"/>
      <c r="H131" s="168"/>
      <c r="I131" s="168"/>
      <c r="J131" s="168"/>
      <c r="K131" s="168"/>
      <c r="L131" s="168"/>
      <c r="M131" s="179"/>
      <c r="N131" s="168"/>
      <c r="O131" s="45"/>
      <c r="P131" s="168"/>
      <c r="Q131" s="45"/>
      <c r="R131" s="168"/>
      <c r="S131" s="45"/>
      <c r="T131" s="168"/>
      <c r="U131" s="45"/>
      <c r="V131" s="168"/>
      <c r="W131" s="94"/>
    </row>
    <row r="132" spans="2:24" x14ac:dyDescent="0.2">
      <c r="B132" s="384"/>
      <c r="C132" s="390" t="s">
        <v>123</v>
      </c>
      <c r="D132" s="40" t="s">
        <v>332</v>
      </c>
      <c r="E132" s="177"/>
      <c r="F132" s="40" t="s">
        <v>332</v>
      </c>
      <c r="G132" s="178"/>
      <c r="H132" s="40" t="s">
        <v>332</v>
      </c>
      <c r="I132" s="168"/>
      <c r="J132" s="40" t="s">
        <v>332</v>
      </c>
      <c r="K132" s="168"/>
      <c r="L132" s="40" t="s">
        <v>332</v>
      </c>
      <c r="M132" s="179"/>
      <c r="N132" s="40"/>
      <c r="O132" s="45"/>
      <c r="P132" s="40"/>
      <c r="Q132" s="45"/>
      <c r="R132" s="40"/>
      <c r="S132" s="45"/>
      <c r="T132" s="40"/>
      <c r="U132" s="45"/>
      <c r="V132" s="40" t="s">
        <v>332</v>
      </c>
      <c r="W132" s="94"/>
    </row>
    <row r="133" spans="2:24" ht="6.95" customHeight="1" x14ac:dyDescent="0.2">
      <c r="B133" s="384"/>
      <c r="C133" s="373"/>
      <c r="D133" s="178"/>
      <c r="E133" s="177"/>
      <c r="F133" s="178"/>
      <c r="G133" s="178"/>
      <c r="H133" s="178"/>
      <c r="I133" s="168"/>
      <c r="J133" s="178"/>
      <c r="K133" s="168"/>
      <c r="L133" s="178"/>
      <c r="M133" s="179"/>
      <c r="N133" s="178"/>
      <c r="O133" s="45"/>
      <c r="P133" s="178"/>
      <c r="Q133" s="45"/>
      <c r="R133" s="178"/>
      <c r="S133" s="45"/>
      <c r="T133" s="178"/>
      <c r="U133" s="45"/>
      <c r="V133" s="178"/>
      <c r="W133" s="94"/>
    </row>
    <row r="134" spans="2:24" x14ac:dyDescent="0.2">
      <c r="B134" s="384"/>
      <c r="C134" s="390" t="s">
        <v>120</v>
      </c>
      <c r="D134" s="40"/>
      <c r="E134" s="177"/>
      <c r="F134" s="40"/>
      <c r="G134" s="178"/>
      <c r="H134" s="40"/>
      <c r="I134" s="168"/>
      <c r="J134" s="40"/>
      <c r="K134" s="168"/>
      <c r="L134" s="40"/>
      <c r="M134" s="179"/>
      <c r="N134" s="40"/>
      <c r="O134" s="45"/>
      <c r="P134" s="40"/>
      <c r="Q134" s="45"/>
      <c r="R134" s="40"/>
      <c r="S134" s="45"/>
      <c r="T134" s="40"/>
      <c r="U134" s="45"/>
      <c r="V134" s="40" t="s">
        <v>610</v>
      </c>
      <c r="W134" s="94"/>
    </row>
    <row r="135" spans="2:24" ht="6.95" customHeight="1" x14ac:dyDescent="0.2">
      <c r="B135" s="384"/>
      <c r="C135" s="373"/>
      <c r="D135" s="178"/>
      <c r="E135" s="177"/>
      <c r="F135" s="178"/>
      <c r="G135" s="178"/>
      <c r="H135" s="178"/>
      <c r="I135" s="168"/>
      <c r="J135" s="178"/>
      <c r="K135" s="168"/>
      <c r="L135" s="178"/>
      <c r="M135" s="179"/>
      <c r="N135" s="178"/>
      <c r="O135" s="45"/>
      <c r="P135" s="178"/>
      <c r="Q135" s="45"/>
      <c r="R135" s="178"/>
      <c r="S135" s="45"/>
      <c r="T135" s="178"/>
      <c r="U135" s="45"/>
      <c r="V135" s="178"/>
      <c r="W135" s="94"/>
    </row>
    <row r="136" spans="2:24" ht="159.94999999999999" customHeight="1" x14ac:dyDescent="0.2">
      <c r="B136" s="384"/>
      <c r="C136" s="389" t="s">
        <v>124</v>
      </c>
      <c r="D136" s="43"/>
      <c r="E136" s="177"/>
      <c r="F136" s="43"/>
      <c r="G136" s="178"/>
      <c r="H136" s="43"/>
      <c r="I136" s="168"/>
      <c r="J136" s="43"/>
      <c r="K136" s="168"/>
      <c r="L136" s="43"/>
      <c r="M136" s="179"/>
      <c r="N136" s="43"/>
      <c r="O136" s="45"/>
      <c r="P136" s="43"/>
      <c r="Q136" s="45"/>
      <c r="R136" s="43"/>
      <c r="S136" s="45"/>
      <c r="T136" s="43"/>
      <c r="U136" s="45"/>
      <c r="V136" s="43"/>
      <c r="X136" s="402"/>
    </row>
    <row r="137" spans="2:24" ht="6.95" customHeight="1" x14ac:dyDescent="0.2">
      <c r="B137" s="384"/>
      <c r="C137" s="389"/>
      <c r="D137" s="180"/>
      <c r="E137" s="177"/>
      <c r="F137" s="180"/>
      <c r="G137" s="178"/>
      <c r="H137" s="180"/>
      <c r="I137" s="168"/>
      <c r="J137" s="180"/>
      <c r="K137" s="168"/>
      <c r="L137" s="180"/>
      <c r="M137" s="179"/>
      <c r="N137" s="180"/>
      <c r="O137" s="45"/>
      <c r="P137" s="180"/>
      <c r="Q137" s="45"/>
      <c r="R137" s="180"/>
      <c r="S137" s="45"/>
      <c r="T137" s="180"/>
      <c r="U137" s="45"/>
      <c r="V137" s="180"/>
      <c r="X137" s="402"/>
    </row>
    <row r="138" spans="2:24" ht="28.5" x14ac:dyDescent="0.2">
      <c r="B138" s="384"/>
      <c r="C138" s="423" t="s">
        <v>125</v>
      </c>
      <c r="D138" s="40"/>
      <c r="E138" s="177"/>
      <c r="F138" s="40"/>
      <c r="G138" s="178"/>
      <c r="H138" s="40"/>
      <c r="I138" s="168"/>
      <c r="J138" s="40"/>
      <c r="K138" s="168"/>
      <c r="L138" s="40"/>
      <c r="M138" s="179"/>
      <c r="N138" s="40"/>
      <c r="O138" s="45"/>
      <c r="P138" s="40"/>
      <c r="Q138" s="45"/>
      <c r="R138" s="40"/>
      <c r="S138" s="45"/>
      <c r="T138" s="40"/>
      <c r="U138" s="45"/>
      <c r="V138" s="40"/>
      <c r="X138" s="402"/>
    </row>
    <row r="139" spans="2:24" ht="6.95" customHeight="1" x14ac:dyDescent="0.2">
      <c r="B139" s="384"/>
      <c r="C139" s="423"/>
      <c r="E139" s="375"/>
      <c r="M139" s="87"/>
      <c r="N139" s="87"/>
      <c r="O139" s="87"/>
      <c r="P139" s="87"/>
      <c r="Q139" s="87"/>
      <c r="R139" s="87"/>
      <c r="S139" s="87"/>
      <c r="T139" s="87"/>
      <c r="U139" s="87"/>
      <c r="V139" s="87"/>
      <c r="X139" s="402"/>
    </row>
    <row r="140" spans="2:24" x14ac:dyDescent="0.2">
      <c r="B140" s="384"/>
      <c r="C140" s="423" t="s">
        <v>126</v>
      </c>
      <c r="D140" s="395">
        <f>IFERROR(D94-D138,"")</f>
        <v>0</v>
      </c>
      <c r="E140" s="375"/>
      <c r="F140" s="395">
        <f>IFERROR(F94-F138,"")</f>
        <v>0</v>
      </c>
      <c r="H140" s="395">
        <f>IFERROR(H94-H138,"")</f>
        <v>0</v>
      </c>
      <c r="J140" s="395">
        <f>IFERROR(J94-J138,"")</f>
        <v>0</v>
      </c>
      <c r="L140" s="395">
        <f>IFERROR(L94-L138,"")</f>
        <v>0</v>
      </c>
      <c r="M140" s="87"/>
      <c r="N140" s="395">
        <f>IFERROR(N94-N138,"")</f>
        <v>0</v>
      </c>
      <c r="O140" s="87"/>
      <c r="P140" s="395">
        <f>IFERROR(P94-P138,"")</f>
        <v>0</v>
      </c>
      <c r="Q140" s="87"/>
      <c r="R140" s="395">
        <f>IFERROR(R94-R138,"")</f>
        <v>0</v>
      </c>
      <c r="S140" s="87"/>
      <c r="T140" s="395">
        <f>IFERROR(T94-T138,"")</f>
        <v>0</v>
      </c>
      <c r="U140" s="87"/>
      <c r="V140" s="395">
        <f>IFERROR(V94-V138,"")</f>
        <v>0</v>
      </c>
      <c r="X140" s="402"/>
    </row>
    <row r="141" spans="2:24" x14ac:dyDescent="0.2">
      <c r="B141" s="384"/>
      <c r="C141" s="423"/>
      <c r="D141" s="423"/>
      <c r="E141" s="423"/>
      <c r="F141" s="423"/>
      <c r="G141" s="423"/>
      <c r="H141" s="423"/>
      <c r="I141" s="423"/>
      <c r="J141" s="423"/>
      <c r="K141" s="423"/>
      <c r="L141" s="423"/>
      <c r="M141" s="423"/>
      <c r="N141" s="423"/>
      <c r="O141" s="423"/>
      <c r="P141" s="423"/>
      <c r="Q141" s="423"/>
      <c r="R141" s="423"/>
      <c r="S141" s="423"/>
      <c r="T141" s="423"/>
      <c r="U141" s="423"/>
      <c r="V141" s="423"/>
      <c r="W141" s="423"/>
      <c r="X141" s="402"/>
    </row>
    <row r="142" spans="2:24" ht="15" x14ac:dyDescent="0.2">
      <c r="B142" s="393" t="s">
        <v>625</v>
      </c>
      <c r="C142" s="417"/>
      <c r="D142" s="423"/>
      <c r="E142" s="423"/>
      <c r="F142" s="423"/>
      <c r="G142" s="423"/>
      <c r="H142" s="423"/>
      <c r="I142" s="423"/>
      <c r="J142" s="423"/>
      <c r="K142" s="423"/>
      <c r="L142" s="423"/>
      <c r="M142" s="423"/>
      <c r="N142" s="423"/>
      <c r="O142" s="423"/>
      <c r="P142" s="423"/>
      <c r="Q142" s="423"/>
      <c r="R142" s="423"/>
      <c r="S142" s="423"/>
      <c r="T142" s="423"/>
      <c r="U142" s="423"/>
      <c r="V142" s="423"/>
      <c r="W142" s="423"/>
      <c r="X142" s="402"/>
    </row>
    <row r="143" spans="2:24" ht="28.5" x14ac:dyDescent="0.2">
      <c r="B143" s="384"/>
      <c r="C143" s="389" t="s">
        <v>116</v>
      </c>
      <c r="D143" s="423"/>
      <c r="E143" s="423"/>
      <c r="F143" s="423"/>
      <c r="G143" s="423"/>
      <c r="H143" s="423"/>
      <c r="I143" s="423"/>
      <c r="J143" s="423"/>
      <c r="K143" s="423"/>
      <c r="L143" s="423"/>
      <c r="M143" s="423"/>
      <c r="N143" s="423"/>
      <c r="O143" s="423"/>
      <c r="P143" s="423"/>
      <c r="Q143" s="423"/>
      <c r="R143" s="423"/>
      <c r="S143" s="423"/>
      <c r="T143" s="423"/>
      <c r="U143" s="423"/>
      <c r="V143" s="423"/>
      <c r="W143" s="423"/>
      <c r="X143" s="402"/>
    </row>
    <row r="144" spans="2:24" x14ac:dyDescent="0.2">
      <c r="B144" s="384"/>
      <c r="C144" s="420" t="s">
        <v>606</v>
      </c>
      <c r="D144" s="40" t="s">
        <v>332</v>
      </c>
      <c r="E144" s="177"/>
      <c r="F144" s="40" t="s">
        <v>332</v>
      </c>
      <c r="G144" s="178"/>
      <c r="H144" s="40" t="s">
        <v>332</v>
      </c>
      <c r="I144" s="168"/>
      <c r="J144" s="40" t="s">
        <v>332</v>
      </c>
      <c r="K144" s="168"/>
      <c r="L144" s="40" t="s">
        <v>332</v>
      </c>
      <c r="M144" s="179"/>
      <c r="N144" s="40"/>
      <c r="O144" s="45"/>
      <c r="P144" s="40" t="s">
        <v>332</v>
      </c>
      <c r="Q144" s="45"/>
      <c r="R144" s="40" t="s">
        <v>332</v>
      </c>
      <c r="S144" s="45"/>
      <c r="T144" s="40" t="s">
        <v>332</v>
      </c>
      <c r="U144" s="45"/>
      <c r="V144" s="40" t="s">
        <v>332</v>
      </c>
      <c r="X144" s="402"/>
    </row>
    <row r="145" spans="2:23" ht="6.95" customHeight="1" x14ac:dyDescent="0.2">
      <c r="B145" s="384"/>
      <c r="C145" s="421"/>
      <c r="D145" s="178"/>
      <c r="E145" s="177"/>
      <c r="F145" s="178"/>
      <c r="G145" s="178"/>
      <c r="H145" s="178"/>
      <c r="I145" s="168"/>
      <c r="J145" s="178"/>
      <c r="K145" s="168"/>
      <c r="L145" s="178"/>
      <c r="M145" s="179"/>
      <c r="N145" s="178"/>
      <c r="O145" s="45"/>
      <c r="P145" s="178"/>
      <c r="Q145" s="45"/>
      <c r="R145" s="178"/>
      <c r="S145" s="45"/>
      <c r="T145" s="178"/>
      <c r="U145" s="45"/>
      <c r="V145" s="178"/>
      <c r="W145" s="94"/>
    </row>
    <row r="146" spans="2:23" x14ac:dyDescent="0.2">
      <c r="B146" s="384"/>
      <c r="C146" s="420" t="s">
        <v>641</v>
      </c>
      <c r="D146" s="40" t="s">
        <v>332</v>
      </c>
      <c r="E146" s="177"/>
      <c r="F146" s="40" t="s">
        <v>332</v>
      </c>
      <c r="G146" s="178"/>
      <c r="H146" s="40" t="s">
        <v>332</v>
      </c>
      <c r="I146" s="168"/>
      <c r="J146" s="40" t="s">
        <v>332</v>
      </c>
      <c r="K146" s="168"/>
      <c r="L146" s="40" t="s">
        <v>332</v>
      </c>
      <c r="M146" s="179"/>
      <c r="N146" s="40"/>
      <c r="O146" s="45"/>
      <c r="P146" s="40" t="s">
        <v>332</v>
      </c>
      <c r="Q146" s="45"/>
      <c r="R146" s="40" t="s">
        <v>332</v>
      </c>
      <c r="S146" s="45"/>
      <c r="T146" s="40" t="s">
        <v>332</v>
      </c>
      <c r="U146" s="45"/>
      <c r="V146" s="40" t="s">
        <v>332</v>
      </c>
      <c r="W146" s="94"/>
    </row>
    <row r="147" spans="2:23" x14ac:dyDescent="0.2">
      <c r="B147" s="384"/>
      <c r="C147" s="420"/>
      <c r="D147" s="464"/>
      <c r="E147" s="464"/>
      <c r="F147" s="464"/>
      <c r="G147" s="464"/>
      <c r="H147" s="464"/>
      <c r="I147" s="464"/>
      <c r="J147" s="464"/>
      <c r="K147" s="464"/>
      <c r="L147" s="464"/>
      <c r="M147" s="464"/>
      <c r="N147" s="464"/>
      <c r="O147" s="464"/>
      <c r="P147" s="464"/>
      <c r="Q147" s="464"/>
      <c r="R147" s="464"/>
      <c r="S147" s="464"/>
      <c r="T147" s="464"/>
      <c r="U147" s="464"/>
      <c r="V147" s="464"/>
      <c r="W147" s="94"/>
    </row>
    <row r="148" spans="2:23" x14ac:dyDescent="0.2">
      <c r="B148" s="384"/>
      <c r="C148" s="420" t="s">
        <v>640</v>
      </c>
      <c r="D148" s="40" t="s">
        <v>332</v>
      </c>
      <c r="E148" s="177"/>
      <c r="F148" s="40" t="s">
        <v>332</v>
      </c>
      <c r="G148" s="178"/>
      <c r="H148" s="40" t="s">
        <v>332</v>
      </c>
      <c r="I148" s="168"/>
      <c r="J148" s="40" t="s">
        <v>332</v>
      </c>
      <c r="K148" s="168"/>
      <c r="L148" s="40" t="s">
        <v>332</v>
      </c>
      <c r="M148" s="179"/>
      <c r="N148" s="40" t="s">
        <v>332</v>
      </c>
      <c r="O148" s="45"/>
      <c r="P148" s="40" t="s">
        <v>332</v>
      </c>
      <c r="Q148" s="45"/>
      <c r="R148" s="40" t="s">
        <v>332</v>
      </c>
      <c r="S148" s="45"/>
      <c r="T148" s="40" t="s">
        <v>332</v>
      </c>
      <c r="U148" s="45"/>
      <c r="V148" s="40" t="s">
        <v>332</v>
      </c>
      <c r="W148" s="94"/>
    </row>
    <row r="149" spans="2:23" x14ac:dyDescent="0.2">
      <c r="B149" s="384"/>
      <c r="C149" s="420"/>
      <c r="D149" s="464"/>
      <c r="E149" s="464"/>
      <c r="F149" s="464"/>
      <c r="G149" s="464"/>
      <c r="H149" s="464"/>
      <c r="I149" s="464"/>
      <c r="J149" s="464"/>
      <c r="K149" s="464"/>
      <c r="L149" s="464"/>
      <c r="M149" s="464"/>
      <c r="N149" s="464"/>
      <c r="O149" s="464"/>
      <c r="P149" s="464"/>
      <c r="Q149" s="464"/>
      <c r="R149" s="464"/>
      <c r="S149" s="464"/>
      <c r="T149" s="464"/>
      <c r="U149" s="464"/>
      <c r="V149" s="464"/>
      <c r="W149" s="94"/>
    </row>
    <row r="150" spans="2:23" x14ac:dyDescent="0.2">
      <c r="B150" s="384"/>
      <c r="C150" s="420" t="s">
        <v>120</v>
      </c>
      <c r="D150" s="40"/>
      <c r="E150" s="177"/>
      <c r="F150" s="40"/>
      <c r="G150" s="178"/>
      <c r="H150" s="40"/>
      <c r="I150" s="168"/>
      <c r="J150" s="40"/>
      <c r="K150" s="168"/>
      <c r="L150" s="40"/>
      <c r="M150" s="179"/>
      <c r="N150" s="40"/>
      <c r="O150" s="45"/>
      <c r="P150" s="40"/>
      <c r="Q150" s="45"/>
      <c r="R150" s="40"/>
      <c r="S150" s="45"/>
      <c r="T150" s="40"/>
      <c r="U150" s="45"/>
      <c r="V150" s="40"/>
      <c r="W150" s="94"/>
    </row>
    <row r="151" spans="2:23" x14ac:dyDescent="0.2">
      <c r="B151" s="384"/>
      <c r="C151" s="373"/>
      <c r="D151" s="420"/>
      <c r="E151" s="420"/>
      <c r="F151" s="420"/>
      <c r="G151" s="420"/>
      <c r="H151" s="420"/>
      <c r="I151" s="420"/>
      <c r="J151" s="420"/>
      <c r="K151" s="420"/>
      <c r="L151" s="420"/>
      <c r="M151" s="420"/>
      <c r="N151" s="420"/>
      <c r="O151" s="420"/>
      <c r="P151" s="420"/>
      <c r="Q151" s="420"/>
      <c r="R151" s="420"/>
      <c r="S151" s="420"/>
      <c r="T151" s="420"/>
      <c r="U151" s="420"/>
      <c r="V151" s="420"/>
      <c r="W151" s="94"/>
    </row>
    <row r="152" spans="2:23" ht="15.75" x14ac:dyDescent="0.25">
      <c r="B152" s="95" t="s">
        <v>323</v>
      </c>
      <c r="C152" s="96"/>
      <c r="D152" s="424"/>
      <c r="E152" s="424"/>
      <c r="F152" s="424"/>
      <c r="G152" s="424"/>
      <c r="H152" s="424"/>
      <c r="I152" s="424"/>
      <c r="J152" s="424"/>
      <c r="K152" s="424"/>
      <c r="L152" s="424"/>
      <c r="M152" s="424"/>
      <c r="N152" s="424"/>
      <c r="O152" s="424"/>
      <c r="P152" s="424"/>
      <c r="Q152" s="424"/>
      <c r="R152" s="424"/>
      <c r="S152" s="424"/>
      <c r="T152" s="424"/>
      <c r="U152" s="424"/>
      <c r="V152" s="424"/>
      <c r="W152" s="425"/>
    </row>
    <row r="153" spans="2:23" x14ac:dyDescent="0.2">
      <c r="B153" s="384"/>
      <c r="C153" s="373"/>
      <c r="D153" s="426"/>
      <c r="E153" s="400"/>
      <c r="F153" s="123"/>
      <c r="G153" s="123"/>
      <c r="H153" s="123"/>
      <c r="I153" s="123"/>
      <c r="J153" s="123"/>
      <c r="K153" s="123"/>
      <c r="L153" s="123"/>
      <c r="M153" s="419"/>
      <c r="N153" s="123"/>
      <c r="P153" s="123"/>
      <c r="R153" s="123"/>
      <c r="T153" s="123"/>
      <c r="V153" s="123"/>
      <c r="W153" s="94"/>
    </row>
    <row r="154" spans="2:23" ht="28.5" x14ac:dyDescent="0.2">
      <c r="B154" s="384"/>
      <c r="C154" s="427" t="s">
        <v>448</v>
      </c>
      <c r="D154" s="370" t="b">
        <v>0</v>
      </c>
      <c r="E154" s="177"/>
      <c r="F154" s="372"/>
      <c r="G154" s="178"/>
      <c r="H154" s="372"/>
      <c r="I154" s="178"/>
      <c r="J154" s="372"/>
      <c r="K154" s="178"/>
      <c r="L154" s="372"/>
      <c r="M154" s="179"/>
      <c r="N154" s="372" t="b">
        <v>0</v>
      </c>
      <c r="O154" s="45"/>
      <c r="P154" s="372"/>
      <c r="Q154" s="45"/>
      <c r="R154" s="372"/>
      <c r="S154" s="45"/>
      <c r="T154" s="372"/>
      <c r="U154" s="45"/>
      <c r="V154" s="372" t="b">
        <v>0</v>
      </c>
      <c r="W154" s="94"/>
    </row>
    <row r="155" spans="2:23" ht="7.5" customHeight="1" x14ac:dyDescent="0.2">
      <c r="B155" s="384"/>
      <c r="C155" s="122"/>
      <c r="D155" s="371"/>
      <c r="E155" s="177"/>
      <c r="F155" s="181"/>
      <c r="G155" s="178"/>
      <c r="H155" s="181"/>
      <c r="I155" s="178"/>
      <c r="J155" s="181"/>
      <c r="K155" s="178"/>
      <c r="L155" s="181"/>
      <c r="M155" s="179"/>
      <c r="N155" s="181"/>
      <c r="O155" s="45"/>
      <c r="P155" s="181"/>
      <c r="Q155" s="45"/>
      <c r="R155" s="181"/>
      <c r="S155" s="45"/>
      <c r="T155" s="181"/>
      <c r="U155" s="45"/>
      <c r="V155" s="181"/>
      <c r="W155" s="94"/>
    </row>
    <row r="156" spans="2:23" ht="28.5" x14ac:dyDescent="0.2">
      <c r="B156" s="384"/>
      <c r="C156" s="427" t="s">
        <v>127</v>
      </c>
      <c r="D156" s="372" t="b">
        <v>0</v>
      </c>
      <c r="E156" s="177"/>
      <c r="F156" s="372" t="b">
        <v>0</v>
      </c>
      <c r="G156" s="178"/>
      <c r="H156" s="372" t="b">
        <v>0</v>
      </c>
      <c r="I156" s="178"/>
      <c r="J156" s="372" t="b">
        <v>0</v>
      </c>
      <c r="K156" s="178"/>
      <c r="L156" s="372"/>
      <c r="M156" s="179"/>
      <c r="N156" s="372" t="b">
        <v>0</v>
      </c>
      <c r="O156" s="45"/>
      <c r="P156" s="372"/>
      <c r="Q156" s="45"/>
      <c r="R156" s="372"/>
      <c r="S156" s="45"/>
      <c r="T156" s="372"/>
      <c r="U156" s="45"/>
      <c r="V156" s="372" t="b">
        <v>0</v>
      </c>
      <c r="W156" s="94"/>
    </row>
    <row r="157" spans="2:23" x14ac:dyDescent="0.2">
      <c r="B157" s="384"/>
      <c r="C157" s="421"/>
      <c r="D157" s="123"/>
      <c r="E157" s="400"/>
      <c r="F157" s="123"/>
      <c r="G157" s="123"/>
      <c r="H157" s="123"/>
      <c r="I157" s="123"/>
      <c r="J157" s="123"/>
      <c r="K157" s="123"/>
      <c r="L157" s="123"/>
      <c r="M157" s="419"/>
      <c r="N157" s="123"/>
      <c r="P157" s="123"/>
      <c r="R157" s="123"/>
      <c r="T157" s="123"/>
      <c r="V157" s="123"/>
      <c r="W157" s="94"/>
    </row>
    <row r="158" spans="2:23" ht="15" x14ac:dyDescent="0.2">
      <c r="B158" s="393" t="s">
        <v>128</v>
      </c>
      <c r="C158" s="399"/>
      <c r="D158" s="123"/>
      <c r="E158" s="400"/>
      <c r="F158" s="123"/>
      <c r="G158" s="123"/>
      <c r="H158" s="123"/>
      <c r="I158" s="123"/>
      <c r="J158" s="123"/>
      <c r="K158" s="123"/>
      <c r="L158" s="123"/>
      <c r="M158" s="419"/>
      <c r="N158" s="123"/>
      <c r="P158" s="123"/>
      <c r="R158" s="123"/>
      <c r="T158" s="123"/>
      <c r="V158" s="123"/>
      <c r="W158" s="94"/>
    </row>
    <row r="159" spans="2:23" ht="7.5" customHeight="1" x14ac:dyDescent="0.2">
      <c r="B159" s="384"/>
      <c r="C159" s="373"/>
      <c r="D159" s="123"/>
      <c r="E159" s="400"/>
      <c r="F159" s="123"/>
      <c r="G159" s="123"/>
      <c r="H159" s="123"/>
      <c r="I159" s="123"/>
      <c r="J159" s="123"/>
      <c r="K159" s="123"/>
      <c r="L159" s="123"/>
      <c r="M159" s="419"/>
      <c r="N159" s="123"/>
      <c r="P159" s="123"/>
      <c r="R159" s="123"/>
      <c r="T159" s="123"/>
      <c r="V159" s="123"/>
      <c r="W159" s="94"/>
    </row>
    <row r="160" spans="2:23" x14ac:dyDescent="0.2">
      <c r="B160" s="384"/>
      <c r="C160" s="389" t="s">
        <v>129</v>
      </c>
      <c r="D160" s="40" t="s">
        <v>332</v>
      </c>
      <c r="E160" s="174"/>
      <c r="F160" s="40" t="s">
        <v>332</v>
      </c>
      <c r="G160" s="180"/>
      <c r="H160" s="40" t="s">
        <v>332</v>
      </c>
      <c r="I160" s="180"/>
      <c r="J160" s="40" t="s">
        <v>332</v>
      </c>
      <c r="K160" s="180"/>
      <c r="L160" s="40" t="s">
        <v>332</v>
      </c>
      <c r="M160" s="179"/>
      <c r="N160" s="40" t="s">
        <v>332</v>
      </c>
      <c r="O160" s="45"/>
      <c r="P160" s="40" t="s">
        <v>332</v>
      </c>
      <c r="Q160" s="45"/>
      <c r="R160" s="40" t="s">
        <v>332</v>
      </c>
      <c r="S160" s="45"/>
      <c r="T160" s="40" t="s">
        <v>332</v>
      </c>
      <c r="U160" s="45"/>
      <c r="V160" s="40" t="s">
        <v>332</v>
      </c>
      <c r="W160" s="94"/>
    </row>
    <row r="161" spans="2:25" ht="7.5" customHeight="1" x14ac:dyDescent="0.2">
      <c r="B161" s="384"/>
      <c r="C161" s="389"/>
      <c r="D161" s="109"/>
      <c r="E161" s="408"/>
      <c r="F161" s="109"/>
      <c r="G161" s="422"/>
      <c r="H161" s="109"/>
      <c r="I161" s="422"/>
      <c r="J161" s="109"/>
      <c r="K161" s="422"/>
      <c r="L161" s="109"/>
      <c r="M161" s="419"/>
      <c r="N161" s="109"/>
      <c r="P161" s="109"/>
      <c r="R161" s="109"/>
      <c r="T161" s="109"/>
      <c r="V161" s="109"/>
      <c r="W161" s="94"/>
      <c r="Y161" s="8"/>
    </row>
    <row r="162" spans="2:25" x14ac:dyDescent="0.2">
      <c r="B162" s="384"/>
      <c r="C162" s="389" t="s">
        <v>130</v>
      </c>
      <c r="D162" s="429" t="str">
        <f>IFERROR(INDEX(Calculation_factors!$C$5:$C$15,MATCH('2. Project Details'!D160,Calculation_factors!$B$5:$B$15,0),1),"")</f>
        <v/>
      </c>
      <c r="E162" s="400"/>
      <c r="F162" s="429" t="str">
        <f>IFERROR(INDEX(Calculation_factors!$C$5:$C$15,MATCH('2. Project Details'!F160,Calculation_factors!$B$5:$B$15,0),1),"")</f>
        <v/>
      </c>
      <c r="G162" s="123"/>
      <c r="H162" s="429" t="str">
        <f>IFERROR(INDEX(Calculation_factors!$C$5:$C$15,MATCH('2. Project Details'!H160,Calculation_factors!$B$5:$B$15,0),1),"")</f>
        <v/>
      </c>
      <c r="I162" s="123"/>
      <c r="J162" s="429" t="str">
        <f>IFERROR(INDEX(Calculation_factors!$C$5:$C$15,MATCH('2. Project Details'!J160,Calculation_factors!$B$5:$B$15,0),1),"")</f>
        <v/>
      </c>
      <c r="K162" s="123"/>
      <c r="L162" s="429" t="str">
        <f>IFERROR(INDEX(Calculation_factors!$C$5:$C$15,MATCH('2. Project Details'!L160,Calculation_factors!$B$5:$B$15,0),1),"")</f>
        <v/>
      </c>
      <c r="M162" s="419"/>
      <c r="N162" s="429" t="str">
        <f>IFERROR(INDEX(Calculation_factors!$C$5:$C$15,MATCH('2. Project Details'!N160,Calculation_factors!$B$5:$B$15,0),1),"")</f>
        <v/>
      </c>
      <c r="P162" s="429" t="str">
        <f>IFERROR(INDEX(Calculation_factors!$C$5:$C$15,MATCH('2. Project Details'!P160,Calculation_factors!$B$5:$B$15,0),1),"")</f>
        <v/>
      </c>
      <c r="R162" s="429" t="str">
        <f>IFERROR(INDEX(Calculation_factors!$C$5:$C$15,MATCH('2. Project Details'!R160,Calculation_factors!$B$5:$B$15,0),1),"")</f>
        <v/>
      </c>
      <c r="T162" s="429" t="str">
        <f>IFERROR(INDEX(Calculation_factors!$C$5:$C$15,MATCH('2. Project Details'!T160,Calculation_factors!$B$5:$B$15,0),1),"")</f>
        <v/>
      </c>
      <c r="V162" s="429" t="str">
        <f>IFERROR(INDEX(Calculation_factors!$C$5:$C$15,MATCH('2. Project Details'!V160,Calculation_factors!$B$5:$B$15,0),1),"")</f>
        <v/>
      </c>
      <c r="W162" s="94"/>
    </row>
    <row r="163" spans="2:25" ht="7.5" customHeight="1" x14ac:dyDescent="0.2">
      <c r="B163" s="384"/>
      <c r="C163" s="389"/>
      <c r="D163" s="106"/>
      <c r="E163" s="400"/>
      <c r="F163" s="106"/>
      <c r="G163" s="123"/>
      <c r="H163" s="106"/>
      <c r="I163" s="123"/>
      <c r="J163" s="106"/>
      <c r="K163" s="123"/>
      <c r="L163" s="106"/>
      <c r="M163" s="419"/>
      <c r="N163" s="106"/>
      <c r="P163" s="106"/>
      <c r="R163" s="106"/>
      <c r="T163" s="106"/>
      <c r="V163" s="106"/>
      <c r="W163" s="94"/>
    </row>
    <row r="164" spans="2:25" x14ac:dyDescent="0.2">
      <c r="B164" s="384"/>
      <c r="C164" s="389" t="s">
        <v>95</v>
      </c>
      <c r="D164" s="41"/>
      <c r="E164" s="174"/>
      <c r="F164" s="41"/>
      <c r="G164" s="180"/>
      <c r="H164" s="41"/>
      <c r="I164" s="180"/>
      <c r="J164" s="41"/>
      <c r="K164" s="180"/>
      <c r="L164" s="41"/>
      <c r="M164" s="179"/>
      <c r="N164" s="41"/>
      <c r="O164" s="45"/>
      <c r="P164" s="41"/>
      <c r="Q164" s="45"/>
      <c r="R164" s="41"/>
      <c r="S164" s="45"/>
      <c r="T164" s="41"/>
      <c r="U164" s="45"/>
      <c r="V164" s="41"/>
      <c r="W164" s="94"/>
      <c r="Y164" s="394">
        <f>SUM(D164:V164)</f>
        <v>0</v>
      </c>
    </row>
    <row r="165" spans="2:25" ht="7.5" customHeight="1" x14ac:dyDescent="0.2">
      <c r="B165" s="384"/>
      <c r="C165" s="389"/>
      <c r="D165" s="159"/>
      <c r="E165" s="174"/>
      <c r="F165" s="159"/>
      <c r="G165" s="180"/>
      <c r="H165" s="159"/>
      <c r="I165" s="180"/>
      <c r="J165" s="159"/>
      <c r="K165" s="180"/>
      <c r="L165" s="159"/>
      <c r="M165" s="179"/>
      <c r="N165" s="159"/>
      <c r="O165" s="45"/>
      <c r="P165" s="159"/>
      <c r="Q165" s="45"/>
      <c r="R165" s="159"/>
      <c r="S165" s="45"/>
      <c r="T165" s="159"/>
      <c r="U165" s="45"/>
      <c r="V165" s="159"/>
      <c r="W165" s="94"/>
    </row>
    <row r="166" spans="2:25" x14ac:dyDescent="0.2">
      <c r="B166" s="384"/>
      <c r="C166" s="388" t="s">
        <v>96</v>
      </c>
      <c r="D166" s="41"/>
      <c r="E166" s="174"/>
      <c r="F166" s="41"/>
      <c r="G166" s="180"/>
      <c r="H166" s="41"/>
      <c r="I166" s="180"/>
      <c r="J166" s="41"/>
      <c r="K166" s="180"/>
      <c r="L166" s="41"/>
      <c r="M166" s="179"/>
      <c r="N166" s="41"/>
      <c r="O166" s="45"/>
      <c r="P166" s="41"/>
      <c r="Q166" s="45"/>
      <c r="R166" s="41"/>
      <c r="S166" s="45"/>
      <c r="T166" s="41"/>
      <c r="U166" s="45"/>
      <c r="V166" s="41"/>
      <c r="W166" s="94"/>
      <c r="Y166" s="394">
        <f>SUM(D166:V166)</f>
        <v>0</v>
      </c>
    </row>
    <row r="167" spans="2:25" ht="7.5" customHeight="1" x14ac:dyDescent="0.2">
      <c r="B167" s="384"/>
      <c r="C167" s="389"/>
      <c r="D167" s="159"/>
      <c r="E167" s="174"/>
      <c r="F167" s="159"/>
      <c r="G167" s="180"/>
      <c r="H167" s="159"/>
      <c r="I167" s="180"/>
      <c r="J167" s="159"/>
      <c r="K167" s="180"/>
      <c r="L167" s="159"/>
      <c r="M167" s="179"/>
      <c r="N167" s="159"/>
      <c r="O167" s="45"/>
      <c r="P167" s="159"/>
      <c r="Q167" s="45"/>
      <c r="R167" s="159"/>
      <c r="S167" s="45"/>
      <c r="T167" s="159"/>
      <c r="U167" s="45"/>
      <c r="V167" s="159"/>
      <c r="W167" s="94"/>
    </row>
    <row r="168" spans="2:25" x14ac:dyDescent="0.2">
      <c r="B168" s="384"/>
      <c r="C168" s="389" t="s">
        <v>131</v>
      </c>
      <c r="D168" s="41"/>
      <c r="E168" s="174"/>
      <c r="F168" s="41"/>
      <c r="G168" s="180"/>
      <c r="H168" s="41"/>
      <c r="I168" s="180"/>
      <c r="J168" s="41"/>
      <c r="K168" s="180"/>
      <c r="L168" s="41"/>
      <c r="M168" s="179"/>
      <c r="N168" s="41"/>
      <c r="O168" s="45"/>
      <c r="P168" s="41"/>
      <c r="Q168" s="45"/>
      <c r="R168" s="41"/>
      <c r="S168" s="45"/>
      <c r="T168" s="41"/>
      <c r="U168" s="45"/>
      <c r="V168" s="41"/>
      <c r="W168" s="94"/>
      <c r="Y168" s="394">
        <f>SUM(D168:V168)</f>
        <v>0</v>
      </c>
    </row>
    <row r="169" spans="2:25" ht="7.5" customHeight="1" x14ac:dyDescent="0.2">
      <c r="B169" s="384"/>
      <c r="C169" s="373"/>
      <c r="E169" s="375"/>
      <c r="N169" s="87"/>
      <c r="P169" s="87"/>
      <c r="R169" s="87"/>
      <c r="T169" s="87"/>
      <c r="V169" s="87"/>
      <c r="W169" s="94"/>
    </row>
    <row r="170" spans="2:25" ht="14.45" customHeight="1" x14ac:dyDescent="0.2">
      <c r="B170" s="384"/>
      <c r="C170" s="389" t="s">
        <v>132</v>
      </c>
      <c r="D170" s="430" t="str">
        <f>IFERROR(D168/D166,"")</f>
        <v/>
      </c>
      <c r="E170" s="431"/>
      <c r="F170" s="430" t="str">
        <f>IFERROR(F168/F166,"")</f>
        <v/>
      </c>
      <c r="G170" s="432"/>
      <c r="H170" s="430" t="str">
        <f>IFERROR(H168/H166,"")</f>
        <v/>
      </c>
      <c r="I170" s="432"/>
      <c r="J170" s="430" t="str">
        <f>IFERROR(J168/J166,"")</f>
        <v/>
      </c>
      <c r="K170" s="432"/>
      <c r="L170" s="430" t="str">
        <f>IFERROR(L168/L166,"")</f>
        <v/>
      </c>
      <c r="M170" s="433"/>
      <c r="N170" s="430" t="str">
        <f>IFERROR(N168/N166,"")</f>
        <v/>
      </c>
      <c r="O170" s="434"/>
      <c r="P170" s="430" t="str">
        <f>IFERROR(P168/P166,"")</f>
        <v/>
      </c>
      <c r="Q170" s="434"/>
      <c r="R170" s="430" t="str">
        <f>IFERROR(R168/R166,"")</f>
        <v/>
      </c>
      <c r="S170" s="434"/>
      <c r="T170" s="430" t="str">
        <f>IFERROR(T168/T166,"")</f>
        <v/>
      </c>
      <c r="U170" s="434"/>
      <c r="V170" s="430" t="str">
        <f>IFERROR(V168/V166,"")</f>
        <v/>
      </c>
      <c r="W170" s="94"/>
      <c r="Y170" s="394"/>
    </row>
    <row r="171" spans="2:25" ht="7.5" customHeight="1" x14ac:dyDescent="0.2">
      <c r="B171" s="384"/>
      <c r="C171" s="389"/>
      <c r="D171" s="109"/>
      <c r="E171" s="408"/>
      <c r="F171" s="109"/>
      <c r="G171" s="422"/>
      <c r="H171" s="109"/>
      <c r="I171" s="422"/>
      <c r="J171" s="109"/>
      <c r="K171" s="422"/>
      <c r="L171" s="109"/>
      <c r="M171" s="419"/>
      <c r="N171" s="109"/>
      <c r="P171" s="109"/>
      <c r="R171" s="109"/>
      <c r="T171" s="109"/>
      <c r="V171" s="109"/>
      <c r="W171" s="94"/>
      <c r="Y171" s="398"/>
    </row>
    <row r="172" spans="2:25" x14ac:dyDescent="0.2">
      <c r="B172" s="384"/>
      <c r="C172" s="389" t="s">
        <v>133</v>
      </c>
      <c r="D172" s="397" t="e">
        <f>D166*_xlfn.XLOOKUP(D162,Calculation_factors!$H$6:$H$13,Calculation_factors!$I$6:$I$13)</f>
        <v>#N/A</v>
      </c>
      <c r="E172" s="375"/>
      <c r="F172" s="397" t="e">
        <f>F166*_xlfn.XLOOKUP(F162,Calculation_factors!$H$6:$H$13,Calculation_factors!$I$6:$I$13)</f>
        <v>#N/A</v>
      </c>
      <c r="H172" s="397" t="e">
        <f>H166*_xlfn.XLOOKUP(H162,Calculation_factors!$H$6:$H$13,Calculation_factors!$I$6:$I$13)</f>
        <v>#N/A</v>
      </c>
      <c r="J172" s="397" t="e">
        <f>J166*_xlfn.XLOOKUP(J162,Calculation_factors!$H$6:$H$13,Calculation_factors!$I$6:$I$13)</f>
        <v>#N/A</v>
      </c>
      <c r="L172" s="397" t="e">
        <f>L166*_xlfn.XLOOKUP(L162,Calculation_factors!$H$6:$H$13,Calculation_factors!$I$6:$I$13)</f>
        <v>#N/A</v>
      </c>
      <c r="N172" s="397" t="e">
        <f>N166*_xlfn.XLOOKUP(N162,Calculation_factors!$H$6:$H$13,Calculation_factors!$I$6:$I$13)</f>
        <v>#N/A</v>
      </c>
      <c r="P172" s="397" t="e">
        <f>P166*_xlfn.XLOOKUP(P162,Calculation_factors!$H$6:$H$13,Calculation_factors!$I$6:$I$13)</f>
        <v>#N/A</v>
      </c>
      <c r="R172" s="397" t="e">
        <f>R166*_xlfn.XLOOKUP(R162,Calculation_factors!$H$6:$H$13,Calculation_factors!$I$6:$I$13)</f>
        <v>#N/A</v>
      </c>
      <c r="T172" s="397" t="e">
        <f>T166*_xlfn.XLOOKUP(T162,Calculation_factors!$H$6:$H$13,Calculation_factors!$I$6:$I$13)</f>
        <v>#N/A</v>
      </c>
      <c r="V172" s="397" t="e">
        <f>V166*_xlfn.XLOOKUP(V162,Calculation_factors!$H$6:$H$13,Calculation_factors!$I$6:$I$13)</f>
        <v>#N/A</v>
      </c>
      <c r="W172" s="94"/>
    </row>
    <row r="173" spans="2:25" ht="7.5" customHeight="1" x14ac:dyDescent="0.2">
      <c r="B173" s="384"/>
      <c r="C173" s="373"/>
      <c r="D173" s="435"/>
      <c r="E173" s="375"/>
      <c r="F173" s="435"/>
      <c r="H173" s="435"/>
      <c r="J173" s="435"/>
      <c r="L173" s="435"/>
      <c r="N173" s="435"/>
      <c r="P173" s="435"/>
      <c r="R173" s="435"/>
      <c r="T173" s="435"/>
      <c r="V173" s="435"/>
      <c r="W173" s="94"/>
    </row>
    <row r="174" spans="2:25" x14ac:dyDescent="0.2">
      <c r="B174" s="384"/>
      <c r="C174" s="388" t="s">
        <v>134</v>
      </c>
      <c r="D174" s="397" t="e">
        <f>D166*_xlfn.XLOOKUP(D162,Calculation_factors!$E$6:$E$13,Calculation_factors!$F$6:$F$13)</f>
        <v>#N/A</v>
      </c>
      <c r="E174" s="375"/>
      <c r="F174" s="397" t="e">
        <f>F166*_xlfn.XLOOKUP(F162,Calculation_factors!$E$6:$E$13,Calculation_factors!$F$6:$F$13)</f>
        <v>#N/A</v>
      </c>
      <c r="H174" s="397" t="e">
        <f>H166*_xlfn.XLOOKUP(H162,Calculation_factors!$E$6:$E$13,Calculation_factors!$F$6:$F$13)</f>
        <v>#N/A</v>
      </c>
      <c r="J174" s="397" t="e">
        <f>J166*_xlfn.XLOOKUP(J162,Calculation_factors!$E$6:$E$13,Calculation_factors!$F$6:$F$13)</f>
        <v>#N/A</v>
      </c>
      <c r="L174" s="397" t="e">
        <f>L166*_xlfn.XLOOKUP(L162,Calculation_factors!$E$6:$E$13,Calculation_factors!$F$6:$F$13)</f>
        <v>#N/A</v>
      </c>
      <c r="N174" s="397" t="e">
        <f>N166*_xlfn.XLOOKUP(N162,Calculation_factors!$E$6:$E$13,Calculation_factors!$F$6:$F$13)</f>
        <v>#N/A</v>
      </c>
      <c r="P174" s="397" t="e">
        <f>P166*_xlfn.XLOOKUP(P162,Calculation_factors!$E$6:$E$13,Calculation_factors!$F$6:$F$13)</f>
        <v>#N/A</v>
      </c>
      <c r="R174" s="397" t="e">
        <f>R166*_xlfn.XLOOKUP(R162,Calculation_factors!$E$6:$E$13,Calculation_factors!$F$6:$F$13)</f>
        <v>#N/A</v>
      </c>
      <c r="T174" s="397" t="e">
        <f>T166*_xlfn.XLOOKUP(T162,Calculation_factors!$E$6:$E$13,Calculation_factors!$F$6:$F$13)</f>
        <v>#N/A</v>
      </c>
      <c r="V174" s="397" t="e">
        <f>V166*_xlfn.XLOOKUP(V162,Calculation_factors!$E$6:$E$13,Calculation_factors!$F$6:$F$13)</f>
        <v>#N/A</v>
      </c>
      <c r="W174" s="94"/>
    </row>
    <row r="175" spans="2:25" x14ac:dyDescent="0.2">
      <c r="B175" s="384"/>
      <c r="C175" s="373"/>
      <c r="E175" s="375"/>
      <c r="N175" s="87"/>
      <c r="P175" s="87"/>
      <c r="R175" s="87"/>
      <c r="T175" s="87"/>
      <c r="V175" s="87"/>
      <c r="W175" s="94"/>
    </row>
    <row r="176" spans="2:25" ht="15" x14ac:dyDescent="0.2">
      <c r="B176" s="393" t="s">
        <v>135</v>
      </c>
      <c r="C176" s="399"/>
      <c r="D176" s="123"/>
      <c r="E176" s="400"/>
      <c r="F176" s="123"/>
      <c r="G176" s="123"/>
      <c r="H176" s="123"/>
      <c r="I176" s="123"/>
      <c r="J176" s="123"/>
      <c r="K176" s="123"/>
      <c r="L176" s="123"/>
      <c r="M176" s="419"/>
      <c r="N176" s="123"/>
      <c r="P176" s="123"/>
      <c r="R176" s="123"/>
      <c r="T176" s="123"/>
      <c r="V176" s="123"/>
      <c r="W176" s="94"/>
    </row>
    <row r="177" spans="2:25" ht="6.95" customHeight="1" x14ac:dyDescent="0.2">
      <c r="B177" s="384"/>
      <c r="C177" s="373"/>
      <c r="D177" s="123"/>
      <c r="E177" s="400"/>
      <c r="F177" s="123"/>
      <c r="G177" s="123"/>
      <c r="H177" s="123"/>
      <c r="I177" s="123"/>
      <c r="J177" s="123"/>
      <c r="K177" s="123"/>
      <c r="L177" s="123"/>
      <c r="M177" s="419"/>
      <c r="N177" s="123"/>
      <c r="P177" s="123"/>
      <c r="R177" s="123"/>
      <c r="T177" s="123"/>
      <c r="V177" s="123"/>
      <c r="W177" s="94"/>
    </row>
    <row r="178" spans="2:25" x14ac:dyDescent="0.2">
      <c r="B178" s="384"/>
      <c r="C178" s="389" t="s">
        <v>102</v>
      </c>
      <c r="D178" s="40" t="s">
        <v>332</v>
      </c>
      <c r="E178" s="174"/>
      <c r="F178" s="40" t="s">
        <v>332</v>
      </c>
      <c r="G178" s="180"/>
      <c r="H178" s="40" t="s">
        <v>332</v>
      </c>
      <c r="I178" s="180"/>
      <c r="J178" s="40" t="s">
        <v>332</v>
      </c>
      <c r="K178" s="180"/>
      <c r="L178" s="40" t="s">
        <v>332</v>
      </c>
      <c r="M178" s="179"/>
      <c r="N178" s="40"/>
      <c r="O178" s="45"/>
      <c r="P178" s="40"/>
      <c r="Q178" s="45"/>
      <c r="R178" s="40"/>
      <c r="S178" s="45"/>
      <c r="T178" s="40"/>
      <c r="U178" s="45"/>
      <c r="V178" s="40" t="s">
        <v>332</v>
      </c>
      <c r="W178" s="94"/>
    </row>
    <row r="179" spans="2:25" ht="7.5" customHeight="1" x14ac:dyDescent="0.2">
      <c r="B179" s="384"/>
      <c r="C179" s="389"/>
      <c r="D179" s="159"/>
      <c r="E179" s="60"/>
      <c r="F179" s="159"/>
      <c r="G179" s="159"/>
      <c r="H179" s="159"/>
      <c r="I179" s="159"/>
      <c r="J179" s="159"/>
      <c r="K179" s="159"/>
      <c r="L179" s="159"/>
      <c r="M179" s="159"/>
      <c r="N179" s="159"/>
      <c r="O179" s="159"/>
      <c r="P179" s="159"/>
      <c r="Q179" s="159"/>
      <c r="R179" s="159"/>
      <c r="S179" s="159"/>
      <c r="T179" s="159"/>
      <c r="U179" s="159"/>
      <c r="V179" s="159"/>
      <c r="W179" s="94"/>
      <c r="Y179" s="8"/>
    </row>
    <row r="180" spans="2:25" x14ac:dyDescent="0.2">
      <c r="B180" s="384"/>
      <c r="C180" s="389" t="s">
        <v>136</v>
      </c>
      <c r="D180" s="40" t="s">
        <v>332</v>
      </c>
      <c r="E180" s="174"/>
      <c r="F180" s="40" t="s">
        <v>332</v>
      </c>
      <c r="G180" s="180"/>
      <c r="H180" s="40" t="s">
        <v>332</v>
      </c>
      <c r="I180" s="180"/>
      <c r="J180" s="40" t="s">
        <v>332</v>
      </c>
      <c r="K180" s="180"/>
      <c r="L180" s="40" t="s">
        <v>332</v>
      </c>
      <c r="M180" s="179"/>
      <c r="N180" s="40"/>
      <c r="O180" s="45"/>
      <c r="P180" s="40"/>
      <c r="Q180" s="45"/>
      <c r="R180" s="40"/>
      <c r="S180" s="45"/>
      <c r="T180" s="40"/>
      <c r="U180" s="45"/>
      <c r="V180" s="40" t="s">
        <v>332</v>
      </c>
      <c r="W180" s="94"/>
    </row>
    <row r="181" spans="2:25" ht="7.5" customHeight="1" x14ac:dyDescent="0.2">
      <c r="B181" s="384"/>
      <c r="C181" s="389"/>
      <c r="D181" s="109"/>
      <c r="E181" s="107"/>
      <c r="F181" s="109"/>
      <c r="G181" s="109"/>
      <c r="H181" s="109"/>
      <c r="I181" s="109"/>
      <c r="J181" s="109"/>
      <c r="K181" s="109"/>
      <c r="L181" s="109"/>
      <c r="M181" s="109"/>
      <c r="N181" s="109"/>
      <c r="O181" s="109"/>
      <c r="P181" s="109"/>
      <c r="Q181" s="109"/>
      <c r="R181" s="109"/>
      <c r="S181" s="109"/>
      <c r="T181" s="109"/>
      <c r="U181" s="109"/>
      <c r="V181" s="109"/>
      <c r="W181" s="94"/>
      <c r="Y181" s="8"/>
    </row>
    <row r="182" spans="2:25" x14ac:dyDescent="0.2">
      <c r="B182" s="384"/>
      <c r="C182" s="389" t="s">
        <v>130</v>
      </c>
      <c r="D182" s="429" t="str">
        <f>IFERROR(INDEX(Calculation_factors!$C$5:$C$15,MATCH('2. Project Details'!D180,Calculation_factors!$B$5:$B$15,0),1),"")</f>
        <v/>
      </c>
      <c r="E182" s="408"/>
      <c r="F182" s="429" t="str">
        <f>IFERROR(INDEX(Calculation_factors!$C$5:$C$15,MATCH('2. Project Details'!F180,Calculation_factors!$B$5:$B$15,0),1),"")</f>
        <v/>
      </c>
      <c r="G182" s="422"/>
      <c r="H182" s="429" t="str">
        <f>IFERROR(INDEX(Calculation_factors!$C$5:$C$15,MATCH('2. Project Details'!H180,Calculation_factors!$B$5:$B$15,0),1),"")</f>
        <v/>
      </c>
      <c r="I182" s="422"/>
      <c r="J182" s="429" t="str">
        <f>IFERROR(INDEX(Calculation_factors!$C$5:$C$15,MATCH('2. Project Details'!J180,Calculation_factors!$B$5:$B$15,0),1),"")</f>
        <v/>
      </c>
      <c r="K182" s="422"/>
      <c r="L182" s="429" t="str">
        <f>IFERROR(INDEX(Calculation_factors!$C$5:$C$15,MATCH('2. Project Details'!L180,Calculation_factors!$B$5:$B$15,0),1),"")</f>
        <v/>
      </c>
      <c r="M182" s="419"/>
      <c r="N182" s="429" t="str">
        <f>IFERROR(INDEX(Calculation_factors!$C$5:$C$15,MATCH('2. Project Details'!N180,Calculation_factors!$B$5:$B$15,0),1),"")</f>
        <v/>
      </c>
      <c r="P182" s="429" t="str">
        <f>IFERROR(INDEX(Calculation_factors!$C$5:$C$15,MATCH('2. Project Details'!P180,Calculation_factors!$B$5:$B$15,0),1),"")</f>
        <v/>
      </c>
      <c r="R182" s="429" t="str">
        <f>IFERROR(INDEX(Calculation_factors!$C$5:$C$15,MATCH('2. Project Details'!R180,Calculation_factors!$B$5:$B$15,0),1),"")</f>
        <v/>
      </c>
      <c r="T182" s="429" t="str">
        <f>IFERROR(INDEX(Calculation_factors!$C$5:$C$15,MATCH('2. Project Details'!T180,Calculation_factors!$B$5:$B$15,0),1),"")</f>
        <v/>
      </c>
      <c r="V182" s="429" t="str">
        <f>IFERROR(INDEX(Calculation_factors!$C$5:$C$15,MATCH('2. Project Details'!V180,Calculation_factors!$B$5:$B$15,0),1),"")</f>
        <v/>
      </c>
      <c r="W182" s="94"/>
    </row>
    <row r="183" spans="2:25" ht="7.5" customHeight="1" x14ac:dyDescent="0.2">
      <c r="B183" s="384"/>
      <c r="C183" s="389"/>
      <c r="D183" s="106"/>
      <c r="E183" s="400"/>
      <c r="F183" s="106"/>
      <c r="G183" s="123"/>
      <c r="H183" s="106"/>
      <c r="I183" s="123"/>
      <c r="J183" s="106"/>
      <c r="K183" s="123"/>
      <c r="L183" s="106"/>
      <c r="M183" s="419"/>
      <c r="N183" s="106"/>
      <c r="P183" s="106"/>
      <c r="R183" s="106"/>
      <c r="T183" s="106"/>
      <c r="V183" s="106"/>
      <c r="W183" s="94"/>
    </row>
    <row r="184" spans="2:25" x14ac:dyDescent="0.2">
      <c r="B184" s="384"/>
      <c r="C184" s="389" t="s">
        <v>95</v>
      </c>
      <c r="D184" s="41"/>
      <c r="E184" s="174"/>
      <c r="F184" s="41"/>
      <c r="G184" s="180"/>
      <c r="H184" s="41"/>
      <c r="I184" s="180"/>
      <c r="J184" s="41"/>
      <c r="K184" s="180"/>
      <c r="L184" s="41"/>
      <c r="M184" s="179"/>
      <c r="N184" s="41"/>
      <c r="O184" s="45"/>
      <c r="P184" s="41"/>
      <c r="Q184" s="45"/>
      <c r="R184" s="41"/>
      <c r="S184" s="45"/>
      <c r="T184" s="41"/>
      <c r="U184" s="45"/>
      <c r="V184" s="41"/>
      <c r="W184" s="94"/>
      <c r="Y184" s="394">
        <f>SUM(D184:V184)</f>
        <v>0</v>
      </c>
    </row>
    <row r="185" spans="2:25" ht="7.5" customHeight="1" x14ac:dyDescent="0.2">
      <c r="B185" s="384"/>
      <c r="C185" s="389"/>
      <c r="D185" s="159"/>
      <c r="E185" s="174"/>
      <c r="F185" s="159"/>
      <c r="G185" s="180"/>
      <c r="H185" s="159"/>
      <c r="I185" s="180"/>
      <c r="J185" s="159"/>
      <c r="K185" s="180"/>
      <c r="L185" s="159"/>
      <c r="M185" s="179"/>
      <c r="N185" s="159"/>
      <c r="O185" s="45"/>
      <c r="P185" s="159"/>
      <c r="Q185" s="45"/>
      <c r="R185" s="159"/>
      <c r="S185" s="45"/>
      <c r="T185" s="159"/>
      <c r="U185" s="45"/>
      <c r="V185" s="159"/>
      <c r="W185" s="94"/>
    </row>
    <row r="186" spans="2:25" x14ac:dyDescent="0.2">
      <c r="B186" s="384"/>
      <c r="C186" s="388" t="s">
        <v>96</v>
      </c>
      <c r="D186" s="41"/>
      <c r="E186" s="174"/>
      <c r="F186" s="41"/>
      <c r="G186" s="180"/>
      <c r="H186" s="41"/>
      <c r="I186" s="180"/>
      <c r="J186" s="41"/>
      <c r="K186" s="180"/>
      <c r="L186" s="41"/>
      <c r="M186" s="179"/>
      <c r="N186" s="41"/>
      <c r="O186" s="45"/>
      <c r="P186" s="41"/>
      <c r="Q186" s="45"/>
      <c r="R186" s="41"/>
      <c r="S186" s="45"/>
      <c r="T186" s="41"/>
      <c r="U186" s="45"/>
      <c r="V186" s="41"/>
      <c r="W186" s="94"/>
      <c r="Y186" s="394">
        <f>SUM(D186:V186)</f>
        <v>0</v>
      </c>
    </row>
    <row r="187" spans="2:25" ht="7.5" customHeight="1" x14ac:dyDescent="0.2">
      <c r="B187" s="384"/>
      <c r="C187" s="389"/>
      <c r="D187" s="159"/>
      <c r="E187" s="174"/>
      <c r="F187" s="159"/>
      <c r="G187" s="180"/>
      <c r="H187" s="159"/>
      <c r="I187" s="180"/>
      <c r="J187" s="159"/>
      <c r="K187" s="180"/>
      <c r="L187" s="159"/>
      <c r="M187" s="179"/>
      <c r="N187" s="159"/>
      <c r="O187" s="45"/>
      <c r="P187" s="159"/>
      <c r="Q187" s="45"/>
      <c r="R187" s="159"/>
      <c r="S187" s="45"/>
      <c r="T187" s="159"/>
      <c r="U187" s="45"/>
      <c r="V187" s="159"/>
      <c r="W187" s="94"/>
    </row>
    <row r="188" spans="2:25" x14ac:dyDescent="0.2">
      <c r="B188" s="384"/>
      <c r="C188" s="389" t="s">
        <v>131</v>
      </c>
      <c r="D188" s="41"/>
      <c r="E188" s="174"/>
      <c r="F188" s="41"/>
      <c r="G188" s="180"/>
      <c r="H188" s="41"/>
      <c r="I188" s="180"/>
      <c r="J188" s="41"/>
      <c r="K188" s="180"/>
      <c r="L188" s="41"/>
      <c r="M188" s="179"/>
      <c r="N188" s="41"/>
      <c r="O188" s="45"/>
      <c r="P188" s="41"/>
      <c r="Q188" s="45"/>
      <c r="R188" s="41"/>
      <c r="S188" s="45"/>
      <c r="T188" s="41"/>
      <c r="U188" s="45"/>
      <c r="V188" s="41"/>
      <c r="W188" s="94"/>
      <c r="Y188" s="394">
        <f>SUM(D188:V188)</f>
        <v>0</v>
      </c>
    </row>
    <row r="189" spans="2:25" ht="7.5" customHeight="1" x14ac:dyDescent="0.2">
      <c r="B189" s="384"/>
      <c r="C189" s="373"/>
      <c r="E189" s="375"/>
      <c r="N189" s="87"/>
      <c r="P189" s="87"/>
      <c r="R189" s="87"/>
      <c r="T189" s="87"/>
      <c r="V189" s="87"/>
      <c r="W189" s="94"/>
    </row>
    <row r="190" spans="2:25" ht="15.95" customHeight="1" x14ac:dyDescent="0.2">
      <c r="B190" s="384"/>
      <c r="C190" s="389" t="s">
        <v>132</v>
      </c>
      <c r="D190" s="395" t="str">
        <f>IFERROR(D188/D186,"")</f>
        <v/>
      </c>
      <c r="E190" s="408"/>
      <c r="F190" s="395" t="str">
        <f>IFERROR(F188/F186,"")</f>
        <v/>
      </c>
      <c r="G190" s="422"/>
      <c r="H190" s="395" t="str">
        <f>IFERROR(H188/H186,"")</f>
        <v/>
      </c>
      <c r="I190" s="422"/>
      <c r="J190" s="395" t="str">
        <f>IFERROR(J188/J186,"")</f>
        <v/>
      </c>
      <c r="K190" s="422"/>
      <c r="L190" s="395" t="str">
        <f>IFERROR(L188/L186,"")</f>
        <v/>
      </c>
      <c r="M190" s="419"/>
      <c r="N190" s="395" t="str">
        <f>IFERROR(N188/N186,"")</f>
        <v/>
      </c>
      <c r="P190" s="395" t="str">
        <f>IFERROR(P188/P186,"")</f>
        <v/>
      </c>
      <c r="R190" s="395" t="str">
        <f>IFERROR(R188/R186,"")</f>
        <v/>
      </c>
      <c r="T190" s="395" t="str">
        <f>IFERROR(T188/T186,"")</f>
        <v/>
      </c>
      <c r="V190" s="395" t="str">
        <f>IFERROR(V188/V186,"")</f>
        <v/>
      </c>
      <c r="W190" s="94"/>
    </row>
    <row r="191" spans="2:25" ht="7.5" customHeight="1" x14ac:dyDescent="0.2">
      <c r="B191" s="384"/>
      <c r="C191" s="389"/>
      <c r="D191" s="109"/>
      <c r="E191" s="408"/>
      <c r="F191" s="109"/>
      <c r="G191" s="422"/>
      <c r="H191" s="109"/>
      <c r="I191" s="422"/>
      <c r="J191" s="109"/>
      <c r="K191" s="422"/>
      <c r="L191" s="109"/>
      <c r="M191" s="419"/>
      <c r="N191" s="109"/>
      <c r="P191" s="109"/>
      <c r="R191" s="109"/>
      <c r="T191" s="109"/>
      <c r="V191" s="109"/>
      <c r="W191" s="94"/>
      <c r="Y191" s="8"/>
    </row>
    <row r="192" spans="2:25" x14ac:dyDescent="0.2">
      <c r="B192" s="384"/>
      <c r="C192" s="389" t="s">
        <v>133</v>
      </c>
      <c r="D192" s="397" t="e">
        <f>D186*_xlfn.XLOOKUP(D182,Calculation_factors!$H$6:$H$13,Calculation_factors!$I$6:$I$13)</f>
        <v>#N/A</v>
      </c>
      <c r="E192" s="436"/>
      <c r="F192" s="397" t="e">
        <f>F186*_xlfn.XLOOKUP(F182,Calculation_factors!$H$6:$H$13,Calculation_factors!$I$6:$I$13)</f>
        <v>#N/A</v>
      </c>
      <c r="G192" s="437"/>
      <c r="H192" s="397" t="e">
        <f>H186*_xlfn.XLOOKUP(H182,Calculation_factors!$H$6:$H$13,Calculation_factors!$I$6:$I$13)</f>
        <v>#N/A</v>
      </c>
      <c r="I192" s="437"/>
      <c r="J192" s="397" t="e">
        <f>J186*_xlfn.XLOOKUP(J182,Calculation_factors!$H$6:$H$13,Calculation_factors!$I$6:$I$13)</f>
        <v>#N/A</v>
      </c>
      <c r="K192" s="437"/>
      <c r="L192" s="397" t="e">
        <f>L186*_xlfn.XLOOKUP(L182,Calculation_factors!$H$6:$H$13,Calculation_factors!$I$6:$I$13)</f>
        <v>#N/A</v>
      </c>
      <c r="M192" s="438"/>
      <c r="N192" s="397" t="e">
        <f>N186*_xlfn.XLOOKUP(N182,Calculation_factors!$H$6:$H$13,Calculation_factors!$I$6:$I$13)</f>
        <v>#N/A</v>
      </c>
      <c r="O192" s="439"/>
      <c r="P192" s="397" t="e">
        <f>P186*_xlfn.XLOOKUP(P182,Calculation_factors!$H$6:$H$13,Calculation_factors!$I$6:$I$13)</f>
        <v>#N/A</v>
      </c>
      <c r="Q192" s="439"/>
      <c r="R192" s="397" t="e">
        <f>R186*_xlfn.XLOOKUP(R182,Calculation_factors!$H$6:$H$13,Calculation_factors!$I$6:$I$13)</f>
        <v>#N/A</v>
      </c>
      <c r="S192" s="439"/>
      <c r="T192" s="397" t="e">
        <f>T186*_xlfn.XLOOKUP(T182,Calculation_factors!$H$6:$H$13,Calculation_factors!$I$6:$I$13)</f>
        <v>#N/A</v>
      </c>
      <c r="U192" s="439"/>
      <c r="V192" s="397" t="e">
        <f>V186*_xlfn.XLOOKUP(V182,Calculation_factors!$H$6:$H$13,Calculation_factors!$I$6:$I$13)</f>
        <v>#N/A</v>
      </c>
      <c r="W192" s="94"/>
      <c r="Y192" s="8"/>
    </row>
    <row r="193" spans="2:25" ht="7.5" customHeight="1" x14ac:dyDescent="0.2">
      <c r="B193" s="384"/>
      <c r="C193" s="389"/>
      <c r="D193" s="107"/>
      <c r="E193" s="436"/>
      <c r="F193" s="107"/>
      <c r="G193" s="437"/>
      <c r="H193" s="107"/>
      <c r="I193" s="437"/>
      <c r="J193" s="107"/>
      <c r="K193" s="437"/>
      <c r="L193" s="107"/>
      <c r="M193" s="438"/>
      <c r="N193" s="107"/>
      <c r="O193" s="439"/>
      <c r="P193" s="107"/>
      <c r="Q193" s="439"/>
      <c r="R193" s="107"/>
      <c r="S193" s="439"/>
      <c r="T193" s="107"/>
      <c r="U193" s="439"/>
      <c r="V193" s="107"/>
      <c r="W193" s="94"/>
      <c r="Y193" s="8"/>
    </row>
    <row r="194" spans="2:25" x14ac:dyDescent="0.2">
      <c r="B194" s="384"/>
      <c r="C194" s="388" t="s">
        <v>134</v>
      </c>
      <c r="D194" s="397" t="e">
        <f>D186*_xlfn.XLOOKUP(D182,Calculation_factors!$E$6:$E$13,Calculation_factors!$F$6:$F$13)</f>
        <v>#N/A</v>
      </c>
      <c r="E194" s="436"/>
      <c r="F194" s="397" t="e">
        <f>F186*_xlfn.XLOOKUP(F182,Calculation_factors!$E$6:$E$13,Calculation_factors!$F$6:$F$13)</f>
        <v>#N/A</v>
      </c>
      <c r="G194" s="437"/>
      <c r="H194" s="397" t="e">
        <f>H186*_xlfn.XLOOKUP(H182,Calculation_factors!$E$6:$E$13,Calculation_factors!$F$6:$F$13)</f>
        <v>#N/A</v>
      </c>
      <c r="I194" s="437"/>
      <c r="J194" s="397" t="e">
        <f>J186*_xlfn.XLOOKUP(J182,Calculation_factors!$E$6:$E$13,Calculation_factors!$F$6:$F$13)</f>
        <v>#N/A</v>
      </c>
      <c r="K194" s="437"/>
      <c r="L194" s="397" t="e">
        <f>L186*_xlfn.XLOOKUP(L182,Calculation_factors!$E$6:$E$13,Calculation_factors!$F$6:$F$13)</f>
        <v>#N/A</v>
      </c>
      <c r="M194" s="438"/>
      <c r="N194" s="397" t="e">
        <f>N186*_xlfn.XLOOKUP(N182,Calculation_factors!$E$6:$E$13,Calculation_factors!$F$6:$F$13)</f>
        <v>#N/A</v>
      </c>
      <c r="O194" s="439"/>
      <c r="P194" s="397" t="e">
        <f>P186*_xlfn.XLOOKUP(P182,Calculation_factors!$E$6:$E$13,Calculation_factors!$F$6:$F$13)</f>
        <v>#N/A</v>
      </c>
      <c r="Q194" s="439"/>
      <c r="R194" s="397" t="e">
        <f>R186*_xlfn.XLOOKUP(R182,Calculation_factors!$E$6:$E$13,Calculation_factors!$F$6:$F$13)</f>
        <v>#N/A</v>
      </c>
      <c r="S194" s="439"/>
      <c r="T194" s="397" t="e">
        <f>T186*_xlfn.XLOOKUP(T182,Calculation_factors!$E$6:$E$13,Calculation_factors!$F$6:$F$13)</f>
        <v>#N/A</v>
      </c>
      <c r="U194" s="439"/>
      <c r="V194" s="397" t="e">
        <f>V186*_xlfn.XLOOKUP(V182,Calculation_factors!$E$6:$E$13,Calculation_factors!$F$6:$F$13)</f>
        <v>#N/A</v>
      </c>
      <c r="W194" s="94"/>
      <c r="Y194" s="8"/>
    </row>
    <row r="195" spans="2:25" x14ac:dyDescent="0.2">
      <c r="B195" s="384"/>
      <c r="C195" s="373"/>
      <c r="D195" s="440"/>
      <c r="E195" s="440"/>
      <c r="F195" s="440"/>
      <c r="G195" s="440"/>
      <c r="H195" s="440"/>
      <c r="I195" s="440"/>
      <c r="J195" s="440"/>
      <c r="K195" s="440"/>
      <c r="L195" s="440"/>
      <c r="M195" s="441"/>
      <c r="N195" s="440"/>
      <c r="O195" s="441"/>
      <c r="P195" s="440"/>
      <c r="Q195" s="441"/>
      <c r="R195" s="440"/>
      <c r="S195" s="441"/>
      <c r="T195" s="440"/>
      <c r="U195" s="441"/>
      <c r="V195" s="440"/>
      <c r="W195" s="387"/>
    </row>
    <row r="196" spans="2:25" x14ac:dyDescent="0.2">
      <c r="B196" s="384"/>
      <c r="C196" s="373"/>
      <c r="D196" s="375"/>
      <c r="E196" s="375"/>
      <c r="F196" s="375"/>
      <c r="G196" s="375"/>
      <c r="H196" s="375"/>
      <c r="I196" s="375"/>
      <c r="J196" s="375"/>
      <c r="K196" s="375"/>
      <c r="L196" s="375"/>
      <c r="M196" s="119"/>
      <c r="N196" s="375"/>
      <c r="O196" s="119"/>
      <c r="P196" s="375"/>
      <c r="Q196" s="119"/>
      <c r="R196" s="375"/>
      <c r="S196" s="119"/>
      <c r="T196" s="375"/>
      <c r="U196" s="119"/>
      <c r="V196" s="375"/>
      <c r="W196" s="387"/>
    </row>
    <row r="197" spans="2:25" ht="15" x14ac:dyDescent="0.2">
      <c r="B197" s="393" t="s">
        <v>137</v>
      </c>
      <c r="C197" s="399"/>
      <c r="D197" s="400"/>
      <c r="E197" s="400"/>
      <c r="F197" s="400"/>
      <c r="G197" s="400"/>
      <c r="H197" s="400"/>
      <c r="I197" s="400"/>
      <c r="J197" s="400"/>
      <c r="K197" s="400"/>
      <c r="L197" s="400"/>
      <c r="M197" s="409"/>
      <c r="N197" s="400"/>
      <c r="O197" s="119"/>
      <c r="P197" s="400"/>
      <c r="Q197" s="119"/>
      <c r="R197" s="400"/>
      <c r="S197" s="119"/>
      <c r="T197" s="400"/>
      <c r="U197" s="119"/>
      <c r="V197" s="400"/>
      <c r="W197" s="387"/>
    </row>
    <row r="198" spans="2:25" ht="6.95" customHeight="1" x14ac:dyDescent="0.2">
      <c r="B198" s="384"/>
      <c r="C198" s="373"/>
      <c r="D198" s="123"/>
      <c r="E198" s="400"/>
      <c r="F198" s="123"/>
      <c r="G198" s="123"/>
      <c r="H198" s="123"/>
      <c r="I198" s="123"/>
      <c r="J198" s="123"/>
      <c r="K198" s="123"/>
      <c r="L198" s="123"/>
      <c r="M198" s="419"/>
      <c r="N198" s="123"/>
      <c r="P198" s="123"/>
      <c r="R198" s="123"/>
      <c r="T198" s="123"/>
      <c r="V198" s="123"/>
      <c r="W198" s="94"/>
    </row>
    <row r="199" spans="2:25" x14ac:dyDescent="0.2">
      <c r="B199" s="384"/>
      <c r="C199" s="389" t="s">
        <v>102</v>
      </c>
      <c r="D199" s="40" t="s">
        <v>332</v>
      </c>
      <c r="E199" s="174"/>
      <c r="F199" s="40" t="s">
        <v>332</v>
      </c>
      <c r="G199" s="180"/>
      <c r="H199" s="40" t="s">
        <v>332</v>
      </c>
      <c r="I199" s="180"/>
      <c r="J199" s="40" t="s">
        <v>332</v>
      </c>
      <c r="K199" s="180"/>
      <c r="L199" s="40" t="s">
        <v>332</v>
      </c>
      <c r="M199" s="179"/>
      <c r="N199" s="40"/>
      <c r="O199" s="45"/>
      <c r="P199" s="40"/>
      <c r="Q199" s="45"/>
      <c r="R199" s="40"/>
      <c r="S199" s="45"/>
      <c r="T199" s="40"/>
      <c r="U199" s="45"/>
      <c r="V199" s="40" t="s">
        <v>332</v>
      </c>
      <c r="W199" s="94"/>
    </row>
    <row r="200" spans="2:25" ht="7.5" customHeight="1" x14ac:dyDescent="0.2">
      <c r="B200" s="384"/>
      <c r="C200" s="389"/>
      <c r="D200" s="178"/>
      <c r="E200" s="174"/>
      <c r="F200" s="178"/>
      <c r="G200" s="180"/>
      <c r="H200" s="178"/>
      <c r="I200" s="180"/>
      <c r="J200" s="178"/>
      <c r="K200" s="180"/>
      <c r="L200" s="178"/>
      <c r="M200" s="179"/>
      <c r="N200" s="178"/>
      <c r="O200" s="45"/>
      <c r="P200" s="178"/>
      <c r="Q200" s="45"/>
      <c r="R200" s="178"/>
      <c r="S200" s="45"/>
      <c r="T200" s="178"/>
      <c r="U200" s="45"/>
      <c r="V200" s="178"/>
      <c r="W200" s="94"/>
    </row>
    <row r="201" spans="2:25" x14ac:dyDescent="0.2">
      <c r="B201" s="384"/>
      <c r="C201" s="389" t="s">
        <v>136</v>
      </c>
      <c r="D201" s="40" t="s">
        <v>332</v>
      </c>
      <c r="E201" s="174"/>
      <c r="F201" s="40" t="s">
        <v>332</v>
      </c>
      <c r="G201" s="180"/>
      <c r="H201" s="40" t="s">
        <v>332</v>
      </c>
      <c r="I201" s="180"/>
      <c r="J201" s="40" t="s">
        <v>332</v>
      </c>
      <c r="K201" s="180"/>
      <c r="L201" s="40" t="s">
        <v>332</v>
      </c>
      <c r="M201" s="179"/>
      <c r="N201" s="40"/>
      <c r="O201" s="45"/>
      <c r="P201" s="40"/>
      <c r="Q201" s="45"/>
      <c r="R201" s="40"/>
      <c r="S201" s="45"/>
      <c r="T201" s="40"/>
      <c r="U201" s="45"/>
      <c r="V201" s="40" t="s">
        <v>332</v>
      </c>
      <c r="W201" s="94"/>
    </row>
    <row r="202" spans="2:25" ht="7.5" customHeight="1" x14ac:dyDescent="0.2">
      <c r="B202" s="384"/>
      <c r="C202" s="389"/>
      <c r="D202" s="123"/>
      <c r="E202" s="408"/>
      <c r="F202" s="123"/>
      <c r="G202" s="422"/>
      <c r="H202" s="123"/>
      <c r="I202" s="422"/>
      <c r="J202" s="123"/>
      <c r="K202" s="422"/>
      <c r="L202" s="123"/>
      <c r="M202" s="419"/>
      <c r="N202" s="123"/>
      <c r="P202" s="123"/>
      <c r="R202" s="123"/>
      <c r="T202" s="123"/>
      <c r="V202" s="123"/>
      <c r="W202" s="94"/>
    </row>
    <row r="203" spans="2:25" x14ac:dyDescent="0.2">
      <c r="B203" s="384"/>
      <c r="C203" s="389" t="s">
        <v>130</v>
      </c>
      <c r="D203" s="429" t="str">
        <f>IFERROR(INDEX(Calculation_factors!$C$5:$C$15,MATCH('2. Project Details'!D201,Calculation_factors!$B$5:$B$15,0),1),"")</f>
        <v/>
      </c>
      <c r="E203" s="408"/>
      <c r="F203" s="429" t="str">
        <f>IFERROR(INDEX(Calculation_factors!$C$5:$C$15,MATCH('2. Project Details'!F201,Calculation_factors!$B$5:$B$15,0),1),"")</f>
        <v/>
      </c>
      <c r="G203" s="422"/>
      <c r="H203" s="429" t="str">
        <f>IFERROR(INDEX(Calculation_factors!$C$5:$C$15,MATCH('2. Project Details'!H201,Calculation_factors!$B$5:$B$15,0),1),"")</f>
        <v/>
      </c>
      <c r="I203" s="422"/>
      <c r="J203" s="429" t="str">
        <f>IFERROR(INDEX(Calculation_factors!$C$5:$C$15,MATCH('2. Project Details'!J201,Calculation_factors!$B$5:$B$15,0),1),"")</f>
        <v/>
      </c>
      <c r="K203" s="422"/>
      <c r="L203" s="429" t="str">
        <f>IFERROR(INDEX(Calculation_factors!$C$5:$C$15,MATCH('2. Project Details'!L201,Calculation_factors!$B$5:$B$15,0),1),"")</f>
        <v/>
      </c>
      <c r="M203" s="419"/>
      <c r="N203" s="429" t="str">
        <f>IFERROR(INDEX(Calculation_factors!$C$5:$C$15,MATCH('2. Project Details'!N201,Calculation_factors!$B$5:$B$15,0),1),"")</f>
        <v/>
      </c>
      <c r="P203" s="429" t="str">
        <f>IFERROR(INDEX(Calculation_factors!$C$5:$C$15,MATCH('2. Project Details'!P201,Calculation_factors!$B$5:$B$15,0),1),"")</f>
        <v/>
      </c>
      <c r="R203" s="429" t="str">
        <f>IFERROR(INDEX(Calculation_factors!$C$5:$C$15,MATCH('2. Project Details'!R201,Calculation_factors!$B$5:$B$15,0),1),"")</f>
        <v/>
      </c>
      <c r="T203" s="429" t="str">
        <f>IFERROR(INDEX(Calculation_factors!$C$5:$C$15,MATCH('2. Project Details'!T201,Calculation_factors!$B$5:$B$15,0),1),"")</f>
        <v/>
      </c>
      <c r="V203" s="429" t="str">
        <f>IFERROR(INDEX(Calculation_factors!$C$5:$C$15,MATCH('2. Project Details'!V201,Calculation_factors!$B$5:$B$15,0),1),"")</f>
        <v/>
      </c>
      <c r="W203" s="94"/>
    </row>
    <row r="204" spans="2:25" ht="7.5" customHeight="1" x14ac:dyDescent="0.2">
      <c r="B204" s="384"/>
      <c r="C204" s="389"/>
      <c r="D204" s="106"/>
      <c r="E204" s="400"/>
      <c r="F204" s="106"/>
      <c r="G204" s="123"/>
      <c r="H204" s="106"/>
      <c r="I204" s="123"/>
      <c r="J204" s="106"/>
      <c r="K204" s="123"/>
      <c r="L204" s="106"/>
      <c r="M204" s="419"/>
      <c r="N204" s="106"/>
      <c r="P204" s="106"/>
      <c r="R204" s="106"/>
      <c r="T204" s="106"/>
      <c r="V204" s="106"/>
      <c r="W204" s="94"/>
    </row>
    <row r="205" spans="2:25" x14ac:dyDescent="0.2">
      <c r="B205" s="384"/>
      <c r="C205" s="389" t="s">
        <v>95</v>
      </c>
      <c r="D205" s="41"/>
      <c r="E205" s="174"/>
      <c r="F205" s="41"/>
      <c r="G205" s="180"/>
      <c r="H205" s="41"/>
      <c r="I205" s="180"/>
      <c r="J205" s="41"/>
      <c r="K205" s="180"/>
      <c r="L205" s="41"/>
      <c r="M205" s="179"/>
      <c r="N205" s="41"/>
      <c r="O205" s="45"/>
      <c r="P205" s="41"/>
      <c r="Q205" s="45"/>
      <c r="R205" s="41"/>
      <c r="S205" s="45"/>
      <c r="T205" s="41"/>
      <c r="U205" s="45"/>
      <c r="V205" s="41"/>
      <c r="W205" s="94"/>
      <c r="Y205" s="394">
        <f>SUM(D205:V205)</f>
        <v>0</v>
      </c>
    </row>
    <row r="206" spans="2:25" ht="7.5" customHeight="1" x14ac:dyDescent="0.2">
      <c r="B206" s="384"/>
      <c r="C206" s="389"/>
      <c r="D206" s="159"/>
      <c r="E206" s="174"/>
      <c r="F206" s="159"/>
      <c r="G206" s="180"/>
      <c r="H206" s="159"/>
      <c r="I206" s="180"/>
      <c r="J206" s="159"/>
      <c r="K206" s="180"/>
      <c r="L206" s="159"/>
      <c r="M206" s="179"/>
      <c r="N206" s="159"/>
      <c r="O206" s="45"/>
      <c r="P206" s="159"/>
      <c r="Q206" s="45"/>
      <c r="R206" s="159"/>
      <c r="S206" s="45"/>
      <c r="T206" s="159"/>
      <c r="U206" s="45"/>
      <c r="V206" s="159"/>
      <c r="W206" s="94"/>
    </row>
    <row r="207" spans="2:25" x14ac:dyDescent="0.2">
      <c r="B207" s="384"/>
      <c r="C207" s="388" t="s">
        <v>96</v>
      </c>
      <c r="D207" s="41"/>
      <c r="E207" s="174"/>
      <c r="F207" s="41"/>
      <c r="G207" s="180"/>
      <c r="H207" s="41"/>
      <c r="I207" s="180"/>
      <c r="J207" s="41"/>
      <c r="K207" s="180"/>
      <c r="L207" s="41"/>
      <c r="M207" s="179"/>
      <c r="N207" s="41"/>
      <c r="O207" s="45"/>
      <c r="P207" s="41"/>
      <c r="Q207" s="45"/>
      <c r="R207" s="41"/>
      <c r="S207" s="45"/>
      <c r="T207" s="41"/>
      <c r="U207" s="45"/>
      <c r="V207" s="41"/>
      <c r="W207" s="94"/>
      <c r="Y207" s="394">
        <f>SUM(D207:V207)</f>
        <v>0</v>
      </c>
    </row>
    <row r="208" spans="2:25" ht="7.5" customHeight="1" x14ac:dyDescent="0.2">
      <c r="B208" s="384"/>
      <c r="C208" s="389"/>
      <c r="D208" s="159"/>
      <c r="E208" s="174"/>
      <c r="F208" s="159"/>
      <c r="G208" s="180"/>
      <c r="H208" s="159"/>
      <c r="I208" s="180"/>
      <c r="J208" s="159"/>
      <c r="K208" s="180"/>
      <c r="L208" s="159"/>
      <c r="M208" s="179"/>
      <c r="N208" s="159"/>
      <c r="O208" s="45"/>
      <c r="P208" s="159"/>
      <c r="Q208" s="45"/>
      <c r="R208" s="159"/>
      <c r="S208" s="45"/>
      <c r="T208" s="159"/>
      <c r="U208" s="45"/>
      <c r="V208" s="159"/>
      <c r="W208" s="94"/>
    </row>
    <row r="209" spans="2:25" x14ac:dyDescent="0.2">
      <c r="B209" s="384"/>
      <c r="C209" s="389" t="s">
        <v>131</v>
      </c>
      <c r="D209" s="41"/>
      <c r="E209" s="174"/>
      <c r="F209" s="41"/>
      <c r="G209" s="180"/>
      <c r="H209" s="41"/>
      <c r="I209" s="180"/>
      <c r="J209" s="41"/>
      <c r="K209" s="180"/>
      <c r="L209" s="41"/>
      <c r="M209" s="179"/>
      <c r="N209" s="41"/>
      <c r="O209" s="45"/>
      <c r="P209" s="41"/>
      <c r="Q209" s="45"/>
      <c r="R209" s="41"/>
      <c r="S209" s="45"/>
      <c r="T209" s="41"/>
      <c r="U209" s="45"/>
      <c r="V209" s="41"/>
      <c r="W209" s="94"/>
      <c r="Y209" s="394">
        <f>SUM(D209:V209)</f>
        <v>0</v>
      </c>
    </row>
    <row r="210" spans="2:25" ht="7.5" customHeight="1" x14ac:dyDescent="0.2">
      <c r="B210" s="384"/>
      <c r="C210" s="373"/>
      <c r="E210" s="375"/>
      <c r="N210" s="87"/>
      <c r="P210" s="87"/>
      <c r="R210" s="87"/>
      <c r="T210" s="87"/>
      <c r="V210" s="87"/>
      <c r="W210" s="94"/>
    </row>
    <row r="211" spans="2:25" ht="14.45" customHeight="1" x14ac:dyDescent="0.2">
      <c r="B211" s="384"/>
      <c r="C211" s="389" t="s">
        <v>132</v>
      </c>
      <c r="D211" s="395" t="str">
        <f>IFERROR(D209/D207,"")</f>
        <v/>
      </c>
      <c r="E211" s="408"/>
      <c r="F211" s="395" t="str">
        <f>IFERROR(F209/F207,"")</f>
        <v/>
      </c>
      <c r="G211" s="422"/>
      <c r="H211" s="395" t="str">
        <f>IFERROR(H209/H207,"")</f>
        <v/>
      </c>
      <c r="I211" s="422"/>
      <c r="J211" s="395" t="str">
        <f>IFERROR(J209/J207,"")</f>
        <v/>
      </c>
      <c r="K211" s="422"/>
      <c r="L211" s="395" t="str">
        <f>IFERROR(L209/L207,"")</f>
        <v/>
      </c>
      <c r="M211" s="419"/>
      <c r="N211" s="395" t="str">
        <f>IFERROR(N209/N207,"")</f>
        <v/>
      </c>
      <c r="P211" s="395" t="str">
        <f>IFERROR(P209/P207,"")</f>
        <v/>
      </c>
      <c r="R211" s="395" t="str">
        <f>IFERROR(R209/R207,"")</f>
        <v/>
      </c>
      <c r="T211" s="395" t="str">
        <f>IFERROR(T209/T207,"")</f>
        <v/>
      </c>
      <c r="V211" s="395" t="str">
        <f>IFERROR(V209/V207,"")</f>
        <v/>
      </c>
      <c r="W211" s="94"/>
    </row>
    <row r="212" spans="2:25" ht="7.5" customHeight="1" x14ac:dyDescent="0.2">
      <c r="B212" s="384"/>
      <c r="C212" s="389"/>
      <c r="D212" s="109"/>
      <c r="E212" s="408"/>
      <c r="F212" s="109"/>
      <c r="G212" s="422"/>
      <c r="H212" s="109"/>
      <c r="I212" s="422"/>
      <c r="J212" s="109"/>
      <c r="K212" s="422"/>
      <c r="L212" s="109"/>
      <c r="M212" s="419"/>
      <c r="N212" s="109"/>
      <c r="P212" s="109"/>
      <c r="R212" s="109"/>
      <c r="T212" s="109"/>
      <c r="V212" s="109"/>
      <c r="W212" s="94"/>
      <c r="Y212" s="8"/>
    </row>
    <row r="213" spans="2:25" x14ac:dyDescent="0.2">
      <c r="B213" s="384"/>
      <c r="C213" s="389" t="s">
        <v>138</v>
      </c>
      <c r="D213" s="397" t="e">
        <f>D207*_xlfn.XLOOKUP(D203,Calculation_factors!$H$6:$H$13,Calculation_factors!$I$6:$I$13)</f>
        <v>#N/A</v>
      </c>
      <c r="E213" s="431"/>
      <c r="F213" s="397" t="e">
        <f>F207*_xlfn.XLOOKUP(F203,Calculation_factors!$H$6:$H$13,Calculation_factors!$I$6:$I$13)</f>
        <v>#N/A</v>
      </c>
      <c r="G213" s="432"/>
      <c r="H213" s="397" t="e">
        <f>H207*_xlfn.XLOOKUP(H203,Calculation_factors!$H$6:$H$13,Calculation_factors!$I$6:$I$13)</f>
        <v>#N/A</v>
      </c>
      <c r="I213" s="432"/>
      <c r="J213" s="397" t="e">
        <f>J207*_xlfn.XLOOKUP(J203,Calculation_factors!$H$6:$H$13,Calculation_factors!$I$6:$I$13)</f>
        <v>#N/A</v>
      </c>
      <c r="K213" s="432"/>
      <c r="L213" s="397" t="e">
        <f>L207*_xlfn.XLOOKUP(L203,Calculation_factors!$H$6:$H$13,Calculation_factors!$I$6:$I$13)</f>
        <v>#N/A</v>
      </c>
      <c r="M213" s="433"/>
      <c r="N213" s="397" t="e">
        <f>N207*_xlfn.XLOOKUP(N203,Calculation_factors!$H$6:$H$13,Calculation_factors!$I$6:$I$13)</f>
        <v>#N/A</v>
      </c>
      <c r="O213" s="434"/>
      <c r="P213" s="397" t="e">
        <f>P207*_xlfn.XLOOKUP(P203,Calculation_factors!$H$6:$H$13,Calculation_factors!$I$6:$I$13)</f>
        <v>#N/A</v>
      </c>
      <c r="Q213" s="434"/>
      <c r="R213" s="397" t="e">
        <f>R207*_xlfn.XLOOKUP(R203,Calculation_factors!$H$6:$H$13,Calculation_factors!$I$6:$I$13)</f>
        <v>#N/A</v>
      </c>
      <c r="S213" s="434"/>
      <c r="T213" s="397" t="e">
        <f>T207*_xlfn.XLOOKUP(T203,Calculation_factors!$H$6:$H$13,Calculation_factors!$I$6:$I$13)</f>
        <v>#N/A</v>
      </c>
      <c r="U213" s="434"/>
      <c r="V213" s="397" t="e">
        <f>V207*_xlfn.XLOOKUP(V203,Calculation_factors!$H$6:$H$13,Calculation_factors!$I$6:$I$13)</f>
        <v>#N/A</v>
      </c>
      <c r="W213" s="94"/>
      <c r="Y213" s="8"/>
    </row>
    <row r="214" spans="2:25" ht="7.5" customHeight="1" x14ac:dyDescent="0.2">
      <c r="B214" s="384"/>
      <c r="C214" s="389"/>
      <c r="D214" s="107"/>
      <c r="E214" s="431"/>
      <c r="F214" s="107"/>
      <c r="G214" s="432"/>
      <c r="H214" s="107"/>
      <c r="I214" s="432"/>
      <c r="J214" s="107"/>
      <c r="K214" s="432"/>
      <c r="L214" s="107"/>
      <c r="M214" s="433"/>
      <c r="N214" s="107"/>
      <c r="O214" s="434"/>
      <c r="P214" s="107"/>
      <c r="Q214" s="434"/>
      <c r="R214" s="107"/>
      <c r="S214" s="434"/>
      <c r="T214" s="107"/>
      <c r="U214" s="434"/>
      <c r="V214" s="107"/>
      <c r="W214" s="94"/>
      <c r="Y214" s="8"/>
    </row>
    <row r="215" spans="2:25" x14ac:dyDescent="0.2">
      <c r="B215" s="384"/>
      <c r="C215" s="388" t="s">
        <v>134</v>
      </c>
      <c r="D215" s="397" t="e">
        <f>D207*_xlfn.XLOOKUP(D203,Calculation_factors!$E$6:$E$13,Calculation_factors!$F$6:$F$13)</f>
        <v>#N/A</v>
      </c>
      <c r="E215" s="431"/>
      <c r="F215" s="397" t="e">
        <f>F207*_xlfn.XLOOKUP(F203,Calculation_factors!$E$6:$E$13,Calculation_factors!$F$6:$F$13)</f>
        <v>#N/A</v>
      </c>
      <c r="G215" s="432"/>
      <c r="H215" s="397" t="e">
        <f>H207*_xlfn.XLOOKUP(H203,Calculation_factors!$E$6:$E$13,Calculation_factors!$F$6:$F$13)</f>
        <v>#N/A</v>
      </c>
      <c r="I215" s="432"/>
      <c r="J215" s="397" t="e">
        <f>J207*_xlfn.XLOOKUP(J203,Calculation_factors!$E$6:$E$13,Calculation_factors!$F$6:$F$13)</f>
        <v>#N/A</v>
      </c>
      <c r="K215" s="432"/>
      <c r="L215" s="397" t="e">
        <f>L207*_xlfn.XLOOKUP(L203,Calculation_factors!$E$6:$E$13,Calculation_factors!$F$6:$F$13)</f>
        <v>#N/A</v>
      </c>
      <c r="M215" s="433"/>
      <c r="N215" s="397" t="e">
        <f>N207*_xlfn.XLOOKUP(N203,Calculation_factors!$E$6:$E$13,Calculation_factors!$F$6:$F$13)</f>
        <v>#N/A</v>
      </c>
      <c r="O215" s="434"/>
      <c r="P215" s="397" t="e">
        <f>P207*_xlfn.XLOOKUP(P203,Calculation_factors!$E$6:$E$13,Calculation_factors!$F$6:$F$13)</f>
        <v>#N/A</v>
      </c>
      <c r="Q215" s="434"/>
      <c r="R215" s="397" t="e">
        <f>R207*_xlfn.XLOOKUP(R203,Calculation_factors!$E$6:$E$13,Calculation_factors!$F$6:$F$13)</f>
        <v>#N/A</v>
      </c>
      <c r="S215" s="434"/>
      <c r="T215" s="397" t="e">
        <f>T207*_xlfn.XLOOKUP(T203,Calculation_factors!$E$6:$E$13,Calculation_factors!$F$6:$F$13)</f>
        <v>#N/A</v>
      </c>
      <c r="U215" s="434"/>
      <c r="V215" s="397" t="e">
        <f>V207*_xlfn.XLOOKUP(V203,Calculation_factors!$E$6:$E$13,Calculation_factors!$F$6:$F$13)</f>
        <v>#N/A</v>
      </c>
      <c r="X215" s="402"/>
      <c r="Y215" s="8"/>
    </row>
    <row r="216" spans="2:25" s="119" customFormat="1" x14ac:dyDescent="0.2">
      <c r="B216" s="384"/>
      <c r="C216" s="388"/>
      <c r="D216" s="442"/>
      <c r="E216" s="431"/>
      <c r="F216" s="442"/>
      <c r="G216" s="431"/>
      <c r="H216" s="442"/>
      <c r="I216" s="431"/>
      <c r="J216" s="442"/>
      <c r="K216" s="431"/>
      <c r="L216" s="442"/>
      <c r="M216" s="443"/>
      <c r="N216" s="442"/>
      <c r="O216" s="444"/>
      <c r="P216" s="442"/>
      <c r="Q216" s="444"/>
      <c r="R216" s="442"/>
      <c r="S216" s="444"/>
      <c r="T216" s="442"/>
      <c r="U216" s="444"/>
      <c r="V216" s="442"/>
      <c r="X216" s="403"/>
    </row>
    <row r="217" spans="2:25" ht="15.75" x14ac:dyDescent="0.25">
      <c r="B217" s="95" t="s">
        <v>324</v>
      </c>
      <c r="C217" s="96"/>
      <c r="D217" s="96"/>
      <c r="E217" s="96"/>
      <c r="F217" s="96"/>
      <c r="G217" s="96"/>
      <c r="H217" s="96"/>
      <c r="I217" s="96"/>
      <c r="J217" s="96"/>
      <c r="K217" s="96"/>
      <c r="L217" s="96"/>
      <c r="M217" s="96"/>
      <c r="N217" s="96"/>
      <c r="O217" s="96"/>
      <c r="P217" s="96"/>
      <c r="Q217" s="96"/>
      <c r="R217" s="96"/>
      <c r="S217" s="96"/>
      <c r="T217" s="96"/>
      <c r="U217" s="96"/>
      <c r="V217" s="96"/>
      <c r="W217" s="96"/>
      <c r="X217" s="402"/>
    </row>
    <row r="218" spans="2:25" s="119" customFormat="1" x14ac:dyDescent="0.2">
      <c r="B218" s="384"/>
      <c r="C218" s="373"/>
      <c r="D218" s="375"/>
      <c r="E218" s="375"/>
      <c r="F218" s="375"/>
      <c r="G218" s="375"/>
      <c r="H218" s="375"/>
      <c r="I218" s="375"/>
      <c r="J218" s="375"/>
      <c r="K218" s="375"/>
      <c r="L218" s="375"/>
      <c r="N218" s="375"/>
      <c r="P218" s="375"/>
      <c r="R218" s="375"/>
      <c r="T218" s="375"/>
      <c r="V218" s="375"/>
      <c r="X218" s="403"/>
    </row>
    <row r="219" spans="2:25" x14ac:dyDescent="0.2">
      <c r="B219" s="384"/>
      <c r="C219" s="388" t="s">
        <v>607</v>
      </c>
      <c r="D219" s="395">
        <f>IFERROR(SUM(IF(D156=TRUE,D209,0),IF(D154=TRUE,D188,0),D168),"")</f>
        <v>0</v>
      </c>
      <c r="E219" s="408"/>
      <c r="F219" s="395">
        <f t="shared" ref="F219" si="63">IFERROR(SUM(IF(F156=TRUE,F209,0),IF(F154=TRUE,F188,0),F168),"")</f>
        <v>0</v>
      </c>
      <c r="G219" s="408"/>
      <c r="H219" s="395">
        <f t="shared" ref="H219" si="64">IFERROR(SUM(IF(H156=TRUE,H209,0),IF(H154=TRUE,H188,0),H168),"")</f>
        <v>0</v>
      </c>
      <c r="I219" s="408"/>
      <c r="J219" s="395">
        <f t="shared" ref="J219" si="65">IFERROR(SUM(IF(J156=TRUE,J209,0),IF(J154=TRUE,J188,0),J168),"")</f>
        <v>0</v>
      </c>
      <c r="K219" s="408"/>
      <c r="L219" s="395">
        <f t="shared" ref="L219" si="66">IFERROR(SUM(IF(L156=TRUE,L209,0),IF(L154=TRUE,L188,0),L168),"")</f>
        <v>0</v>
      </c>
      <c r="M219" s="408"/>
      <c r="N219" s="395">
        <f t="shared" ref="N219" si="67">IFERROR(SUM(IF(N156=TRUE,N209,0),IF(N154=TRUE,N188,0),N168),"")</f>
        <v>0</v>
      </c>
      <c r="O219" s="408"/>
      <c r="P219" s="395">
        <f t="shared" ref="P219" si="68">IFERROR(SUM(IF(P156=TRUE,P209,0),IF(P154=TRUE,P188,0),P168),"")</f>
        <v>0</v>
      </c>
      <c r="Q219" s="408"/>
      <c r="R219" s="395">
        <f t="shared" ref="R219" si="69">IFERROR(SUM(IF(R156=TRUE,R209,0),IF(R154=TRUE,R188,0),R168),"")</f>
        <v>0</v>
      </c>
      <c r="S219" s="408"/>
      <c r="T219" s="395">
        <f t="shared" ref="T219" si="70">IFERROR(SUM(IF(T156=TRUE,T209,0),IF(T154=TRUE,T188,0),T168),"")</f>
        <v>0</v>
      </c>
      <c r="U219" s="408"/>
      <c r="V219" s="395">
        <f t="shared" ref="V219" si="71">IFERROR(SUM(IF(V156=TRUE,V209,0),IF(V154=TRUE,V188,0),V168),"")</f>
        <v>0</v>
      </c>
      <c r="W219" s="408"/>
      <c r="X219" s="402"/>
    </row>
    <row r="220" spans="2:25" ht="7.5" customHeight="1" x14ac:dyDescent="0.2">
      <c r="B220" s="384"/>
      <c r="C220" s="389"/>
      <c r="D220" s="445"/>
      <c r="E220" s="408"/>
      <c r="F220" s="445"/>
      <c r="G220" s="408"/>
      <c r="H220" s="445"/>
      <c r="I220" s="408"/>
      <c r="J220" s="445"/>
      <c r="K220" s="408"/>
      <c r="L220" s="445"/>
      <c r="M220" s="408"/>
      <c r="N220" s="445"/>
      <c r="O220" s="408"/>
      <c r="P220" s="445"/>
      <c r="Q220" s="408"/>
      <c r="R220" s="445"/>
      <c r="S220" s="408"/>
      <c r="T220" s="445"/>
      <c r="U220" s="408"/>
      <c r="V220" s="445"/>
      <c r="W220" s="408"/>
      <c r="X220" s="402"/>
      <c r="Y220" s="8"/>
    </row>
    <row r="221" spans="2:25" ht="30.6" customHeight="1" x14ac:dyDescent="0.2">
      <c r="B221" s="384"/>
      <c r="C221" s="122" t="s">
        <v>612</v>
      </c>
      <c r="D221" s="405" t="str">
        <f>IFERROR(D219/D140, "")</f>
        <v/>
      </c>
      <c r="E221" s="408"/>
      <c r="F221" s="405" t="str">
        <f t="shared" ref="F221" si="72">IFERROR(F219/F140, "")</f>
        <v/>
      </c>
      <c r="G221" s="408"/>
      <c r="H221" s="405" t="str">
        <f t="shared" ref="H221" si="73">IFERROR(H219/H140, "")</f>
        <v/>
      </c>
      <c r="I221" s="408"/>
      <c r="J221" s="405" t="str">
        <f t="shared" ref="J221" si="74">IFERROR(J219/J140, "")</f>
        <v/>
      </c>
      <c r="K221" s="408"/>
      <c r="L221" s="405" t="str">
        <f t="shared" ref="L221" si="75">IFERROR(L219/L140, "")</f>
        <v/>
      </c>
      <c r="M221" s="408"/>
      <c r="N221" s="405" t="str">
        <f t="shared" ref="N221" si="76">IFERROR(N219/N140, "")</f>
        <v/>
      </c>
      <c r="O221" s="408"/>
      <c r="P221" s="405" t="str">
        <f t="shared" ref="P221" si="77">IFERROR(P219/P140, "")</f>
        <v/>
      </c>
      <c r="Q221" s="408"/>
      <c r="R221" s="405" t="str">
        <f t="shared" ref="R221" si="78">IFERROR(R219/R140, "")</f>
        <v/>
      </c>
      <c r="S221" s="408"/>
      <c r="T221" s="405" t="str">
        <f t="shared" ref="T221" si="79">IFERROR(T219/T140, "")</f>
        <v/>
      </c>
      <c r="U221" s="408"/>
      <c r="V221" s="405" t="str">
        <f t="shared" ref="V221" si="80">IFERROR(V219/V140, "")</f>
        <v/>
      </c>
      <c r="W221" s="408"/>
      <c r="X221" s="402"/>
    </row>
    <row r="222" spans="2:25" ht="7.5" customHeight="1" x14ac:dyDescent="0.2">
      <c r="B222" s="384"/>
      <c r="C222" s="122"/>
      <c r="D222" s="428"/>
      <c r="E222" s="389"/>
      <c r="F222" s="428"/>
      <c r="G222" s="389"/>
      <c r="H222" s="428"/>
      <c r="I222" s="389"/>
      <c r="J222" s="428"/>
      <c r="K222" s="389"/>
      <c r="L222" s="428"/>
      <c r="M222" s="389"/>
      <c r="N222" s="428"/>
      <c r="O222" s="389"/>
      <c r="P222" s="428"/>
      <c r="Q222" s="389"/>
      <c r="R222" s="428"/>
      <c r="S222" s="389"/>
      <c r="T222" s="428"/>
      <c r="U222" s="389"/>
      <c r="V222" s="428"/>
      <c r="W222" s="389"/>
      <c r="X222" s="402"/>
    </row>
    <row r="223" spans="2:25" ht="15" x14ac:dyDescent="0.2">
      <c r="B223" s="393"/>
      <c r="C223" s="446" t="s">
        <v>107</v>
      </c>
      <c r="D223" s="405" t="str">
        <f>IFERROR(D168/D219,"")</f>
        <v/>
      </c>
      <c r="E223" s="388"/>
      <c r="F223" s="405" t="str">
        <f t="shared" ref="F223" si="81">IFERROR(F168/F219,"")</f>
        <v/>
      </c>
      <c r="G223" s="388"/>
      <c r="H223" s="405" t="str">
        <f t="shared" ref="H223" si="82">IFERROR(H168/H219,"")</f>
        <v/>
      </c>
      <c r="I223" s="388"/>
      <c r="J223" s="405" t="str">
        <f t="shared" ref="J223" si="83">IFERROR(J168/J219,"")</f>
        <v/>
      </c>
      <c r="K223" s="388"/>
      <c r="L223" s="405" t="str">
        <f t="shared" ref="L223" si="84">IFERROR(L168/L219,"")</f>
        <v/>
      </c>
      <c r="M223" s="388"/>
      <c r="N223" s="405" t="str">
        <f t="shared" ref="N223" si="85">IFERROR(N168/N219,"")</f>
        <v/>
      </c>
      <c r="O223" s="388"/>
      <c r="P223" s="405" t="str">
        <f t="shared" ref="P223" si="86">IFERROR(P168/P219,"")</f>
        <v/>
      </c>
      <c r="Q223" s="388"/>
      <c r="R223" s="405" t="str">
        <f t="shared" ref="R223" si="87">IFERROR(R168/R219,"")</f>
        <v/>
      </c>
      <c r="S223" s="388"/>
      <c r="T223" s="405" t="str">
        <f t="shared" ref="T223" si="88">IFERROR(T168/T219,"")</f>
        <v/>
      </c>
      <c r="U223" s="388"/>
      <c r="V223" s="405" t="str">
        <f t="shared" ref="V223" si="89">IFERROR(V168/V219,"")</f>
        <v/>
      </c>
      <c r="W223" s="388"/>
      <c r="X223" s="402"/>
    </row>
    <row r="224" spans="2:25" ht="15" x14ac:dyDescent="0.2">
      <c r="B224" s="393"/>
      <c r="C224" s="446" t="s">
        <v>108</v>
      </c>
      <c r="D224" s="405">
        <f>IFERROR(IF(D154=TRUE,D188/D219,0),"")</f>
        <v>0</v>
      </c>
      <c r="E224" s="388"/>
      <c r="F224" s="405">
        <f t="shared" ref="F224" si="90">IFERROR(IF(F154=TRUE,F188/F219,0),"")</f>
        <v>0</v>
      </c>
      <c r="G224" s="388"/>
      <c r="H224" s="405">
        <f t="shared" ref="H224" si="91">IFERROR(IF(H154=TRUE,H188/H219,0),"")</f>
        <v>0</v>
      </c>
      <c r="I224" s="388"/>
      <c r="J224" s="405">
        <f t="shared" ref="J224" si="92">IFERROR(IF(J154=TRUE,J188/J219,0),"")</f>
        <v>0</v>
      </c>
      <c r="K224" s="388"/>
      <c r="L224" s="405">
        <f t="shared" ref="L224" si="93">IFERROR(IF(L154=TRUE,L188/L219,0),"")</f>
        <v>0</v>
      </c>
      <c r="M224" s="388"/>
      <c r="N224" s="405">
        <f t="shared" ref="N224" si="94">IFERROR(IF(N154=TRUE,N188/N219,0),"")</f>
        <v>0</v>
      </c>
      <c r="O224" s="388"/>
      <c r="P224" s="405">
        <f t="shared" ref="P224" si="95">IFERROR(IF(P154=TRUE,P188/P219,0),"")</f>
        <v>0</v>
      </c>
      <c r="Q224" s="388"/>
      <c r="R224" s="405">
        <f t="shared" ref="R224" si="96">IFERROR(IF(R154=TRUE,R188/R219,0),"")</f>
        <v>0</v>
      </c>
      <c r="S224" s="388"/>
      <c r="T224" s="405">
        <f t="shared" ref="T224" si="97">IFERROR(IF(T154=TRUE,T188/T219,0),"")</f>
        <v>0</v>
      </c>
      <c r="U224" s="388"/>
      <c r="V224" s="405">
        <f t="shared" ref="V224" si="98">IFERROR(IF(V154=TRUE,V188/V219,0),"")</f>
        <v>0</v>
      </c>
      <c r="W224" s="388"/>
      <c r="X224" s="402"/>
    </row>
    <row r="225" spans="2:25" ht="15" x14ac:dyDescent="0.2">
      <c r="B225" s="393"/>
      <c r="C225" s="446" t="s">
        <v>109</v>
      </c>
      <c r="D225" s="405">
        <f>IFERROR(IF(D156=TRUE,D209/D219,0),"")</f>
        <v>0</v>
      </c>
      <c r="E225" s="388"/>
      <c r="F225" s="405">
        <f t="shared" ref="F225" si="99">IFERROR(IF(F156=TRUE,F209/F219,0),"")</f>
        <v>0</v>
      </c>
      <c r="G225" s="388"/>
      <c r="H225" s="405">
        <f t="shared" ref="H225" si="100">IFERROR(IF(H156=TRUE,H209/H219,0),"")</f>
        <v>0</v>
      </c>
      <c r="I225" s="388"/>
      <c r="J225" s="405">
        <f t="shared" ref="J225" si="101">IFERROR(IF(J156=TRUE,J209/J219,0),"")</f>
        <v>0</v>
      </c>
      <c r="K225" s="388"/>
      <c r="L225" s="405">
        <f t="shared" ref="L225" si="102">IFERROR(IF(L156=TRUE,L209/L219,0),"")</f>
        <v>0</v>
      </c>
      <c r="M225" s="388"/>
      <c r="N225" s="405">
        <f t="shared" ref="N225" si="103">IFERROR(IF(N156=TRUE,N209/N219,0),"")</f>
        <v>0</v>
      </c>
      <c r="O225" s="388"/>
      <c r="P225" s="405">
        <f t="shared" ref="P225" si="104">IFERROR(IF(P156=TRUE,P209/P219,0),"")</f>
        <v>0</v>
      </c>
      <c r="Q225" s="388"/>
      <c r="R225" s="405">
        <f t="shared" ref="R225" si="105">IFERROR(IF(R156=TRUE,R209/R219,0),"")</f>
        <v>0</v>
      </c>
      <c r="S225" s="388"/>
      <c r="T225" s="405">
        <f t="shared" ref="T225" si="106">IFERROR(IF(T156=TRUE,T209/T219,0),"")</f>
        <v>0</v>
      </c>
      <c r="U225" s="388"/>
      <c r="V225" s="405">
        <f t="shared" ref="V225" si="107">IFERROR(IF(V156=TRUE,V209/V219,0),"")</f>
        <v>0</v>
      </c>
      <c r="W225" s="388"/>
      <c r="X225" s="402"/>
    </row>
    <row r="226" spans="2:25" ht="7.5" customHeight="1" x14ac:dyDescent="0.2">
      <c r="B226" s="384"/>
      <c r="C226" s="446"/>
      <c r="D226" s="408"/>
      <c r="E226" s="408"/>
      <c r="F226" s="408"/>
      <c r="G226" s="408"/>
      <c r="H226" s="408"/>
      <c r="I226" s="408"/>
      <c r="J226" s="408"/>
      <c r="K226" s="408"/>
      <c r="L226" s="408"/>
      <c r="M226" s="408"/>
      <c r="N226" s="408"/>
      <c r="O226" s="408"/>
      <c r="P226" s="408"/>
      <c r="Q226" s="408"/>
      <c r="R226" s="408"/>
      <c r="S226" s="408"/>
      <c r="T226" s="408"/>
      <c r="U226" s="408"/>
      <c r="V226" s="408"/>
      <c r="W226" s="408"/>
      <c r="X226" s="402"/>
    </row>
    <row r="227" spans="2:25" x14ac:dyDescent="0.2">
      <c r="B227" s="384"/>
      <c r="C227" s="446" t="s">
        <v>140</v>
      </c>
      <c r="D227" s="395">
        <f>IFERROR(SUM(IF(D156=TRUE,D205,0),IF(D154=TRUE,D184,0),D164),"")</f>
        <v>0</v>
      </c>
      <c r="E227" s="408"/>
      <c r="F227" s="395">
        <f t="shared" ref="F227" si="108">IFERROR(SUM(IF(F156=TRUE,F205,0),IF(F154=TRUE,F184,0),F164),"")</f>
        <v>0</v>
      </c>
      <c r="G227" s="408"/>
      <c r="H227" s="395">
        <f t="shared" ref="H227" si="109">IFERROR(SUM(IF(H156=TRUE,H205,0),IF(H154=TRUE,H184,0),H164),"")</f>
        <v>0</v>
      </c>
      <c r="I227" s="408"/>
      <c r="J227" s="395">
        <f t="shared" ref="J227" si="110">IFERROR(SUM(IF(J156=TRUE,J205,0),IF(J154=TRUE,J184,0),J164),"")</f>
        <v>0</v>
      </c>
      <c r="K227" s="408"/>
      <c r="L227" s="395">
        <f t="shared" ref="L227" si="111">IFERROR(SUM(IF(L156=TRUE,L205,0),IF(L154=TRUE,L184,0),L164),"")</f>
        <v>0</v>
      </c>
      <c r="M227" s="408"/>
      <c r="N227" s="395">
        <f t="shared" ref="N227" si="112">IFERROR(SUM(IF(N156=TRUE,N205,0),IF(N154=TRUE,N184,0),N164),"")</f>
        <v>0</v>
      </c>
      <c r="O227" s="408"/>
      <c r="P227" s="395">
        <f t="shared" ref="P227" si="113">IFERROR(SUM(IF(P156=TRUE,P205,0),IF(P154=TRUE,P184,0),P164),"")</f>
        <v>0</v>
      </c>
      <c r="Q227" s="408"/>
      <c r="R227" s="395">
        <f t="shared" ref="R227" si="114">IFERROR(SUM(IF(R156=TRUE,R205,0),IF(R154=TRUE,R184,0),R164),"")</f>
        <v>0</v>
      </c>
      <c r="S227" s="408"/>
      <c r="T227" s="395">
        <f t="shared" ref="T227" si="115">IFERROR(SUM(IF(T156=TRUE,T205,0),IF(T154=TRUE,T184,0),T164),"")</f>
        <v>0</v>
      </c>
      <c r="U227" s="408"/>
      <c r="V227" s="395">
        <f t="shared" ref="V227" si="116">IFERROR(SUM(IF(V156=TRUE,V205,0),IF(V154=TRUE,V184,0),V164),"")</f>
        <v>0</v>
      </c>
      <c r="W227" s="408"/>
      <c r="X227" s="402"/>
    </row>
    <row r="228" spans="2:25" ht="7.5" customHeight="1" x14ac:dyDescent="0.2">
      <c r="B228" s="384"/>
      <c r="C228" s="446"/>
      <c r="D228" s="408"/>
      <c r="E228" s="408"/>
      <c r="F228" s="408"/>
      <c r="G228" s="408"/>
      <c r="H228" s="408"/>
      <c r="I228" s="408"/>
      <c r="J228" s="408"/>
      <c r="K228" s="408"/>
      <c r="L228" s="408"/>
      <c r="M228" s="408"/>
      <c r="N228" s="408"/>
      <c r="O228" s="408"/>
      <c r="P228" s="408"/>
      <c r="Q228" s="408"/>
      <c r="R228" s="408"/>
      <c r="S228" s="408"/>
      <c r="T228" s="408"/>
      <c r="U228" s="408"/>
      <c r="V228" s="408"/>
      <c r="W228" s="408"/>
      <c r="X228" s="402"/>
    </row>
    <row r="229" spans="2:25" ht="30.95" customHeight="1" x14ac:dyDescent="0.2">
      <c r="B229" s="384"/>
      <c r="C229" s="122" t="s">
        <v>608</v>
      </c>
      <c r="D229" s="405" t="str">
        <f>IFERROR(D227/D104, "")</f>
        <v/>
      </c>
      <c r="E229" s="408"/>
      <c r="F229" s="405" t="str">
        <f t="shared" ref="F229" si="117">IFERROR(F227/F104, "")</f>
        <v/>
      </c>
      <c r="G229" s="408"/>
      <c r="H229" s="405" t="str">
        <f t="shared" ref="H229" si="118">IFERROR(H227/H104, "")</f>
        <v/>
      </c>
      <c r="I229" s="408"/>
      <c r="J229" s="405" t="str">
        <f t="shared" ref="J229" si="119">IFERROR(J227/J104, "")</f>
        <v/>
      </c>
      <c r="K229" s="408"/>
      <c r="L229" s="405" t="str">
        <f t="shared" ref="L229" si="120">IFERROR(L227/L104, "")</f>
        <v/>
      </c>
      <c r="M229" s="408"/>
      <c r="N229" s="405" t="str">
        <f t="shared" ref="N229" si="121">IFERROR(N227/N104, "")</f>
        <v/>
      </c>
      <c r="O229" s="408"/>
      <c r="P229" s="405" t="str">
        <f t="shared" ref="P229" si="122">IFERROR(P227/P104, "")</f>
        <v/>
      </c>
      <c r="Q229" s="408"/>
      <c r="R229" s="405" t="str">
        <f t="shared" ref="R229" si="123">IFERROR(R227/R104, "")</f>
        <v/>
      </c>
      <c r="S229" s="408"/>
      <c r="T229" s="405" t="str">
        <f t="shared" ref="T229" si="124">IFERROR(T227/T104, "")</f>
        <v/>
      </c>
      <c r="U229" s="408"/>
      <c r="V229" s="405" t="str">
        <f t="shared" ref="V229" si="125">IFERROR(V227/V104, "")</f>
        <v/>
      </c>
      <c r="W229" s="408"/>
      <c r="X229" s="402"/>
    </row>
    <row r="230" spans="2:25" ht="7.5" customHeight="1" x14ac:dyDescent="0.2">
      <c r="B230" s="384"/>
      <c r="C230" s="446"/>
      <c r="D230" s="408"/>
      <c r="E230" s="408"/>
      <c r="F230" s="408"/>
      <c r="G230" s="408"/>
      <c r="H230" s="408"/>
      <c r="I230" s="408"/>
      <c r="J230" s="408"/>
      <c r="K230" s="408"/>
      <c r="L230" s="408"/>
      <c r="M230" s="408"/>
      <c r="N230" s="408"/>
      <c r="O230" s="408"/>
      <c r="P230" s="408"/>
      <c r="Q230" s="408"/>
      <c r="R230" s="408"/>
      <c r="S230" s="408"/>
      <c r="T230" s="408"/>
      <c r="U230" s="408"/>
      <c r="V230" s="408"/>
      <c r="W230" s="408"/>
      <c r="X230" s="402"/>
    </row>
    <row r="231" spans="2:25" x14ac:dyDescent="0.2">
      <c r="B231" s="384"/>
      <c r="C231" s="446" t="s">
        <v>138</v>
      </c>
      <c r="D231" s="447" t="str">
        <f>IFERROR(SUM(IF(D156=TRUE,D213,0),IF(D154=TRUE,D192,0),D172),"")</f>
        <v/>
      </c>
      <c r="E231" s="408"/>
      <c r="F231" s="447" t="str">
        <f t="shared" ref="F231" si="126">IFERROR(SUM(IF(F156=TRUE,F213,0),IF(F154=TRUE,F192,0),F172),"")</f>
        <v/>
      </c>
      <c r="G231" s="408"/>
      <c r="H231" s="447" t="str">
        <f t="shared" ref="H231" si="127">IFERROR(SUM(IF(H156=TRUE,H213,0),IF(H154=TRUE,H192,0),H172),"")</f>
        <v/>
      </c>
      <c r="I231" s="408"/>
      <c r="J231" s="447" t="str">
        <f t="shared" ref="J231" si="128">IFERROR(SUM(IF(J156=TRUE,J213,0),IF(J154=TRUE,J192,0),J172),"")</f>
        <v/>
      </c>
      <c r="K231" s="408"/>
      <c r="L231" s="447" t="str">
        <f t="shared" ref="L231" si="129">IFERROR(SUM(IF(L156=TRUE,L213,0),IF(L154=TRUE,L192,0),L172),"")</f>
        <v/>
      </c>
      <c r="M231" s="408"/>
      <c r="N231" s="447" t="str">
        <f t="shared" ref="N231" si="130">IFERROR(SUM(IF(N156=TRUE,N213,0),IF(N154=TRUE,N192,0),N172),"")</f>
        <v/>
      </c>
      <c r="O231" s="408"/>
      <c r="P231" s="447" t="str">
        <f t="shared" ref="P231" si="131">IFERROR(SUM(IF(P156=TRUE,P213,0),IF(P154=TRUE,P192,0),P172),"")</f>
        <v/>
      </c>
      <c r="Q231" s="408"/>
      <c r="R231" s="447" t="str">
        <f t="shared" ref="R231" si="132">IFERROR(SUM(IF(R156=TRUE,R213,0),IF(R154=TRUE,R192,0),R172),"")</f>
        <v/>
      </c>
      <c r="S231" s="408"/>
      <c r="T231" s="447" t="str">
        <f t="shared" ref="T231" si="133">IFERROR(SUM(IF(T156=TRUE,T213,0),IF(T154=TRUE,T192,0),T172),"")</f>
        <v/>
      </c>
      <c r="U231" s="408"/>
      <c r="V231" s="447" t="str">
        <f t="shared" ref="V231" si="134">IFERROR(SUM(IF(V156=TRUE,V213,0),IF(V154=TRUE,V192,0),V172),"")</f>
        <v/>
      </c>
      <c r="W231" s="408"/>
      <c r="X231" s="402"/>
    </row>
    <row r="232" spans="2:25" ht="7.5" customHeight="1" x14ac:dyDescent="0.2">
      <c r="B232" s="384"/>
      <c r="C232" s="446"/>
      <c r="D232" s="408"/>
      <c r="E232" s="408"/>
      <c r="F232" s="408"/>
      <c r="G232" s="408"/>
      <c r="H232" s="408"/>
      <c r="I232" s="408"/>
      <c r="J232" s="408"/>
      <c r="K232" s="408"/>
      <c r="L232" s="408"/>
      <c r="M232" s="408"/>
      <c r="N232" s="408"/>
      <c r="O232" s="408"/>
      <c r="P232" s="408"/>
      <c r="Q232" s="408"/>
      <c r="R232" s="408"/>
      <c r="S232" s="408"/>
      <c r="T232" s="408"/>
      <c r="U232" s="408"/>
      <c r="V232" s="408"/>
      <c r="W232" s="408"/>
      <c r="X232" s="402"/>
    </row>
    <row r="233" spans="2:25" x14ac:dyDescent="0.2">
      <c r="B233" s="384"/>
      <c r="C233" s="388" t="s">
        <v>134</v>
      </c>
      <c r="D233" s="447" t="str">
        <f>IFERROR(SUM(IF(D156=TRUE,D215,0),IF(D154=TRUE,D194,0),D174),"")</f>
        <v/>
      </c>
      <c r="E233" s="408"/>
      <c r="F233" s="447" t="str">
        <f t="shared" ref="F233" si="135">IFERROR(SUM(IF(F156=TRUE,F215,0),IF(F154=TRUE,F194,0),F174),"")</f>
        <v/>
      </c>
      <c r="G233" s="408"/>
      <c r="H233" s="447" t="str">
        <f t="shared" ref="H233" si="136">IFERROR(SUM(IF(H156=TRUE,H215,0),IF(H154=TRUE,H194,0),H174),"")</f>
        <v/>
      </c>
      <c r="I233" s="408"/>
      <c r="J233" s="447" t="str">
        <f t="shared" ref="J233" si="137">IFERROR(SUM(IF(J156=TRUE,J215,0),IF(J154=TRUE,J194,0),J174),"")</f>
        <v/>
      </c>
      <c r="K233" s="408"/>
      <c r="L233" s="447" t="str">
        <f t="shared" ref="L233" si="138">IFERROR(SUM(IF(L156=TRUE,L215,0),IF(L154=TRUE,L194,0),L174),"")</f>
        <v/>
      </c>
      <c r="M233" s="408"/>
      <c r="N233" s="447" t="str">
        <f t="shared" ref="N233" si="139">IFERROR(SUM(IF(N156=TRUE,N215,0),IF(N154=TRUE,N194,0),N174),"")</f>
        <v/>
      </c>
      <c r="O233" s="408"/>
      <c r="P233" s="447" t="str">
        <f t="shared" ref="P233" si="140">IFERROR(SUM(IF(P156=TRUE,P215,0),IF(P154=TRUE,P194,0),P174),"")</f>
        <v/>
      </c>
      <c r="Q233" s="408"/>
      <c r="R233" s="447" t="str">
        <f t="shared" ref="R233" si="141">IFERROR(SUM(IF(R156=TRUE,R215,0),IF(R154=TRUE,R194,0),R174),"")</f>
        <v/>
      </c>
      <c r="S233" s="408"/>
      <c r="T233" s="447" t="str">
        <f t="shared" ref="T233" si="142">IFERROR(SUM(IF(T156=TRUE,T215,0),IF(T154=TRUE,T194,0),T174),"")</f>
        <v/>
      </c>
      <c r="U233" s="408"/>
      <c r="V233" s="447" t="str">
        <f t="shared" ref="V233" si="143">IFERROR(SUM(IF(V156=TRUE,V215,0),IF(V154=TRUE,V194,0),V174),"")</f>
        <v/>
      </c>
      <c r="W233" s="408"/>
      <c r="X233" s="402"/>
      <c r="Y233" s="394">
        <f>SUM(D233:V233)</f>
        <v>0</v>
      </c>
    </row>
    <row r="234" spans="2:25" ht="22.5" customHeight="1" x14ac:dyDescent="0.2">
      <c r="B234" s="384"/>
      <c r="C234" s="388"/>
      <c r="D234" s="422"/>
      <c r="E234" s="408"/>
      <c r="F234" s="422"/>
      <c r="G234" s="408"/>
      <c r="H234" s="422"/>
      <c r="I234" s="408"/>
      <c r="J234" s="422"/>
      <c r="K234" s="408"/>
      <c r="L234" s="422"/>
      <c r="M234" s="408"/>
      <c r="N234" s="422"/>
      <c r="O234" s="408"/>
      <c r="P234" s="422"/>
      <c r="Q234" s="408"/>
      <c r="R234" s="422"/>
      <c r="S234" s="408"/>
      <c r="T234" s="422"/>
      <c r="U234" s="408"/>
      <c r="V234" s="422"/>
      <c r="W234" s="408"/>
      <c r="X234" s="402"/>
    </row>
    <row r="235" spans="2:25" ht="19.5" customHeight="1" x14ac:dyDescent="0.25">
      <c r="B235" s="96" t="s">
        <v>619</v>
      </c>
      <c r="C235" s="96"/>
      <c r="D235" s="96"/>
      <c r="E235" s="96"/>
      <c r="F235" s="96"/>
      <c r="G235" s="96"/>
      <c r="H235" s="96"/>
      <c r="I235" s="96"/>
      <c r="J235" s="96"/>
      <c r="K235" s="96"/>
      <c r="L235" s="96"/>
      <c r="M235" s="96"/>
      <c r="N235" s="96"/>
      <c r="O235" s="96"/>
      <c r="P235" s="96"/>
      <c r="Q235" s="96"/>
      <c r="R235" s="96"/>
      <c r="S235" s="96"/>
      <c r="T235" s="96"/>
      <c r="U235" s="96"/>
      <c r="V235" s="96"/>
      <c r="W235" s="402"/>
      <c r="X235" s="402"/>
    </row>
    <row r="236" spans="2:25" s="119" customFormat="1" ht="19.5" customHeight="1" x14ac:dyDescent="0.25">
      <c r="B236" s="469"/>
      <c r="C236" s="335"/>
      <c r="D236" s="335"/>
      <c r="E236" s="335"/>
      <c r="F236" s="335"/>
      <c r="G236" s="335"/>
      <c r="H236" s="335"/>
      <c r="I236" s="335"/>
      <c r="J236" s="335"/>
      <c r="K236" s="335"/>
      <c r="L236" s="335"/>
      <c r="M236" s="335"/>
      <c r="N236" s="335"/>
      <c r="O236" s="335"/>
      <c r="P236" s="335"/>
      <c r="Q236" s="335"/>
      <c r="R236" s="335"/>
      <c r="S236" s="335"/>
      <c r="T236" s="335"/>
      <c r="U236" s="335"/>
      <c r="V236" s="335"/>
      <c r="X236" s="403"/>
    </row>
    <row r="237" spans="2:25" x14ac:dyDescent="0.2">
      <c r="B237" s="384"/>
      <c r="C237" s="388" t="s">
        <v>141</v>
      </c>
      <c r="D237" s="468" t="str">
        <f>IFERROR(D98-D233,"")</f>
        <v/>
      </c>
      <c r="E237" s="408"/>
      <c r="F237" s="468" t="str">
        <f t="shared" ref="F237" si="144">IFERROR(F98-F233,"")</f>
        <v/>
      </c>
      <c r="G237" s="408"/>
      <c r="H237" s="468" t="str">
        <f t="shared" ref="H237" si="145">IFERROR(H98-H233,"")</f>
        <v/>
      </c>
      <c r="I237" s="408"/>
      <c r="J237" s="468" t="str">
        <f t="shared" ref="J237" si="146">IFERROR(J98-J233,"")</f>
        <v/>
      </c>
      <c r="K237" s="408"/>
      <c r="L237" s="468" t="str">
        <f t="shared" ref="L237" si="147">IFERROR(L98-L233,"")</f>
        <v/>
      </c>
      <c r="M237" s="408"/>
      <c r="N237" s="468" t="str">
        <f t="shared" ref="N237" si="148">IFERROR(N98-N233,"")</f>
        <v/>
      </c>
      <c r="O237" s="408"/>
      <c r="P237" s="468" t="str">
        <f t="shared" ref="P237" si="149">IFERROR(P98-P233,"")</f>
        <v/>
      </c>
      <c r="Q237" s="408"/>
      <c r="R237" s="468" t="str">
        <f t="shared" ref="R237" si="150">IFERROR(R98-R233,"")</f>
        <v/>
      </c>
      <c r="S237" s="408"/>
      <c r="T237" s="468" t="str">
        <f t="shared" ref="T237" si="151">IFERROR(T98-T233,"")</f>
        <v/>
      </c>
      <c r="U237" s="408"/>
      <c r="V237" s="468" t="str">
        <f t="shared" ref="V237" si="152">IFERROR(V98-V233,"")</f>
        <v/>
      </c>
      <c r="W237" s="408"/>
    </row>
    <row r="238" spans="2:25" ht="7.5" customHeight="1" x14ac:dyDescent="0.2">
      <c r="B238" s="384"/>
      <c r="C238" s="388"/>
      <c r="D238" s="422"/>
      <c r="E238" s="408"/>
      <c r="F238" s="422"/>
      <c r="G238" s="408"/>
      <c r="H238" s="422"/>
      <c r="I238" s="408"/>
      <c r="J238" s="422"/>
      <c r="K238" s="408"/>
      <c r="L238" s="422"/>
      <c r="M238" s="408"/>
      <c r="N238" s="422"/>
      <c r="O238" s="408"/>
      <c r="P238" s="422"/>
      <c r="Q238" s="408"/>
      <c r="R238" s="422"/>
      <c r="S238" s="408"/>
      <c r="T238" s="422"/>
      <c r="U238" s="408"/>
      <c r="V238" s="422"/>
      <c r="W238" s="408"/>
      <c r="X238" s="402"/>
    </row>
    <row r="239" spans="2:25" x14ac:dyDescent="0.2">
      <c r="B239" s="384"/>
      <c r="C239" s="388" t="s">
        <v>142</v>
      </c>
      <c r="D239" s="448" t="str">
        <f>IFERROR(((D231*1000)/D219), "")</f>
        <v/>
      </c>
      <c r="E239" s="408"/>
      <c r="F239" s="448" t="str">
        <f t="shared" ref="F239" si="153">IFERROR(((F231*1000)/F219), "")</f>
        <v/>
      </c>
      <c r="G239" s="408"/>
      <c r="H239" s="448" t="str">
        <f t="shared" ref="H239" si="154">IFERROR(((H231*1000)/H219), "")</f>
        <v/>
      </c>
      <c r="I239" s="408"/>
      <c r="J239" s="448" t="str">
        <f t="shared" ref="J239" si="155">IFERROR(((J231*1000)/J219), "")</f>
        <v/>
      </c>
      <c r="K239" s="408"/>
      <c r="L239" s="448" t="str">
        <f t="shared" ref="L239" si="156">IFERROR(((L231*1000)/L219), "")</f>
        <v/>
      </c>
      <c r="M239" s="408"/>
      <c r="N239" s="448" t="str">
        <f t="shared" ref="N239" si="157">IFERROR(((N231*1000)/N219), "")</f>
        <v/>
      </c>
      <c r="O239" s="408"/>
      <c r="P239" s="448" t="str">
        <f t="shared" ref="P239" si="158">IFERROR(((P231*1000)/P219), "")</f>
        <v/>
      </c>
      <c r="Q239" s="408"/>
      <c r="R239" s="448" t="str">
        <f t="shared" ref="R239" si="159">IFERROR(((R231*1000)/R219), "")</f>
        <v/>
      </c>
      <c r="S239" s="408"/>
      <c r="T239" s="448" t="str">
        <f t="shared" ref="T239" si="160">IFERROR(((T231*1000)/T219), "")</f>
        <v/>
      </c>
      <c r="U239" s="408"/>
      <c r="V239" s="448" t="str">
        <f t="shared" ref="V239" si="161">IFERROR(((V231*1000)/V219), "")</f>
        <v/>
      </c>
      <c r="W239" s="408"/>
      <c r="X239" s="402"/>
      <c r="Y239" s="394">
        <f>SUM(D239:V239)</f>
        <v>0</v>
      </c>
    </row>
    <row r="240" spans="2:25" x14ac:dyDescent="0.2">
      <c r="B240" s="384"/>
      <c r="C240" s="388"/>
      <c r="D240" s="449"/>
      <c r="E240" s="422"/>
      <c r="F240" s="449"/>
      <c r="G240" s="422"/>
      <c r="H240" s="449"/>
      <c r="I240" s="422"/>
      <c r="J240" s="449"/>
      <c r="K240" s="422"/>
      <c r="L240" s="449"/>
      <c r="M240" s="422"/>
      <c r="N240" s="449"/>
      <c r="O240" s="422"/>
      <c r="P240" s="449"/>
      <c r="Q240" s="422"/>
      <c r="R240" s="449"/>
      <c r="S240" s="422"/>
      <c r="T240" s="449"/>
      <c r="U240" s="422"/>
      <c r="V240" s="449"/>
      <c r="W240" s="422"/>
      <c r="X240" s="402"/>
      <c r="Y240" s="394"/>
    </row>
    <row r="241" spans="2:25" x14ac:dyDescent="0.2">
      <c r="B241" s="384"/>
      <c r="C241" s="388" t="s">
        <v>609</v>
      </c>
      <c r="D241" s="450" t="str">
        <f>IFERROR(('3. Eligible Cost Breakdown'!K36)/(D237/1000), "")</f>
        <v/>
      </c>
      <c r="E241" s="408"/>
      <c r="F241" s="450" t="str">
        <f>IFERROR(('3. Eligible Cost Breakdown'!M36)/(F237/1000), "")</f>
        <v/>
      </c>
      <c r="G241" s="408"/>
      <c r="H241" s="450" t="str">
        <f>IFERROR(('3. Eligible Cost Breakdown'!O36)/(H237/1000), "")</f>
        <v/>
      </c>
      <c r="I241" s="408"/>
      <c r="J241" s="450" t="str">
        <f>IFERROR(('3. Eligible Cost Breakdown'!Q36)/(J237/1000), "")</f>
        <v/>
      </c>
      <c r="K241" s="408"/>
      <c r="L241" s="450" t="str">
        <f>IFERROR(('3. Eligible Cost Breakdown'!S36)/(L237/1000), "")</f>
        <v/>
      </c>
      <c r="M241" s="408"/>
      <c r="N241" s="450" t="str">
        <f>IFERROR(('3. Eligible Cost Breakdown'!U36)/(N237/1000), "")</f>
        <v/>
      </c>
      <c r="O241" s="408"/>
      <c r="P241" s="450" t="str">
        <f>IFERROR(('3. Eligible Cost Breakdown'!W36)/(P237/1000), "")</f>
        <v/>
      </c>
      <c r="Q241" s="408"/>
      <c r="R241" s="450" t="str">
        <f>IFERROR(('3. Eligible Cost Breakdown'!Y36)/(R237/1000), "")</f>
        <v/>
      </c>
      <c r="S241" s="408"/>
      <c r="T241" s="450" t="str">
        <f>IFERROR(('3. Eligible Cost Breakdown'!AA36)/(T237/1000), "")</f>
        <v/>
      </c>
      <c r="U241" s="408"/>
      <c r="V241" s="450" t="str">
        <f>IFERROR(('3. Eligible Cost Breakdown'!AC36)/(V237/1000), "")</f>
        <v/>
      </c>
      <c r="W241" s="408"/>
      <c r="X241" s="402"/>
      <c r="Y241" s="394"/>
    </row>
    <row r="242" spans="2:25" ht="7.5" customHeight="1" x14ac:dyDescent="0.2">
      <c r="B242" s="384"/>
      <c r="C242" s="373"/>
      <c r="D242" s="123"/>
      <c r="E242" s="400"/>
      <c r="F242" s="123"/>
      <c r="G242" s="123"/>
      <c r="H242" s="123"/>
      <c r="I242" s="123"/>
      <c r="J242" s="123"/>
      <c r="K242" s="123"/>
      <c r="L242" s="123"/>
      <c r="M242" s="419"/>
      <c r="N242" s="123"/>
      <c r="P242" s="123"/>
      <c r="R242" s="123"/>
      <c r="T242" s="123"/>
      <c r="V242" s="123"/>
      <c r="W242" s="119"/>
      <c r="X242" s="402"/>
    </row>
    <row r="243" spans="2:25" ht="160.5" customHeight="1" x14ac:dyDescent="0.2">
      <c r="B243" s="384"/>
      <c r="C243" s="389" t="s">
        <v>111</v>
      </c>
      <c r="D243" s="43"/>
      <c r="E243" s="174"/>
      <c r="F243" s="43"/>
      <c r="G243" s="180"/>
      <c r="H243" s="43"/>
      <c r="I243" s="180"/>
      <c r="J243" s="43"/>
      <c r="K243" s="180"/>
      <c r="L243" s="43"/>
      <c r="M243" s="179"/>
      <c r="N243" s="43"/>
      <c r="O243" s="45"/>
      <c r="P243" s="43"/>
      <c r="Q243" s="45"/>
      <c r="R243" s="43"/>
      <c r="S243" s="45"/>
      <c r="T243" s="43"/>
      <c r="U243" s="45"/>
      <c r="V243" s="43"/>
      <c r="W243" s="119"/>
      <c r="X243" s="402"/>
    </row>
    <row r="244" spans="2:25" x14ac:dyDescent="0.2">
      <c r="B244" s="384"/>
      <c r="C244" s="373"/>
      <c r="D244" s="375"/>
      <c r="E244" s="400"/>
      <c r="F244" s="375"/>
      <c r="G244" s="400"/>
      <c r="H244" s="375"/>
      <c r="I244" s="400"/>
      <c r="J244" s="375"/>
      <c r="K244" s="400"/>
      <c r="L244" s="375"/>
      <c r="M244" s="409"/>
      <c r="N244" s="375"/>
      <c r="O244" s="119"/>
      <c r="P244" s="375"/>
      <c r="Q244" s="119"/>
      <c r="R244" s="375"/>
      <c r="S244" s="119"/>
      <c r="T244" s="375"/>
      <c r="U244" s="119"/>
      <c r="V244" s="375"/>
      <c r="W244" s="387"/>
    </row>
    <row r="245" spans="2:25" ht="15.75" x14ac:dyDescent="0.25">
      <c r="B245" s="95" t="s">
        <v>626</v>
      </c>
      <c r="C245" s="96"/>
      <c r="D245" s="424"/>
      <c r="E245" s="424"/>
      <c r="F245" s="424"/>
      <c r="G245" s="424"/>
      <c r="H245" s="424"/>
      <c r="I245" s="424"/>
      <c r="J245" s="424"/>
      <c r="K245" s="424"/>
      <c r="L245" s="424"/>
      <c r="M245" s="424"/>
      <c r="N245" s="424"/>
      <c r="O245" s="424"/>
      <c r="P245" s="424"/>
      <c r="Q245" s="424"/>
      <c r="R245" s="424"/>
      <c r="S245" s="424"/>
      <c r="T245" s="424"/>
      <c r="U245" s="424"/>
      <c r="V245" s="424"/>
      <c r="W245" s="425"/>
    </row>
    <row r="246" spans="2:25" s="119" customFormat="1" x14ac:dyDescent="0.2">
      <c r="B246" s="384"/>
      <c r="C246" s="373"/>
      <c r="D246" s="408"/>
      <c r="E246" s="408"/>
      <c r="F246" s="408"/>
      <c r="G246" s="408"/>
      <c r="H246" s="408"/>
      <c r="I246" s="408"/>
      <c r="J246" s="408"/>
      <c r="K246" s="408"/>
      <c r="L246" s="408"/>
      <c r="M246" s="409"/>
      <c r="N246" s="408"/>
      <c r="P246" s="408"/>
      <c r="R246" s="408"/>
      <c r="T246" s="408"/>
      <c r="V246" s="408"/>
      <c r="W246" s="387"/>
      <c r="Y246" s="120"/>
    </row>
    <row r="247" spans="2:25" ht="17.45" customHeight="1" x14ac:dyDescent="0.25">
      <c r="B247" s="451" t="s">
        <v>144</v>
      </c>
      <c r="C247" s="452"/>
      <c r="D247" s="408"/>
      <c r="E247" s="408"/>
      <c r="F247" s="408"/>
      <c r="G247" s="408"/>
      <c r="H247" s="408"/>
      <c r="I247" s="408"/>
      <c r="J247" s="408"/>
      <c r="K247" s="408"/>
      <c r="L247" s="408"/>
      <c r="M247" s="408"/>
      <c r="N247" s="408"/>
      <c r="P247" s="408"/>
      <c r="R247" s="408"/>
      <c r="T247" s="408"/>
      <c r="V247" s="408"/>
      <c r="W247" s="387"/>
    </row>
    <row r="248" spans="2:25" x14ac:dyDescent="0.2">
      <c r="B248" s="384"/>
      <c r="C248" s="453" t="s">
        <v>145</v>
      </c>
      <c r="D248" s="43"/>
      <c r="E248" s="174"/>
      <c r="F248" s="43"/>
      <c r="G248" s="174"/>
      <c r="H248" s="43"/>
      <c r="I248" s="174"/>
      <c r="J248" s="43"/>
      <c r="K248" s="174"/>
      <c r="L248" s="43"/>
      <c r="M248" s="174"/>
      <c r="N248" s="43"/>
      <c r="O248" s="174"/>
      <c r="P248" s="43"/>
      <c r="Q248" s="45"/>
      <c r="R248" s="43"/>
      <c r="S248" s="45"/>
      <c r="T248" s="43"/>
      <c r="U248" s="45"/>
      <c r="V248" s="43"/>
      <c r="W248" s="387"/>
    </row>
    <row r="249" spans="2:25" x14ac:dyDescent="0.2">
      <c r="B249" s="384"/>
      <c r="C249" s="453" t="s">
        <v>146</v>
      </c>
      <c r="D249" s="43"/>
      <c r="E249" s="174"/>
      <c r="F249" s="43"/>
      <c r="G249" s="174"/>
      <c r="H249" s="43"/>
      <c r="I249" s="174"/>
      <c r="J249" s="43"/>
      <c r="K249" s="174"/>
      <c r="L249" s="43"/>
      <c r="M249" s="174"/>
      <c r="N249" s="43"/>
      <c r="O249" s="174"/>
      <c r="P249" s="43"/>
      <c r="Q249" s="45"/>
      <c r="R249" s="43"/>
      <c r="S249" s="45"/>
      <c r="T249" s="43"/>
      <c r="U249" s="45"/>
      <c r="V249" s="43"/>
      <c r="W249" s="387"/>
    </row>
    <row r="250" spans="2:25" x14ac:dyDescent="0.2">
      <c r="B250" s="384"/>
      <c r="C250" s="453" t="s">
        <v>147</v>
      </c>
      <c r="D250" s="43"/>
      <c r="E250" s="174"/>
      <c r="F250" s="43"/>
      <c r="G250" s="174"/>
      <c r="H250" s="43"/>
      <c r="I250" s="174"/>
      <c r="J250" s="43"/>
      <c r="K250" s="174"/>
      <c r="L250" s="43"/>
      <c r="M250" s="174"/>
      <c r="N250" s="43"/>
      <c r="O250" s="174"/>
      <c r="P250" s="43"/>
      <c r="Q250" s="45"/>
      <c r="R250" s="43"/>
      <c r="S250" s="45"/>
      <c r="T250" s="43"/>
      <c r="U250" s="45"/>
      <c r="V250" s="43"/>
      <c r="W250" s="387"/>
    </row>
    <row r="251" spans="2:25" x14ac:dyDescent="0.2">
      <c r="B251" s="384"/>
      <c r="C251" s="453" t="s">
        <v>148</v>
      </c>
      <c r="D251" s="43"/>
      <c r="E251" s="174"/>
      <c r="F251" s="43"/>
      <c r="G251" s="174"/>
      <c r="H251" s="43"/>
      <c r="I251" s="174"/>
      <c r="J251" s="43"/>
      <c r="K251" s="174"/>
      <c r="L251" s="43"/>
      <c r="M251" s="174"/>
      <c r="N251" s="43"/>
      <c r="O251" s="174"/>
      <c r="P251" s="43"/>
      <c r="Q251" s="45"/>
      <c r="R251" s="43"/>
      <c r="S251" s="45"/>
      <c r="T251" s="43"/>
      <c r="U251" s="45"/>
      <c r="V251" s="43"/>
      <c r="W251" s="387"/>
    </row>
    <row r="252" spans="2:25" x14ac:dyDescent="0.2">
      <c r="B252" s="384"/>
      <c r="C252" s="453" t="s">
        <v>427</v>
      </c>
      <c r="D252" s="43"/>
      <c r="E252" s="174"/>
      <c r="F252" s="43"/>
      <c r="G252" s="174"/>
      <c r="H252" s="43"/>
      <c r="I252" s="174"/>
      <c r="J252" s="43"/>
      <c r="K252" s="174"/>
      <c r="L252" s="43"/>
      <c r="M252" s="174"/>
      <c r="N252" s="43"/>
      <c r="O252" s="174"/>
      <c r="P252" s="43"/>
      <c r="Q252" s="45"/>
      <c r="R252" s="43"/>
      <c r="S252" s="45"/>
      <c r="T252" s="43"/>
      <c r="U252" s="45"/>
      <c r="V252" s="43"/>
      <c r="W252" s="387"/>
    </row>
    <row r="253" spans="2:25" s="119" customFormat="1" ht="8.4499999999999993" customHeight="1" x14ac:dyDescent="0.2">
      <c r="B253" s="384"/>
      <c r="C253" s="389"/>
      <c r="D253" s="174"/>
      <c r="E253" s="174"/>
      <c r="F253" s="174"/>
      <c r="G253" s="174"/>
      <c r="H253" s="174"/>
      <c r="I253" s="174"/>
      <c r="J253" s="174"/>
      <c r="K253" s="174"/>
      <c r="L253" s="174"/>
      <c r="M253" s="174"/>
      <c r="N253" s="174"/>
      <c r="O253" s="174"/>
      <c r="P253" s="174"/>
      <c r="Q253" s="157"/>
      <c r="R253" s="174"/>
      <c r="S253" s="157"/>
      <c r="T253" s="174"/>
      <c r="U253" s="157"/>
      <c r="V253" s="174"/>
      <c r="W253" s="387"/>
      <c r="Y253" s="120"/>
    </row>
    <row r="254" spans="2:25" s="119" customFormat="1" ht="28.5" x14ac:dyDescent="0.2">
      <c r="B254" s="384"/>
      <c r="C254" s="389" t="s">
        <v>149</v>
      </c>
      <c r="D254" s="40" t="s">
        <v>332</v>
      </c>
      <c r="E254" s="174"/>
      <c r="F254" s="40" t="s">
        <v>332</v>
      </c>
      <c r="G254" s="174"/>
      <c r="H254" s="40" t="s">
        <v>332</v>
      </c>
      <c r="I254" s="174"/>
      <c r="J254" s="40" t="s">
        <v>332</v>
      </c>
      <c r="K254" s="174"/>
      <c r="L254" s="40" t="s">
        <v>332</v>
      </c>
      <c r="M254" s="174"/>
      <c r="N254" s="40" t="s">
        <v>332</v>
      </c>
      <c r="O254" s="174"/>
      <c r="P254" s="40" t="s">
        <v>332</v>
      </c>
      <c r="Q254" s="157"/>
      <c r="R254" s="40"/>
      <c r="S254" s="157"/>
      <c r="T254" s="40"/>
      <c r="U254" s="157"/>
      <c r="V254" s="40" t="s">
        <v>332</v>
      </c>
      <c r="W254" s="387"/>
      <c r="Y254" s="120"/>
    </row>
    <row r="255" spans="2:25" s="119" customFormat="1" ht="8.4499999999999993" customHeight="1" x14ac:dyDescent="0.2">
      <c r="B255" s="384"/>
      <c r="C255" s="389"/>
      <c r="D255" s="60"/>
      <c r="E255" s="174"/>
      <c r="F255" s="60"/>
      <c r="G255" s="174"/>
      <c r="H255" s="60"/>
      <c r="I255" s="174"/>
      <c r="J255" s="60"/>
      <c r="K255" s="174"/>
      <c r="L255" s="60"/>
      <c r="M255" s="174"/>
      <c r="N255" s="60"/>
      <c r="O255" s="174"/>
      <c r="P255" s="60"/>
      <c r="Q255" s="157"/>
      <c r="R255" s="60"/>
      <c r="S255" s="157"/>
      <c r="T255" s="60"/>
      <c r="U255" s="157"/>
      <c r="V255" s="60"/>
      <c r="W255" s="387"/>
      <c r="Y255" s="120"/>
    </row>
    <row r="256" spans="2:25" s="119" customFormat="1" x14ac:dyDescent="0.2">
      <c r="B256" s="384"/>
      <c r="C256" s="389" t="s">
        <v>150</v>
      </c>
      <c r="D256" s="40" t="s">
        <v>332</v>
      </c>
      <c r="E256" s="174"/>
      <c r="F256" s="40" t="s">
        <v>332</v>
      </c>
      <c r="G256" s="174"/>
      <c r="H256" s="40" t="s">
        <v>332</v>
      </c>
      <c r="I256" s="174"/>
      <c r="J256" s="40" t="s">
        <v>332</v>
      </c>
      <c r="K256" s="174"/>
      <c r="L256" s="40" t="s">
        <v>332</v>
      </c>
      <c r="M256" s="174"/>
      <c r="N256" s="40" t="s">
        <v>332</v>
      </c>
      <c r="O256" s="174"/>
      <c r="P256" s="40" t="s">
        <v>332</v>
      </c>
      <c r="Q256" s="157"/>
      <c r="R256" s="40"/>
      <c r="S256" s="157"/>
      <c r="T256" s="40"/>
      <c r="U256" s="157"/>
      <c r="V256" s="40" t="s">
        <v>332</v>
      </c>
      <c r="W256" s="387"/>
      <c r="Y256" s="120"/>
    </row>
    <row r="257" spans="2:25" s="119" customFormat="1" ht="8.1" customHeight="1" x14ac:dyDescent="0.2">
      <c r="B257" s="384"/>
      <c r="C257" s="389"/>
      <c r="D257" s="60"/>
      <c r="E257" s="174"/>
      <c r="F257" s="60"/>
      <c r="G257" s="174"/>
      <c r="H257" s="60"/>
      <c r="I257" s="174"/>
      <c r="J257" s="60"/>
      <c r="K257" s="174"/>
      <c r="L257" s="60"/>
      <c r="M257" s="174"/>
      <c r="N257" s="60"/>
      <c r="O257" s="174"/>
      <c r="P257" s="60"/>
      <c r="Q257" s="157"/>
      <c r="R257" s="60"/>
      <c r="S257" s="157"/>
      <c r="T257" s="60"/>
      <c r="U257" s="157"/>
      <c r="V257" s="60"/>
      <c r="W257" s="387"/>
      <c r="Y257" s="120"/>
    </row>
    <row r="258" spans="2:25" ht="28.5" x14ac:dyDescent="0.2">
      <c r="B258" s="384"/>
      <c r="C258" s="122" t="s">
        <v>151</v>
      </c>
      <c r="D258" s="40" t="s">
        <v>332</v>
      </c>
      <c r="E258" s="174"/>
      <c r="F258" s="40" t="s">
        <v>332</v>
      </c>
      <c r="G258" s="174"/>
      <c r="H258" s="40" t="s">
        <v>332</v>
      </c>
      <c r="I258" s="174"/>
      <c r="J258" s="40" t="s">
        <v>332</v>
      </c>
      <c r="K258" s="174"/>
      <c r="L258" s="40" t="s">
        <v>332</v>
      </c>
      <c r="M258" s="174"/>
      <c r="N258" s="40" t="s">
        <v>332</v>
      </c>
      <c r="O258" s="174"/>
      <c r="P258" s="40" t="s">
        <v>332</v>
      </c>
      <c r="Q258" s="45"/>
      <c r="R258" s="40"/>
      <c r="S258" s="45"/>
      <c r="T258" s="40"/>
      <c r="U258" s="45"/>
      <c r="V258" s="40" t="s">
        <v>332</v>
      </c>
      <c r="W258" s="387"/>
    </row>
    <row r="259" spans="2:25" s="454" customFormat="1" ht="8.4499999999999993" customHeight="1" x14ac:dyDescent="0.2">
      <c r="B259" s="455"/>
      <c r="C259" s="456"/>
      <c r="D259" s="219"/>
      <c r="E259" s="219"/>
      <c r="F259" s="219"/>
      <c r="G259" s="219"/>
      <c r="H259" s="219"/>
      <c r="I259" s="219"/>
      <c r="J259" s="219"/>
      <c r="K259" s="219"/>
      <c r="L259" s="219"/>
      <c r="M259" s="220"/>
      <c r="N259" s="219"/>
      <c r="O259" s="221"/>
      <c r="P259" s="219"/>
      <c r="Q259" s="221"/>
      <c r="R259" s="219"/>
      <c r="S259" s="221"/>
      <c r="T259" s="219"/>
      <c r="U259" s="221"/>
      <c r="V259" s="219"/>
      <c r="W259" s="457"/>
      <c r="Y259" s="458"/>
    </row>
    <row r="260" spans="2:25" ht="123.6" customHeight="1" x14ac:dyDescent="0.2">
      <c r="B260" s="384"/>
      <c r="C260" s="408" t="s">
        <v>152</v>
      </c>
      <c r="D260" s="44"/>
      <c r="E260" s="177"/>
      <c r="F260" s="44"/>
      <c r="G260" s="178"/>
      <c r="H260" s="44"/>
      <c r="I260" s="178"/>
      <c r="J260" s="44"/>
      <c r="K260" s="178"/>
      <c r="L260" s="44"/>
      <c r="M260" s="179"/>
      <c r="N260" s="44"/>
      <c r="O260" s="45"/>
      <c r="P260" s="44"/>
      <c r="Q260" s="45"/>
      <c r="R260" s="44"/>
      <c r="S260" s="45"/>
      <c r="T260" s="44"/>
      <c r="U260" s="45"/>
      <c r="V260" s="44"/>
      <c r="W260" s="387"/>
    </row>
    <row r="261" spans="2:25" s="119" customFormat="1" ht="8.4499999999999993" customHeight="1" x14ac:dyDescent="0.2">
      <c r="B261" s="384"/>
      <c r="C261" s="400"/>
      <c r="D261" s="177"/>
      <c r="E261" s="177"/>
      <c r="F261" s="177"/>
      <c r="G261" s="177"/>
      <c r="H261" s="177"/>
      <c r="I261" s="177"/>
      <c r="J261" s="177"/>
      <c r="K261" s="177"/>
      <c r="L261" s="177"/>
      <c r="M261" s="182"/>
      <c r="N261" s="177"/>
      <c r="O261" s="157"/>
      <c r="P261" s="177"/>
      <c r="Q261" s="157"/>
      <c r="R261" s="177"/>
      <c r="S261" s="157"/>
      <c r="T261" s="177"/>
      <c r="U261" s="157"/>
      <c r="V261" s="177"/>
      <c r="W261" s="387"/>
      <c r="Y261" s="120"/>
    </row>
    <row r="262" spans="2:25" ht="233.45" customHeight="1" x14ac:dyDescent="0.2">
      <c r="B262" s="384"/>
      <c r="C262" s="400" t="s">
        <v>426</v>
      </c>
      <c r="D262" s="44"/>
      <c r="E262" s="167"/>
      <c r="F262" s="44"/>
      <c r="G262" s="168"/>
      <c r="H262" s="44"/>
      <c r="I262" s="168"/>
      <c r="J262" s="44"/>
      <c r="K262" s="168"/>
      <c r="L262" s="44"/>
      <c r="M262" s="45"/>
      <c r="N262" s="44"/>
      <c r="O262" s="45"/>
      <c r="P262" s="44"/>
      <c r="Q262" s="45"/>
      <c r="R262" s="44"/>
      <c r="S262" s="45"/>
      <c r="T262" s="44"/>
      <c r="U262" s="45"/>
      <c r="V262" s="44"/>
      <c r="W262" s="387"/>
    </row>
    <row r="263" spans="2:25" ht="15" thickBot="1" x14ac:dyDescent="0.25">
      <c r="B263" s="124"/>
      <c r="C263" s="459"/>
      <c r="D263" s="460"/>
      <c r="E263" s="461"/>
      <c r="F263" s="460"/>
      <c r="G263" s="460"/>
      <c r="H263" s="460"/>
      <c r="I263" s="460"/>
      <c r="J263" s="460"/>
      <c r="K263" s="460"/>
      <c r="L263" s="460"/>
      <c r="M263" s="462"/>
      <c r="N263" s="462"/>
      <c r="O263" s="462"/>
      <c r="P263" s="462"/>
      <c r="Q263" s="462"/>
      <c r="R263" s="462"/>
      <c r="S263" s="462"/>
      <c r="T263" s="462"/>
      <c r="U263" s="462"/>
      <c r="V263" s="462"/>
      <c r="W263" s="463"/>
    </row>
    <row r="264" spans="2:25" ht="15.75" thickBot="1" x14ac:dyDescent="0.3">
      <c r="B264" s="114" t="s">
        <v>66</v>
      </c>
      <c r="C264" s="116"/>
      <c r="D264" s="117"/>
      <c r="E264" s="117"/>
      <c r="F264" s="117"/>
      <c r="G264" s="117"/>
      <c r="H264" s="117"/>
      <c r="I264" s="117"/>
      <c r="J264" s="117"/>
      <c r="K264" s="117"/>
      <c r="L264" s="117"/>
      <c r="M264" s="115"/>
      <c r="N264" s="115"/>
      <c r="O264" s="115"/>
      <c r="P264" s="115"/>
      <c r="Q264" s="115"/>
      <c r="R264" s="115"/>
      <c r="S264" s="115"/>
      <c r="T264" s="115"/>
      <c r="U264" s="115"/>
      <c r="V264" s="115"/>
      <c r="W264" s="118"/>
    </row>
    <row r="265" spans="2:25" x14ac:dyDescent="0.2"/>
  </sheetData>
  <sheetProtection algorithmName="SHA-512" hashValue="Uz49sDxM9yGjnsWs11vCBc5Vfw4tNRjMGR7vk7e0xFlwiQzMH7NkTH5PPUmIB7zXS5PGz/llCqQ8Lvgrzn4lcQ==" saltValue="tlsWcnVtCvhtVQLkCU5GAg==" spinCount="100000" sheet="1" objects="1" selectLockedCells="1"/>
  <protectedRanges>
    <protectedRange sqref="E106 D261 D16:E16 E155 G155 I155 K155 M155 O155 D29 E27:E29 D27 D30:E33 C41 D118 D120 D130 D132:D135 Q155 S155 U155 E261:E262 D245:D257 D138 D107:F108 U81:U82 O81:O82 E51:E86 M81:M82 Q81:Q82 S81:S82 D6:E9 D14:D15 D10:D12 E10:E15 D18:E26 D170:E171 G261:G262 G6:G33 G170:G171 F261 F118 F120 F130 F132:F135 F138 F14:F16 F6:F12 F18:F27 I261:I262 I6:I16 I18:I33 I170:I171 H261 H118 H120 H130 H132:H135 H138 H107:H108 H14:H16 H6:H12 H18:H27 K261:K262 K81:K82 K6:K33 K170:K171 J261 J118 J120 J130 J132:J135 J138 J107:J108 J14:J16 J6:J12 M18:M33 M261:M262 M170:M171 L261 L118 L120 L130 L132:L135 L138 O261:O262 L6:P12 O18:O42 O170:O171 N261 N118 N120 N130 N132:N135 N138 Q261:Q262 Q6:Q42 Q170:Q171 P261 P118 P120 P130 P132:P135 P138 L14:P16 S14:S42 S261:S262 S170:S171 R261 R118 R120 R130 R132:R135 R138 R14:R16 R140:R143 U14:U42 U261:U262 D197:V209 U170:U171 T261 T118 T120 T130 T132:T135 T138 T14:T16 W14:W93 W261:W262 V261 V118 V120 V130 V132:V135 V138 L107:W108 V14:V16 R6:W12 P140:P143 N140:N143 T140:T143 V140:V143 L140:L143 J140:J143 H140:H143 F140:F143 D140:D143 D176:V188 D51:D53 D55 Q243:Q258 S243:S258 U243:U258 W243:W258 F245:F257 H245:H257 J245:J257 L245:L257 N245:N257 P245:P257 R245:R257 T245:T257 V245:V257 D259:W259 G243:G258 I243:I258 K243:K258 M243:M258 O243:O258 W155:W216 F77:F82 J18:J27 L18:L27 N18:N27 P18:P27 R18:R27 T18:T27 V18:V27 F29:F33 H29:H33 J29:J33 L29:L33 N29:N33 V29:V33 H77:H82 J77:J82 L77:L82 N77:N82 P77:P82 R77:R82 T77:T82 V77:V82 D156:V168 D35:E50 F35:N42 V35:V42 D57:D75 F57:F62 H57:H62 J57:J62 L57:L62 N57:N62 P57:P62 R57:R62 T57:T62 V57:V62 D77:D86 U90:U93 O90:O93 E90:E92 M90:M93 Q90:Q93 S90:S93 G90:G93 I90:I93 K90:K93 F90 H90 J90 L90 N90 P90 R90 T90 V90 D90 D87:V89 D172:D174 F170:F174 H170:H174 J170:J174 L170:L174 N170:N174 P170:P174 R170:R174 T170:T174 V170:V174 D190:V194 D211:V216 E243:E258 U105:U106 O105:O106 M105:M106 Q105:Q106 S105:S106 G44:G62 I44:I62 K44:K62 M44:M62 O44:O62 Q44:Q62 S44:S62 U44:U62 F44:F55 H44:H55 J44:J55 L44:L55 N44:N55 P44:P55 R44:R55 T44:T55 V44:V55 F43:V43 F64:F75 H64:H75 J64:J75 L64:L75 N64:N75 P64:P75 R64:R75 T64:T75 V64:V75 G64:G82 I64:I82 K64:K70 M64:M70 O64:O70 Q64:Q70 S64:S70 U64:U70 F63:V63 F83:V86 P29:P33 R29:R33 T29:T33 T35:T42 R35:R42 P35:P42 U109:U138 S109:S138 Q109:Q138 O109:O138 M109:M138 K105:K138 I105:I138 G105:G138 V122:V128 T122:T128 R122:R128 P122:P128 N122:N128 L122:L128 J122:J128 H122:H128 F122:F128 W109:W143 E109:E138 D122:D128 E219:E221 D234:W234 W105:W106 D237:W241 E226:E233 G219:G221 I219:I221 K219:K221 M219:M221 O219:O221 Q219:Q221 S219:S221 U219:U221 W218:W221 G226:G233 I226:I233 K226:K233 M226:M233 O226:O233 Q226:Q233 S226:S233 U226:U233 W226:W233 D144:W154" name="Range1"/>
    <protectedRange sqref="D219:D221 D223:D233 F219:F221 H219:H221 J219:J221 L219:L221 N219:N221 P219:P221 R219:R221 T219:T221 V219:V221 F223:F233 H223:H233 J223:J233 L223:L233 N223:N233 P223:P233 R223:R233 T223:T233 V223:V233" name="Range1_3"/>
    <protectedRange sqref="D100:D102 D104 D94 F100:F102 H100:H102 J100:J102 L100:L102 N100:N102 P100:P102 R100:R102 T100:T102 V100:V102 F104 H104 J104 L104 N104 P104 R104 T104 V104 F94 H94 J94 L94 N94 P94 R94 T94 V94" name="Range1_1"/>
  </protectedRanges>
  <conditionalFormatting sqref="D53:D70">
    <cfRule type="expression" dxfId="72" priority="259">
      <formula>$D$27=FALSE</formula>
    </cfRule>
  </conditionalFormatting>
  <conditionalFormatting sqref="D73:D90">
    <cfRule type="expression" dxfId="71" priority="239">
      <formula>$D$29=FALSE</formula>
    </cfRule>
  </conditionalFormatting>
  <conditionalFormatting sqref="D177:D195">
    <cfRule type="expression" dxfId="70" priority="270">
      <formula>$D$154=FALSE</formula>
    </cfRule>
  </conditionalFormatting>
  <conditionalFormatting sqref="D199:D216">
    <cfRule type="expression" dxfId="69" priority="260">
      <formula>$D$156=FALSE</formula>
    </cfRule>
  </conditionalFormatting>
  <conditionalFormatting sqref="D2:W264">
    <cfRule type="expression" priority="1" stopIfTrue="1">
      <formula>D1=TRUE</formula>
    </cfRule>
  </conditionalFormatting>
  <conditionalFormatting sqref="F53:F70">
    <cfRule type="expression" dxfId="67" priority="257">
      <formula>$F$27=FALSE</formula>
    </cfRule>
  </conditionalFormatting>
  <conditionalFormatting sqref="F73:F89">
    <cfRule type="expression" dxfId="66" priority="235">
      <formula>$F$29=FALSE</formula>
    </cfRule>
  </conditionalFormatting>
  <conditionalFormatting sqref="F177:F195">
    <cfRule type="expression" dxfId="65" priority="280">
      <formula>$F$154=FALSE</formula>
    </cfRule>
  </conditionalFormatting>
  <conditionalFormatting sqref="F199:F216">
    <cfRule type="expression" dxfId="64" priority="261">
      <formula>$F$156=FALSE</formula>
    </cfRule>
  </conditionalFormatting>
  <conditionalFormatting sqref="H53:H70">
    <cfRule type="expression" dxfId="62" priority="256">
      <formula>$H$27=FALSE</formula>
    </cfRule>
  </conditionalFormatting>
  <conditionalFormatting sqref="H73:H90">
    <cfRule type="expression" dxfId="61" priority="241">
      <formula>$H$29=FALSE</formula>
    </cfRule>
  </conditionalFormatting>
  <conditionalFormatting sqref="H177:H195">
    <cfRule type="expression" dxfId="60" priority="289">
      <formula>$H$154=FALSE</formula>
    </cfRule>
  </conditionalFormatting>
  <conditionalFormatting sqref="H199:H216">
    <cfRule type="expression" dxfId="59" priority="262">
      <formula>$H$156=FALSE</formula>
    </cfRule>
  </conditionalFormatting>
  <conditionalFormatting sqref="J53:J70">
    <cfRule type="expression" dxfId="57" priority="255">
      <formula>$J$27=FALSE</formula>
    </cfRule>
  </conditionalFormatting>
  <conditionalFormatting sqref="J73:J90">
    <cfRule type="expression" dxfId="56" priority="242">
      <formula>$J$29=FALSE</formula>
    </cfRule>
  </conditionalFormatting>
  <conditionalFormatting sqref="J177:J195">
    <cfRule type="expression" dxfId="55" priority="297">
      <formula>$J$154=FALSE</formula>
    </cfRule>
  </conditionalFormatting>
  <conditionalFormatting sqref="J199:J216">
    <cfRule type="expression" dxfId="54" priority="263">
      <formula>$J$156=FALSE</formula>
    </cfRule>
  </conditionalFormatting>
  <conditionalFormatting sqref="L53:L70">
    <cfRule type="expression" dxfId="52" priority="254">
      <formula>$L$27=FALSE</formula>
    </cfRule>
  </conditionalFormatting>
  <conditionalFormatting sqref="L73:L90">
    <cfRule type="expression" dxfId="51" priority="243">
      <formula>$L$29=FALSE</formula>
    </cfRule>
  </conditionalFormatting>
  <conditionalFormatting sqref="L177:L195">
    <cfRule type="expression" dxfId="50" priority="304">
      <formula>$L$154=FALSE</formula>
    </cfRule>
  </conditionalFormatting>
  <conditionalFormatting sqref="L199:L216">
    <cfRule type="expression" dxfId="49" priority="264">
      <formula>$L$156=FALSE</formula>
    </cfRule>
  </conditionalFormatting>
  <conditionalFormatting sqref="N53:N70">
    <cfRule type="expression" dxfId="47" priority="253">
      <formula>$N$27=FALSE</formula>
    </cfRule>
  </conditionalFormatting>
  <conditionalFormatting sqref="N73:N90">
    <cfRule type="expression" dxfId="46" priority="244">
      <formula>$N$29=FALSE</formula>
    </cfRule>
  </conditionalFormatting>
  <conditionalFormatting sqref="N177:N195">
    <cfRule type="expression" dxfId="45" priority="310">
      <formula>$N$154=FALSE</formula>
    </cfRule>
  </conditionalFormatting>
  <conditionalFormatting sqref="N199:N216">
    <cfRule type="expression" dxfId="44" priority="265">
      <formula>$N$156=FALSE</formula>
    </cfRule>
  </conditionalFormatting>
  <conditionalFormatting sqref="P53:P70">
    <cfRule type="expression" dxfId="42" priority="252">
      <formula>$P$27=FALSE</formula>
    </cfRule>
  </conditionalFormatting>
  <conditionalFormatting sqref="P73:P90">
    <cfRule type="expression" dxfId="41" priority="245">
      <formula>$P$29=FALSE</formula>
    </cfRule>
  </conditionalFormatting>
  <conditionalFormatting sqref="P177:P195">
    <cfRule type="expression" dxfId="40" priority="315">
      <formula>$P$154=FALSE</formula>
    </cfRule>
  </conditionalFormatting>
  <conditionalFormatting sqref="P199:P216">
    <cfRule type="expression" dxfId="39" priority="266">
      <formula>$P$156=FALSE</formula>
    </cfRule>
  </conditionalFormatting>
  <conditionalFormatting sqref="R53:R70">
    <cfRule type="expression" dxfId="37" priority="251">
      <formula>$R$27=FALSE</formula>
    </cfRule>
  </conditionalFormatting>
  <conditionalFormatting sqref="R73:R90">
    <cfRule type="expression" dxfId="36" priority="246">
      <formula>$R$29=FALSE</formula>
    </cfRule>
  </conditionalFormatting>
  <conditionalFormatting sqref="R177:R195">
    <cfRule type="expression" dxfId="35" priority="321">
      <formula>$R$154=FALSE</formula>
    </cfRule>
  </conditionalFormatting>
  <conditionalFormatting sqref="R199:R216">
    <cfRule type="expression" dxfId="34" priority="267">
      <formula>$R$156=FALSE</formula>
    </cfRule>
  </conditionalFormatting>
  <conditionalFormatting sqref="T53:T70">
    <cfRule type="expression" dxfId="31" priority="250">
      <formula>$T$27=FALSE</formula>
    </cfRule>
  </conditionalFormatting>
  <conditionalFormatting sqref="T73:T90">
    <cfRule type="expression" dxfId="30" priority="247">
      <formula>$T$29=FALSE</formula>
    </cfRule>
  </conditionalFormatting>
  <conditionalFormatting sqref="T177:T195">
    <cfRule type="expression" dxfId="29" priority="320">
      <formula>$T$154=FALSE</formula>
    </cfRule>
  </conditionalFormatting>
  <conditionalFormatting sqref="T199:T216">
    <cfRule type="expression" dxfId="28" priority="268">
      <formula>$T$156=FALSE</formula>
    </cfRule>
  </conditionalFormatting>
  <conditionalFormatting sqref="V53:V70">
    <cfRule type="expression" dxfId="26" priority="249">
      <formula>$V$27=FALSE</formula>
    </cfRule>
  </conditionalFormatting>
  <conditionalFormatting sqref="V73:V90">
    <cfRule type="expression" dxfId="25" priority="248">
      <formula>$V$29=FALSE</formula>
    </cfRule>
  </conditionalFormatting>
  <conditionalFormatting sqref="V177:V195">
    <cfRule type="expression" dxfId="24" priority="319">
      <formula>$V$154=FALSE</formula>
    </cfRule>
  </conditionalFormatting>
  <conditionalFormatting sqref="V199:V216">
    <cfRule type="expression" dxfId="23" priority="269">
      <formula>$V$156=FALSE</formula>
    </cfRule>
  </conditionalFormatting>
  <dataValidations count="3">
    <dataValidation type="list" allowBlank="1" showInputMessage="1" showErrorMessage="1" sqref="T261 D261:L261 N261 P261 R261 V261 I246 K246 G246 E246 T259 D259:L259 N259 P259 R259 V259" xr:uid="{AA71CEC5-9269-4CD0-B669-16C39CEB9F05}">
      <formula1>"Confirmed, Can not be confirmed"</formula1>
    </dataValidation>
    <dataValidation type="decimal" allowBlank="1" showInputMessage="1" showErrorMessage="1" sqref="F43 H43 J43 L43 N43 P43 R43 T43 V43 D43 D63 F63 H63 J63 L63 N63 P63 R63 T63 V63 V83 T83 R83 P83 N83 L83 J83 H83 F83 D83" xr:uid="{AEBBF8C3-B418-41ED-9E70-C75529FBA5E9}">
      <formula1>0</formula1>
      <formula2>1</formula2>
    </dataValidation>
    <dataValidation type="whole" allowBlank="1" showInputMessage="1" showErrorMessage="1" sqref="L112 L114 J114 J112 H112 H114 D112 D114 F112 F114 N112 N114 P112 P114 R112 R114 T112 T114 V112 V114" xr:uid="{F3F261C0-B25A-464E-A22D-CE0745C82D9B}">
      <formula1>10</formula1>
      <formula2>100</formula2>
    </dataValidation>
  </dataValidations>
  <pageMargins left="0.7" right="0.7" top="0.75" bottom="0.75" header="0.3" footer="0.3"/>
  <pageSetup paperSize="9" orientation="portrait" r:id="rId1"/>
  <headerFooter>
    <oddFooter>&amp;L_x000D_&amp;1#&amp;"Calibri"&amp;10&amp;KFF0000 Confidential</oddFooter>
  </headerFooter>
  <extLst>
    <ext xmlns:x14="http://schemas.microsoft.com/office/spreadsheetml/2009/9/main" uri="{78C0D931-6437-407d-A8EE-F0AAD7539E65}">
      <x14:conditionalFormattings>
        <x14:conditionalFormatting xmlns:xm="http://schemas.microsoft.com/office/excel/2006/main">
          <x14:cfRule type="expression" priority="14" id="{83E1FE8A-2167-453E-B689-F4D5AB333EF4}">
            <xm:f>'1. Applicant Details'!$E$15="Please select"</xm:f>
            <x14:dxf>
              <font>
                <color theme="0"/>
              </font>
              <fill>
                <gradientFill degree="90">
                  <stop position="0">
                    <color theme="0"/>
                  </stop>
                  <stop position="1">
                    <color theme="0"/>
                  </stop>
                </gradientFill>
              </fill>
              <border>
                <left/>
                <right/>
                <top/>
                <bottom/>
              </border>
            </x14:dxf>
          </x14:cfRule>
          <xm:sqref>D2:W264</xm:sqref>
        </x14:conditionalFormatting>
        <x14:conditionalFormatting xmlns:xm="http://schemas.microsoft.com/office/excel/2006/main">
          <x14:cfRule type="expression" priority="15" id="{9E9D9691-0377-4A9C-9FF5-75EDEF059AB0}">
            <xm:f>'1. Applicant Details'!$E$15=1</xm:f>
            <x14:dxf>
              <font>
                <color theme="0"/>
              </font>
              <fill>
                <gradientFill degree="90">
                  <stop position="0">
                    <color theme="0"/>
                  </stop>
                  <stop position="1">
                    <color theme="0"/>
                  </stop>
                </gradientFill>
              </fill>
              <border>
                <left/>
                <right/>
                <top/>
                <bottom/>
              </border>
            </x14:dxf>
          </x14:cfRule>
          <xm:sqref>F2:W264</xm:sqref>
        </x14:conditionalFormatting>
        <x14:conditionalFormatting xmlns:xm="http://schemas.microsoft.com/office/excel/2006/main">
          <x14:cfRule type="expression" priority="16" id="{2A1F8A5C-C031-40AD-9AD5-A2949E25A3DA}">
            <xm:f>'1. Applicant Details'!$E$15=2</xm:f>
            <x14:dxf>
              <font>
                <color theme="0"/>
              </font>
              <fill>
                <gradientFill degree="90">
                  <stop position="0">
                    <color theme="0"/>
                  </stop>
                  <stop position="1">
                    <color theme="0"/>
                  </stop>
                </gradientFill>
              </fill>
              <border>
                <left/>
                <right/>
                <top/>
                <bottom/>
              </border>
            </x14:dxf>
          </x14:cfRule>
          <xm:sqref>H2:W264</xm:sqref>
        </x14:conditionalFormatting>
        <x14:conditionalFormatting xmlns:xm="http://schemas.microsoft.com/office/excel/2006/main">
          <x14:cfRule type="expression" priority="17" id="{7E8C6456-6F85-4BF9-A6D0-BA14144687F4}">
            <xm:f>'1. Applicant Details'!$E$15=3</xm:f>
            <x14:dxf>
              <font>
                <color theme="0"/>
              </font>
              <fill>
                <gradientFill degree="90">
                  <stop position="0">
                    <color theme="0"/>
                  </stop>
                  <stop position="1">
                    <color theme="0"/>
                  </stop>
                </gradientFill>
              </fill>
              <border>
                <left/>
                <right/>
                <top/>
                <bottom/>
              </border>
            </x14:dxf>
          </x14:cfRule>
          <xm:sqref>J2:W264</xm:sqref>
        </x14:conditionalFormatting>
        <x14:conditionalFormatting xmlns:xm="http://schemas.microsoft.com/office/excel/2006/main">
          <x14:cfRule type="expression" priority="18" id="{155FCEA1-8613-4BD3-AE5C-1607F9BB1832}">
            <xm:f>'1. Applicant Details'!$E$15=4</xm:f>
            <x14:dxf>
              <font>
                <color theme="0"/>
              </font>
              <fill>
                <gradientFill degree="90">
                  <stop position="0">
                    <color theme="0"/>
                  </stop>
                  <stop position="1">
                    <color theme="0"/>
                  </stop>
                </gradientFill>
              </fill>
              <border>
                <left/>
                <right/>
                <top/>
                <bottom/>
              </border>
            </x14:dxf>
          </x14:cfRule>
          <xm:sqref>L2:W264</xm:sqref>
        </x14:conditionalFormatting>
        <x14:conditionalFormatting xmlns:xm="http://schemas.microsoft.com/office/excel/2006/main">
          <x14:cfRule type="expression" priority="19" id="{79E1BFCA-B0CF-4442-976B-C9077D0B24D4}">
            <xm:f>'1. Applicant Details'!$E$15=5</xm:f>
            <x14:dxf>
              <font>
                <color theme="0"/>
              </font>
              <fill>
                <gradientFill degree="90">
                  <stop position="0">
                    <color theme="0"/>
                  </stop>
                  <stop position="1">
                    <color theme="0"/>
                  </stop>
                </gradientFill>
              </fill>
              <border>
                <left/>
                <right/>
                <top/>
                <bottom/>
              </border>
            </x14:dxf>
          </x14:cfRule>
          <xm:sqref>N2:W264</xm:sqref>
        </x14:conditionalFormatting>
        <x14:conditionalFormatting xmlns:xm="http://schemas.microsoft.com/office/excel/2006/main">
          <x14:cfRule type="expression" priority="20" id="{51FE83E1-EAE0-43BB-B7C2-C4DE2A27FA5A}">
            <xm:f>'1. Applicant Details'!$E$15=6</xm:f>
            <x14:dxf>
              <font>
                <color theme="0"/>
              </font>
              <fill>
                <gradientFill degree="90">
                  <stop position="0">
                    <color theme="0"/>
                  </stop>
                  <stop position="1">
                    <color theme="0"/>
                  </stop>
                </gradientFill>
              </fill>
              <border>
                <left/>
                <right/>
                <top/>
                <bottom/>
              </border>
            </x14:dxf>
          </x14:cfRule>
          <xm:sqref>P2:W264</xm:sqref>
        </x14:conditionalFormatting>
        <x14:conditionalFormatting xmlns:xm="http://schemas.microsoft.com/office/excel/2006/main">
          <x14:cfRule type="expression" priority="21" id="{80F69F5E-5EFF-4B2C-A223-7E0931D964B8}">
            <xm:f>'1. Applicant Details'!$E$15=7</xm:f>
            <x14:dxf>
              <font>
                <color theme="0"/>
              </font>
              <fill>
                <gradientFill degree="90">
                  <stop position="0">
                    <color theme="0"/>
                  </stop>
                  <stop position="1">
                    <color theme="0"/>
                  </stop>
                </gradientFill>
              </fill>
              <border>
                <left/>
                <right/>
                <top/>
                <bottom/>
              </border>
            </x14:dxf>
          </x14:cfRule>
          <xm:sqref>R2:W264</xm:sqref>
        </x14:conditionalFormatting>
        <x14:conditionalFormatting xmlns:xm="http://schemas.microsoft.com/office/excel/2006/main">
          <x14:cfRule type="expression" priority="22" id="{932E8AFB-E3A1-4EE3-8EDB-D60FEBF36002}">
            <xm:f>'1. Applicant Details'!$E$15=8</xm:f>
            <x14:dxf>
              <font>
                <color theme="0"/>
              </font>
              <fill>
                <gradientFill degree="90">
                  <stop position="0">
                    <color theme="0"/>
                  </stop>
                  <stop position="1">
                    <color theme="0"/>
                  </stop>
                </gradientFill>
              </fill>
              <border>
                <left/>
                <right/>
                <top/>
                <bottom/>
              </border>
            </x14:dxf>
          </x14:cfRule>
          <xm:sqref>S2:W264</xm:sqref>
        </x14:conditionalFormatting>
        <x14:conditionalFormatting xmlns:xm="http://schemas.microsoft.com/office/excel/2006/main">
          <x14:cfRule type="expression" priority="23" id="{82887C62-6CD6-4EF8-8FB2-5AC229AB1115}">
            <xm:f>'1. Applicant Details'!$E$15=9</xm:f>
            <x14:dxf>
              <font>
                <color theme="0"/>
              </font>
              <fill>
                <gradientFill degree="90">
                  <stop position="0">
                    <color theme="0"/>
                  </stop>
                  <stop position="1">
                    <color theme="0"/>
                  </stop>
                </gradientFill>
              </fill>
              <border>
                <left/>
                <right/>
                <top/>
                <bottom/>
              </border>
            </x14:dxf>
          </x14:cfRule>
          <xm:sqref>U2:W264</xm:sqref>
        </x14:conditionalFormatting>
      </x14:conditionalFormattings>
    </ext>
    <ext xmlns:x14="http://schemas.microsoft.com/office/spreadsheetml/2009/9/main" uri="{CCE6A557-97BC-4b89-ADB6-D9C93CAAB3DF}">
      <x14:dataValidations xmlns:xm="http://schemas.microsoft.com/office/excel/2006/main" count="10">
        <x14:dataValidation type="list" allowBlank="1" showInputMessage="1" showErrorMessage="1" xr:uid="{CF3F6155-B9CF-427E-B888-62A686E03D80}">
          <x14:formula1>
            <xm:f>Lists!$D$2:$D$4</xm:f>
          </x14:formula1>
          <xm:sqref>D16 V18 V16 T18 T16 R18 R16 P18 P16 N18 N16 D18 F18 H18 J18 L18 L16 J16 H16 F16</xm:sqref>
        </x14:dataValidation>
        <x14:dataValidation type="list" allowBlank="1" showInputMessage="1" showErrorMessage="1" xr:uid="{6B8A1A37-B29B-4C34-9CA4-D8E222CE966C}">
          <x14:formula1>
            <xm:f>Lists!$B$2:$B$4</xm:f>
          </x14:formula1>
          <xm:sqref>D18 V132 R118 H18 V144 P144 N144 L144 J144 F18 J18 H144 F144 V128 V122 V120 V118 T144 R144 D144 V18 T18 R18 P18 N18 R132 R130 R128 P132 P130 P128 P122 P120 P118 N132 N130 N128 N122 N120 N118 L132 L130 L128 L122 L120 L118 J132 J130 J128 J122 J120 J118 H132 H130 H128 H122 H120 H118 F132 F130 F128 F122 F120 F118 T132 T130 T128 T122 T120 T118 P146 N146 R122 V130 L146 L18 J146 H146 R120 F146 T146 D132 D130 D128 D122 D120 D118 R146 D146 V146 D148 F148 H148 J148 L148 N148 P148 R148 T148 V148</xm:sqref>
        </x14:dataValidation>
        <x14:dataValidation type="list" allowBlank="1" showInputMessage="1" showErrorMessage="1" xr:uid="{FA8514B3-1CFA-41A6-A6F0-864F408A025E}">
          <x14:formula1>
            <xm:f>Lists!$P$2:$P$13</xm:f>
          </x14:formula1>
          <xm:sqref>D160:D161 F160:F161 H160:H161 L160:L161 J160:J161 T160:T161 J180 N180 H180 F180 V201 L180 D201 L201 H201 T201 F201 J201 N160:N161 P180 N201 P160:P161 V180 P201 R160:R161 R180 R201 V160:V161 T180 D180</xm:sqref>
        </x14:dataValidation>
        <x14:dataValidation type="list" allowBlank="1" showInputMessage="1" showErrorMessage="1" xr:uid="{EC0ADD70-F560-4EE4-8AE4-C83BDAE33671}">
          <x14:formula1>
            <xm:f>Lists!$J$2:$J$15</xm:f>
          </x14:formula1>
          <xm:sqref>D12 F12 H12 J12 L12 N12 P12 R12 T12 V12</xm:sqref>
        </x14:dataValidation>
        <x14:dataValidation type="list" allowBlank="1" showInputMessage="1" showErrorMessage="1" xr:uid="{B0DD6961-552B-48B6-91CE-D51E98A98CD3}">
          <x14:formula1>
            <xm:f>Lists!$K$2:$K$7</xm:f>
          </x14:formula1>
          <xm:sqref>F55 D55 L55 T55 R33 F33 F75 J55 L33 D33 D36 H33 J33 D75 T35:T36 T75 F36 V75 H36 H75 J36 J75 L36 L75 N55 N33 N36 N75 P55 H55 P35:P36 P75 R55 P33 R35:R36 R75 V55 V33 V36 T33</xm:sqref>
        </x14:dataValidation>
        <x14:dataValidation type="list" allowBlank="1" showInputMessage="1" showErrorMessage="1" xr:uid="{5D7F6D15-A617-4A88-8B15-4DB85396C043}">
          <x14:formula1>
            <xm:f>Lists!$L$2:$L$7</xm:f>
          </x14:formula1>
          <xm:sqref>L35 H57 V57 V35 R77 R57 H35 P77 P57 F35 N77 N57 N35 L77 L57 J77 J57 H77 F77 V77 F57 T77 T57 D77 D57 D35 J35</xm:sqref>
        </x14:dataValidation>
        <x14:dataValidation type="list" allowBlank="1" showInputMessage="1" showErrorMessage="1" xr:uid="{1F83F605-BC75-4D23-A6A4-B3316DBAC8B5}">
          <x14:formula1>
            <xm:f>Lists!$M$2:$M$5</xm:f>
          </x14:formula1>
          <xm:sqref>F199 H199 F73 J199 L199 N199 D199 T199 F53 T53 R199 P199 D53 D73 J53 F178 D178 T178 H73 H178 J73 L178 L53 L73 N53 N73 P53 P73 R53 R73 T73 J178 V178 P178 R178 N178 V199 V53 V73 H53</xm:sqref>
        </x14:dataValidation>
        <x14:dataValidation type="list" allowBlank="1" showInputMessage="1" showErrorMessage="1" xr:uid="{F58B7B4A-3932-43E6-99D3-1A376C2656EB}">
          <x14:formula1>
            <xm:f>Lists!$Q$2:$Q$8</xm:f>
          </x14:formula1>
          <xm:sqref>D256 T256 F256 H256 J256 L256 N256 P256 R256 V256</xm:sqref>
        </x14:dataValidation>
        <x14:dataValidation type="list" allowBlank="1" showInputMessage="1" showErrorMessage="1" xr:uid="{CB95A614-BF73-409C-9C75-26FAA7EF97B7}">
          <x14:formula1>
            <xm:f>Lists!$R$2:$R$9</xm:f>
          </x14:formula1>
          <xm:sqref>D254 F254 H254 J254 L254 N254 P254 R254 T254 V254</xm:sqref>
        </x14:dataValidation>
        <x14:dataValidation type="list" allowBlank="1" showInputMessage="1" showErrorMessage="1" xr:uid="{D2E23987-2DF4-4DDA-A943-19CBA34EAF04}">
          <x14:formula1>
            <xm:f>Lists!$S$2:$S$10</xm:f>
          </x14:formula1>
          <xm:sqref>D258 T258 F258 H258 J258 L258 N258 P258 R258 V258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52659-8C35-4350-9C7C-46C79CDF40D8}">
  <sheetPr codeName="Sheet4">
    <tabColor theme="4"/>
  </sheetPr>
  <dimension ref="A1:AF108"/>
  <sheetViews>
    <sheetView showGridLines="0" workbookViewId="0">
      <selection activeCell="D7" sqref="D7:G11"/>
    </sheetView>
  </sheetViews>
  <sheetFormatPr defaultColWidth="0" defaultRowHeight="14.25" zeroHeight="1" x14ac:dyDescent="0.2"/>
  <cols>
    <col min="1" max="1" width="1.42578125" style="8" customWidth="1"/>
    <col min="2" max="2" width="2.85546875" style="8" customWidth="1"/>
    <col min="3" max="3" width="69.85546875" style="8" customWidth="1"/>
    <col min="4" max="4" width="20.5703125" style="8" customWidth="1"/>
    <col min="5" max="5" width="3.42578125" style="8" customWidth="1"/>
    <col min="6" max="6" width="29.5703125" style="8" customWidth="1"/>
    <col min="7" max="7" width="20.5703125" style="8" customWidth="1"/>
    <col min="8" max="8" width="4" style="8" customWidth="1"/>
    <col min="9" max="9" width="20.5703125" style="8" customWidth="1"/>
    <col min="10" max="10" width="4" style="8" customWidth="1"/>
    <col min="11" max="11" width="20.5703125" style="8" customWidth="1"/>
    <col min="12" max="12" width="3.85546875" style="8" customWidth="1"/>
    <col min="13" max="13" width="20.5703125" style="8" customWidth="1"/>
    <col min="14" max="14" width="3" style="8" customWidth="1"/>
    <col min="15" max="15" width="20.5703125" style="8" customWidth="1"/>
    <col min="16" max="16" width="3" style="8" customWidth="1"/>
    <col min="17" max="17" width="20.5703125" style="8" customWidth="1"/>
    <col min="18" max="18" width="3" style="8" customWidth="1"/>
    <col min="19" max="19" width="20.5703125" style="8" customWidth="1"/>
    <col min="20" max="20" width="3" style="8" customWidth="1"/>
    <col min="21" max="21" width="20.5703125" style="8" customWidth="1"/>
    <col min="22" max="22" width="3" style="8" customWidth="1"/>
    <col min="23" max="23" width="20.5703125" style="8" customWidth="1"/>
    <col min="24" max="24" width="3.140625" style="8" customWidth="1"/>
    <col min="25" max="25" width="20.5703125" style="8" customWidth="1"/>
    <col min="26" max="26" width="3" style="8" customWidth="1"/>
    <col min="27" max="27" width="20.5703125" style="8" customWidth="1"/>
    <col min="28" max="28" width="3.42578125" style="8" customWidth="1"/>
    <col min="29" max="29" width="20.5703125" style="8" customWidth="1"/>
    <col min="30" max="30" width="8.85546875" style="8" customWidth="1"/>
    <col min="31" max="31" width="3.140625" style="8" customWidth="1"/>
    <col min="32" max="32" width="47.140625" style="8" hidden="1" customWidth="1"/>
    <col min="33" max="33" width="8.85546875" style="8" hidden="1" customWidth="1"/>
    <col min="34" max="16384" width="8.85546875" style="8" hidden="1"/>
  </cols>
  <sheetData>
    <row r="1" spans="2:32" ht="15" thickBot="1" x14ac:dyDescent="0.25">
      <c r="AF1" s="120"/>
    </row>
    <row r="2" spans="2:32" s="9" customFormat="1" ht="27" thickBot="1" x14ac:dyDescent="0.45">
      <c r="B2" s="302"/>
      <c r="C2" s="125" t="s">
        <v>325</v>
      </c>
      <c r="D2" s="303"/>
      <c r="E2" s="303"/>
      <c r="F2" s="303"/>
      <c r="G2" s="303"/>
      <c r="H2" s="303"/>
      <c r="I2" s="303"/>
      <c r="J2" s="303"/>
      <c r="K2" s="304" t="str">
        <f>IF('1. Applicant Details'!E15="Please select","Please specify number of buildings on the '1. Application Details' tab","")</f>
        <v>Please specify number of buildings on the '1. Application Details' tab</v>
      </c>
      <c r="L2" s="303"/>
      <c r="M2" s="303"/>
      <c r="N2" s="303"/>
      <c r="O2" s="303"/>
      <c r="P2" s="303"/>
      <c r="Q2" s="303"/>
      <c r="R2" s="303"/>
      <c r="S2" s="303"/>
      <c r="T2" s="303"/>
      <c r="U2" s="303"/>
      <c r="V2" s="303"/>
      <c r="W2" s="303"/>
      <c r="X2" s="303"/>
      <c r="Y2" s="303"/>
      <c r="Z2" s="303"/>
      <c r="AA2" s="303"/>
      <c r="AB2" s="303"/>
      <c r="AC2" s="303"/>
      <c r="AD2" s="305"/>
      <c r="AF2" s="306"/>
    </row>
    <row r="3" spans="2:32" ht="45" customHeight="1" x14ac:dyDescent="0.25">
      <c r="B3" s="92"/>
      <c r="C3" s="307" t="str">
        <f>IF('1. Applicant Details'!E15="Please select","Please specify number of buildings on the '1. Applicant Details' tab","")</f>
        <v>Please specify number of buildings on the '1. Applicant Details' tab</v>
      </c>
      <c r="AD3" s="94"/>
      <c r="AF3" s="120"/>
    </row>
    <row r="4" spans="2:32" ht="15.75" x14ac:dyDescent="0.25">
      <c r="B4" s="95" t="s">
        <v>326</v>
      </c>
      <c r="C4" s="96"/>
      <c r="D4" s="121"/>
      <c r="E4" s="121"/>
      <c r="F4" s="121"/>
      <c r="G4" s="121"/>
      <c r="H4" s="121"/>
      <c r="I4" s="121" t="s">
        <v>153</v>
      </c>
      <c r="J4" s="121"/>
      <c r="K4" s="121" t="s">
        <v>72</v>
      </c>
      <c r="L4" s="121"/>
      <c r="M4" s="121" t="s">
        <v>73</v>
      </c>
      <c r="N4" s="121"/>
      <c r="O4" s="121" t="s">
        <v>74</v>
      </c>
      <c r="P4" s="121"/>
      <c r="Q4" s="121" t="s">
        <v>75</v>
      </c>
      <c r="R4" s="121"/>
      <c r="S4" s="121" t="s">
        <v>76</v>
      </c>
      <c r="T4" s="121"/>
      <c r="U4" s="121" t="s">
        <v>77</v>
      </c>
      <c r="V4" s="121"/>
      <c r="W4" s="121" t="s">
        <v>78</v>
      </c>
      <c r="X4" s="121"/>
      <c r="Y4" s="121" t="s">
        <v>79</v>
      </c>
      <c r="Z4" s="121"/>
      <c r="AA4" s="121" t="s">
        <v>80</v>
      </c>
      <c r="AB4" s="121"/>
      <c r="AC4" s="121" t="s">
        <v>81</v>
      </c>
      <c r="AD4" s="97"/>
      <c r="AF4" s="308"/>
    </row>
    <row r="5" spans="2:32" ht="15.75" x14ac:dyDescent="0.25">
      <c r="B5" s="126"/>
      <c r="C5" s="96"/>
      <c r="D5" s="49"/>
      <c r="E5" s="49"/>
      <c r="F5" s="49"/>
      <c r="G5" s="49"/>
      <c r="H5" s="49"/>
      <c r="I5" s="309" t="s">
        <v>154</v>
      </c>
      <c r="J5" s="49"/>
      <c r="K5" s="218" t="str">
        <f>IF(ISBLANK('2. Project Details'!D$6),"",'2. Project Details'!D$6)</f>
        <v/>
      </c>
      <c r="L5" s="310" t="str">
        <f>IF(ISBLANK('2. Project Details'!E$6),"",'2. Project Details'!E$6)</f>
        <v/>
      </c>
      <c r="M5" s="310" t="str">
        <f>IF(ISBLANK('2. Project Details'!F$6),"",'2. Project Details'!F$6)</f>
        <v/>
      </c>
      <c r="N5" s="310" t="str">
        <f>IF(ISBLANK('2. Project Details'!G$6),"",'2. Project Details'!G$6)</f>
        <v/>
      </c>
      <c r="O5" s="310" t="str">
        <f>IF(ISBLANK('2. Project Details'!H$6),"",'2. Project Details'!H$6)</f>
        <v/>
      </c>
      <c r="P5" s="310" t="str">
        <f>IF(ISBLANK('2. Project Details'!I$6),"",'2. Project Details'!I$6)</f>
        <v/>
      </c>
      <c r="Q5" s="310" t="str">
        <f>IF(ISBLANK('2. Project Details'!J$6),"",'2. Project Details'!J$6)</f>
        <v/>
      </c>
      <c r="R5" s="310" t="str">
        <f>IF(ISBLANK('2. Project Details'!K$6),"",'2. Project Details'!K$6)</f>
        <v/>
      </c>
      <c r="S5" s="310" t="str">
        <f>IF(ISBLANK('2. Project Details'!L$6),"",'2. Project Details'!L$6)</f>
        <v/>
      </c>
      <c r="T5" s="310" t="str">
        <f>IF(ISBLANK('2. Project Details'!M$6),"",'2. Project Details'!M$6)</f>
        <v/>
      </c>
      <c r="U5" s="310" t="str">
        <f>IF(ISBLANK('2. Project Details'!N$6),"",'2. Project Details'!N$6)</f>
        <v/>
      </c>
      <c r="V5" s="310" t="str">
        <f>IF(ISBLANK('2. Project Details'!O$6),"",'2. Project Details'!O$6)</f>
        <v/>
      </c>
      <c r="W5" s="310" t="str">
        <f>IF(ISBLANK('2. Project Details'!P$6),"",'2. Project Details'!P$6)</f>
        <v/>
      </c>
      <c r="X5" s="310" t="str">
        <f>IF(ISBLANK('2. Project Details'!Q$6),"",'2. Project Details'!Q$6)</f>
        <v/>
      </c>
      <c r="Y5" s="310" t="str">
        <f>IF(ISBLANK('2. Project Details'!R$6),"",'2. Project Details'!R$6)</f>
        <v/>
      </c>
      <c r="Z5" s="310" t="str">
        <f>IF(ISBLANK('2. Project Details'!S$6),"",'2. Project Details'!S$6)</f>
        <v/>
      </c>
      <c r="AA5" s="310" t="str">
        <f>IF(ISBLANK('2. Project Details'!T$6),"",'2. Project Details'!T$6)</f>
        <v/>
      </c>
      <c r="AB5" s="310" t="str">
        <f>IF(ISBLANK('2. Project Details'!U$6),"",'2. Project Details'!U$6)</f>
        <v/>
      </c>
      <c r="AC5" s="310" t="str">
        <f>IF(ISBLANK('2. Project Details'!V$6),"",'2. Project Details'!V$6)</f>
        <v/>
      </c>
      <c r="AD5" s="127"/>
      <c r="AF5" s="120" t="s">
        <v>155</v>
      </c>
    </row>
    <row r="6" spans="2:32" x14ac:dyDescent="0.2">
      <c r="B6" s="92"/>
      <c r="K6" s="311"/>
      <c r="L6" s="119"/>
      <c r="M6" s="311"/>
      <c r="N6" s="311"/>
      <c r="O6" s="311"/>
      <c r="Q6" s="311"/>
      <c r="S6" s="311"/>
      <c r="U6" s="311"/>
      <c r="W6" s="311"/>
      <c r="Y6" s="311"/>
      <c r="AA6" s="311"/>
      <c r="AC6" s="311"/>
      <c r="AD6" s="94"/>
      <c r="AF6" s="120"/>
    </row>
    <row r="7" spans="2:32" ht="15" x14ac:dyDescent="0.2">
      <c r="B7" s="92"/>
      <c r="C7" s="312" t="s">
        <v>156</v>
      </c>
      <c r="D7" s="486"/>
      <c r="E7" s="486"/>
      <c r="F7" s="486"/>
      <c r="G7" s="486"/>
      <c r="K7" s="311"/>
      <c r="L7" s="119"/>
      <c r="M7" s="311"/>
      <c r="N7" s="311"/>
      <c r="O7" s="311"/>
      <c r="Q7" s="311"/>
      <c r="S7" s="311"/>
      <c r="U7" s="311"/>
      <c r="W7" s="311"/>
      <c r="Y7" s="311"/>
      <c r="AA7" s="311"/>
      <c r="AC7" s="311"/>
      <c r="AD7" s="94"/>
      <c r="AF7" s="120"/>
    </row>
    <row r="8" spans="2:32" x14ac:dyDescent="0.2">
      <c r="B8" s="92"/>
      <c r="C8" s="8" t="s">
        <v>157</v>
      </c>
      <c r="D8" s="486"/>
      <c r="E8" s="486"/>
      <c r="F8" s="486"/>
      <c r="G8" s="486"/>
      <c r="K8" s="311"/>
      <c r="L8" s="119"/>
      <c r="M8" s="311"/>
      <c r="N8" s="311"/>
      <c r="O8" s="311"/>
      <c r="Q8" s="311"/>
      <c r="S8" s="311"/>
      <c r="U8" s="311"/>
      <c r="W8" s="311"/>
      <c r="Y8" s="311"/>
      <c r="AA8" s="311"/>
      <c r="AC8" s="311"/>
      <c r="AD8" s="94"/>
      <c r="AF8" s="120"/>
    </row>
    <row r="9" spans="2:32" ht="35.450000000000003" customHeight="1" x14ac:dyDescent="0.2">
      <c r="B9" s="92"/>
      <c r="D9" s="486"/>
      <c r="E9" s="486"/>
      <c r="F9" s="486"/>
      <c r="G9" s="486"/>
      <c r="K9" s="311"/>
      <c r="L9" s="119"/>
      <c r="M9" s="311"/>
      <c r="N9" s="311"/>
      <c r="O9" s="311"/>
      <c r="Q9" s="311"/>
      <c r="S9" s="311"/>
      <c r="U9" s="311"/>
      <c r="W9" s="311"/>
      <c r="Y9" s="311"/>
      <c r="AA9" s="311"/>
      <c r="AC9" s="311"/>
      <c r="AD9" s="94"/>
      <c r="AF9" s="120"/>
    </row>
    <row r="10" spans="2:32" x14ac:dyDescent="0.2">
      <c r="B10" s="92"/>
      <c r="D10" s="486"/>
      <c r="E10" s="486"/>
      <c r="F10" s="486"/>
      <c r="G10" s="486"/>
      <c r="K10" s="311"/>
      <c r="L10" s="119"/>
      <c r="M10" s="311"/>
      <c r="N10" s="311"/>
      <c r="O10" s="311"/>
      <c r="Q10" s="311"/>
      <c r="S10" s="311"/>
      <c r="U10" s="311"/>
      <c r="W10" s="311"/>
      <c r="Y10" s="311"/>
      <c r="AA10" s="311"/>
      <c r="AC10" s="311"/>
      <c r="AD10" s="94"/>
      <c r="AF10" s="120"/>
    </row>
    <row r="11" spans="2:32" x14ac:dyDescent="0.2">
      <c r="B11" s="92"/>
      <c r="D11" s="486"/>
      <c r="E11" s="486"/>
      <c r="F11" s="486"/>
      <c r="G11" s="486"/>
      <c r="K11" s="311"/>
      <c r="L11" s="119"/>
      <c r="M11" s="311"/>
      <c r="N11" s="311"/>
      <c r="O11" s="311"/>
      <c r="Q11" s="311"/>
      <c r="S11" s="311"/>
      <c r="U11" s="311"/>
      <c r="W11" s="311"/>
      <c r="Y11" s="311"/>
      <c r="AA11" s="311"/>
      <c r="AC11" s="311"/>
      <c r="AD11" s="94"/>
      <c r="AF11" s="120"/>
    </row>
    <row r="12" spans="2:32" x14ac:dyDescent="0.2">
      <c r="B12" s="92"/>
      <c r="K12" s="311"/>
      <c r="L12" s="119"/>
      <c r="M12" s="311"/>
      <c r="N12" s="311"/>
      <c r="O12" s="311"/>
      <c r="Q12" s="311"/>
      <c r="S12" s="311"/>
      <c r="U12" s="311"/>
      <c r="W12" s="311"/>
      <c r="Y12" s="311"/>
      <c r="AA12" s="311"/>
      <c r="AC12" s="311"/>
      <c r="AD12" s="94"/>
      <c r="AF12" s="120"/>
    </row>
    <row r="13" spans="2:32" s="9" customFormat="1" ht="15" x14ac:dyDescent="0.25">
      <c r="B13" s="313"/>
      <c r="C13" s="9" t="s">
        <v>158</v>
      </c>
      <c r="E13" s="8"/>
      <c r="F13" s="8"/>
      <c r="G13" s="8"/>
      <c r="H13" s="8"/>
      <c r="I13" s="128">
        <f>SUM(K13:AC13)</f>
        <v>0</v>
      </c>
      <c r="J13" s="8"/>
      <c r="K13" s="46"/>
      <c r="L13" s="183"/>
      <c r="M13" s="46"/>
      <c r="N13" s="184"/>
      <c r="O13" s="46"/>
      <c r="P13" s="183"/>
      <c r="Q13" s="46"/>
      <c r="R13" s="183"/>
      <c r="S13" s="46"/>
      <c r="T13" s="183"/>
      <c r="U13" s="46"/>
      <c r="V13" s="183"/>
      <c r="W13" s="46"/>
      <c r="X13" s="183"/>
      <c r="Y13" s="46"/>
      <c r="Z13" s="183"/>
      <c r="AA13" s="46"/>
      <c r="AB13" s="183"/>
      <c r="AC13" s="46"/>
      <c r="AD13" s="316"/>
      <c r="AF13" s="129">
        <f>SUM(K13,M13,O13,Q13,S13,U13,W13,Y13,AA13,AC13)</f>
        <v>0</v>
      </c>
    </row>
    <row r="14" spans="2:32" x14ac:dyDescent="0.2">
      <c r="B14" s="92"/>
      <c r="C14" s="317" t="s">
        <v>159</v>
      </c>
      <c r="I14" s="130" t="str">
        <f>IFERROR(I13/I36,"")</f>
        <v/>
      </c>
      <c r="K14" s="130" t="str">
        <f>IFERROR(K13/K36,"")</f>
        <v/>
      </c>
      <c r="L14" s="105"/>
      <c r="M14" s="130" t="str">
        <f>IFERROR(M13/M36,"")</f>
        <v/>
      </c>
      <c r="N14" s="318"/>
      <c r="O14" s="130" t="str">
        <f>IFERROR(O13/O36,"")</f>
        <v/>
      </c>
      <c r="P14" s="105"/>
      <c r="Q14" s="130" t="str">
        <f>IFERROR(Q13/Q36,"")</f>
        <v/>
      </c>
      <c r="R14" s="105"/>
      <c r="S14" s="130" t="str">
        <f>IFERROR(S13/S36,"")</f>
        <v/>
      </c>
      <c r="T14" s="105"/>
      <c r="U14" s="130" t="str">
        <f>IFERROR(U13/U36,"")</f>
        <v/>
      </c>
      <c r="V14" s="105"/>
      <c r="W14" s="130" t="str">
        <f>IFERROR(W13/W36,"")</f>
        <v/>
      </c>
      <c r="X14" s="105"/>
      <c r="Y14" s="130" t="str">
        <f>IFERROR(Y13/Y36,"")</f>
        <v/>
      </c>
      <c r="Z14" s="105"/>
      <c r="AA14" s="130" t="str">
        <f>IFERROR(AA13/AA36,"")</f>
        <v/>
      </c>
      <c r="AB14" s="105"/>
      <c r="AC14" s="130" t="str">
        <f>IFERROR(AC13/AC36,"")</f>
        <v/>
      </c>
      <c r="AD14" s="94"/>
      <c r="AF14" s="131" t="e">
        <f>($AF13/$AF$36)</f>
        <v>#DIV/0!</v>
      </c>
    </row>
    <row r="15" spans="2:32" x14ac:dyDescent="0.2">
      <c r="B15" s="92"/>
      <c r="I15" s="105"/>
      <c r="K15" s="105"/>
      <c r="L15" s="105"/>
      <c r="M15" s="105"/>
      <c r="N15" s="318"/>
      <c r="O15" s="105"/>
      <c r="P15" s="105"/>
      <c r="Q15" s="105"/>
      <c r="R15" s="105"/>
      <c r="S15" s="105"/>
      <c r="T15" s="105"/>
      <c r="U15" s="105"/>
      <c r="V15" s="105"/>
      <c r="W15" s="105"/>
      <c r="X15" s="105"/>
      <c r="Y15" s="105"/>
      <c r="Z15" s="105"/>
      <c r="AA15" s="105"/>
      <c r="AB15" s="105"/>
      <c r="AC15" s="105"/>
      <c r="AD15" s="94"/>
    </row>
    <row r="16" spans="2:32" s="9" customFormat="1" ht="15" x14ac:dyDescent="0.25">
      <c r="B16" s="313"/>
      <c r="C16" s="9" t="s">
        <v>563</v>
      </c>
      <c r="E16" s="8"/>
      <c r="F16" s="8"/>
      <c r="G16" s="8"/>
      <c r="H16" s="8"/>
      <c r="I16" s="128">
        <f>SUM(K16:AC16)</f>
        <v>0</v>
      </c>
      <c r="J16" s="8"/>
      <c r="K16" s="46"/>
      <c r="L16" s="183"/>
      <c r="M16" s="46"/>
      <c r="N16" s="184"/>
      <c r="O16" s="46"/>
      <c r="P16" s="185"/>
      <c r="Q16" s="46"/>
      <c r="R16" s="185"/>
      <c r="S16" s="46"/>
      <c r="T16" s="185"/>
      <c r="U16" s="46"/>
      <c r="V16" s="185"/>
      <c r="W16" s="46"/>
      <c r="X16" s="185"/>
      <c r="Y16" s="46"/>
      <c r="Z16" s="185"/>
      <c r="AA16" s="46"/>
      <c r="AB16" s="185"/>
      <c r="AC16" s="46"/>
      <c r="AD16" s="94"/>
      <c r="AF16" s="129">
        <f>SUM(K16,M16,O16,Q16,S16,U16,W16,Y16,AA16,AC16)</f>
        <v>0</v>
      </c>
    </row>
    <row r="17" spans="2:32" s="9" customFormat="1" ht="15" x14ac:dyDescent="0.25">
      <c r="B17" s="313"/>
      <c r="C17" s="317" t="s">
        <v>160</v>
      </c>
      <c r="E17" s="8"/>
      <c r="F17" s="8"/>
      <c r="G17" s="8"/>
      <c r="H17" s="8"/>
      <c r="I17" s="132" t="str">
        <f>IFERROR(I16/'2. Project Details'!B227,"")</f>
        <v/>
      </c>
      <c r="J17" s="8"/>
      <c r="K17" s="132" t="str">
        <f>IFERROR(K16/'2. Project Details'!D227,"")</f>
        <v/>
      </c>
      <c r="L17" s="320"/>
      <c r="M17" s="132" t="str">
        <f>IFERROR(M16/'2. Project Details'!F227,"")</f>
        <v/>
      </c>
      <c r="N17" s="315"/>
      <c r="O17" s="132" t="str">
        <f>IFERROR(O16/'2. Project Details'!H227,"")</f>
        <v/>
      </c>
      <c r="P17" s="321"/>
      <c r="Q17" s="132" t="str">
        <f>IFERROR(Q16/'2. Project Details'!J227,"")</f>
        <v/>
      </c>
      <c r="R17" s="321"/>
      <c r="S17" s="132" t="str">
        <f>IFERROR(S16/'2. Project Details'!L227,"")</f>
        <v/>
      </c>
      <c r="T17" s="321"/>
      <c r="U17" s="132" t="str">
        <f>IFERROR(U16/'2. Project Details'!N227,"")</f>
        <v/>
      </c>
      <c r="V17" s="321"/>
      <c r="W17" s="132" t="str">
        <f>IFERROR(W16/'2. Project Details'!P227,"")</f>
        <v/>
      </c>
      <c r="X17" s="321"/>
      <c r="Y17" s="132" t="str">
        <f>IFERROR(Y16/'2. Project Details'!R227,"")</f>
        <v/>
      </c>
      <c r="Z17" s="321"/>
      <c r="AA17" s="132" t="str">
        <f>IFERROR(AA16/'2. Project Details'!T227,"")</f>
        <v/>
      </c>
      <c r="AB17" s="321"/>
      <c r="AC17" s="132" t="str">
        <f>IFERROR(AC16/'2. Project Details'!V227,"")</f>
        <v/>
      </c>
      <c r="AD17" s="325"/>
      <c r="AE17" s="361"/>
      <c r="AF17" s="129">
        <f>SUM(K17,M17,O17,Q17,S17,U17,W17,Y17,AA17,AC17)</f>
        <v>0</v>
      </c>
    </row>
    <row r="18" spans="2:32" s="9" customFormat="1" ht="15" x14ac:dyDescent="0.25">
      <c r="B18" s="313"/>
      <c r="C18" s="317" t="s">
        <v>159</v>
      </c>
      <c r="E18" s="8"/>
      <c r="F18" s="8"/>
      <c r="G18" s="8"/>
      <c r="H18" s="8"/>
      <c r="I18" s="130" t="str">
        <f>IFERROR(I16/I36,"")</f>
        <v/>
      </c>
      <c r="J18" s="8"/>
      <c r="K18" s="130" t="str">
        <f>IFERROR(K16/K36,"")</f>
        <v/>
      </c>
      <c r="L18" s="320"/>
      <c r="M18" s="130" t="str">
        <f>IFERROR(M16/M36,"")</f>
        <v/>
      </c>
      <c r="N18" s="315"/>
      <c r="O18" s="130" t="str">
        <f>IFERROR(O16/O36,"")</f>
        <v/>
      </c>
      <c r="P18" s="321"/>
      <c r="Q18" s="130" t="str">
        <f>IFERROR(Q16/Q36,"")</f>
        <v/>
      </c>
      <c r="R18" s="321"/>
      <c r="S18" s="130" t="str">
        <f>IFERROR(S16/S36,"")</f>
        <v/>
      </c>
      <c r="T18" s="321"/>
      <c r="U18" s="130" t="str">
        <f>IFERROR(U16/U36,"")</f>
        <v/>
      </c>
      <c r="V18" s="321"/>
      <c r="W18" s="130" t="str">
        <f>IFERROR(W16/W36,"")</f>
        <v/>
      </c>
      <c r="X18" s="321"/>
      <c r="Y18" s="130" t="str">
        <f>IFERROR(Y16/Y36,"")</f>
        <v/>
      </c>
      <c r="Z18" s="321"/>
      <c r="AA18" s="130" t="str">
        <f>IFERROR(AA16/AA36,"")</f>
        <v/>
      </c>
      <c r="AB18" s="321"/>
      <c r="AC18" s="130" t="str">
        <f>IFERROR(AC16/AC36,"")</f>
        <v/>
      </c>
      <c r="AD18" s="325"/>
      <c r="AE18" s="361"/>
      <c r="AF18" s="131" t="e">
        <f>($AF16/$AF$36)</f>
        <v>#DIV/0!</v>
      </c>
    </row>
    <row r="19" spans="2:32" s="9" customFormat="1" ht="15" x14ac:dyDescent="0.25">
      <c r="B19" s="313"/>
      <c r="E19" s="8"/>
      <c r="F19" s="8"/>
      <c r="G19" s="8"/>
      <c r="H19" s="8"/>
      <c r="I19" s="314"/>
      <c r="J19" s="8"/>
      <c r="K19" s="314"/>
      <c r="L19" s="314"/>
      <c r="M19" s="314"/>
      <c r="N19" s="320"/>
      <c r="O19" s="314"/>
      <c r="P19" s="314"/>
      <c r="Q19" s="314"/>
      <c r="R19" s="314"/>
      <c r="S19" s="314"/>
      <c r="T19" s="314"/>
      <c r="U19" s="314"/>
      <c r="V19" s="314"/>
      <c r="W19" s="314"/>
      <c r="X19" s="314"/>
      <c r="Y19" s="314"/>
      <c r="Z19" s="314"/>
      <c r="AA19" s="314"/>
      <c r="AB19" s="314"/>
      <c r="AC19" s="314"/>
      <c r="AE19" s="361"/>
    </row>
    <row r="20" spans="2:32" s="9" customFormat="1" ht="15.75" customHeight="1" x14ac:dyDescent="0.25">
      <c r="B20" s="313"/>
      <c r="C20" s="9" t="s">
        <v>562</v>
      </c>
      <c r="E20" s="8"/>
      <c r="F20" s="8"/>
      <c r="G20" s="8"/>
      <c r="H20" s="8"/>
      <c r="I20" s="128">
        <f>SUM(K20:AC20)</f>
        <v>0</v>
      </c>
      <c r="J20" s="8"/>
      <c r="K20" s="46"/>
      <c r="L20" s="183"/>
      <c r="M20" s="46"/>
      <c r="N20" s="183"/>
      <c r="O20" s="46"/>
      <c r="P20" s="183"/>
      <c r="Q20" s="46"/>
      <c r="R20" s="183"/>
      <c r="S20" s="46"/>
      <c r="T20" s="183"/>
      <c r="U20" s="46"/>
      <c r="V20" s="183"/>
      <c r="W20" s="46"/>
      <c r="X20" s="183"/>
      <c r="Y20" s="46"/>
      <c r="Z20" s="183"/>
      <c r="AA20" s="46"/>
      <c r="AB20" s="183"/>
      <c r="AC20" s="46"/>
      <c r="AD20" s="314"/>
      <c r="AE20" s="361"/>
      <c r="AF20" s="129">
        <f>SUM(K20,M20,O20,,Q20,S20,U20,W20,Y20,AA20,AC20)</f>
        <v>0</v>
      </c>
    </row>
    <row r="21" spans="2:32" s="9" customFormat="1" ht="15" x14ac:dyDescent="0.25">
      <c r="B21" s="313"/>
      <c r="C21" s="317" t="s">
        <v>159</v>
      </c>
      <c r="E21" s="8"/>
      <c r="F21" s="8"/>
      <c r="G21" s="8"/>
      <c r="H21" s="8"/>
      <c r="I21" s="130" t="str">
        <f>IFERROR(I20/I36,"")</f>
        <v/>
      </c>
      <c r="J21" s="8"/>
      <c r="K21" s="130" t="str">
        <f>IFERROR(K20/K36,"")</f>
        <v/>
      </c>
      <c r="L21" s="314"/>
      <c r="M21" s="130" t="str">
        <f t="shared" ref="M21" si="0">IFERROR(M20/M36,"")</f>
        <v/>
      </c>
      <c r="N21" s="314"/>
      <c r="O21" s="130" t="str">
        <f t="shared" ref="O21" si="1">IFERROR(O20/O36,"")</f>
        <v/>
      </c>
      <c r="P21" s="314"/>
      <c r="Q21" s="130" t="str">
        <f t="shared" ref="Q21" si="2">IFERROR(Q20/Q36,"")</f>
        <v/>
      </c>
      <c r="R21" s="314"/>
      <c r="S21" s="130" t="str">
        <f t="shared" ref="S21" si="3">IFERROR(S20/S36,"")</f>
        <v/>
      </c>
      <c r="T21" s="314"/>
      <c r="U21" s="130" t="str">
        <f t="shared" ref="U21" si="4">IFERROR(U20/U36,"")</f>
        <v/>
      </c>
      <c r="V21" s="314"/>
      <c r="W21" s="130" t="str">
        <f t="shared" ref="W21" si="5">IFERROR(W20/W36,"")</f>
        <v/>
      </c>
      <c r="X21" s="314"/>
      <c r="Y21" s="130" t="str">
        <f t="shared" ref="Y21" si="6">IFERROR(Y20/Y36,"")</f>
        <v/>
      </c>
      <c r="Z21" s="314"/>
      <c r="AA21" s="130" t="str">
        <f t="shared" ref="AA21" si="7">IFERROR(AA20/AA36,"")</f>
        <v/>
      </c>
      <c r="AB21" s="314"/>
      <c r="AC21" s="130" t="str">
        <f t="shared" ref="AC21" si="8">IFERROR(AC20/AC36,"")</f>
        <v/>
      </c>
      <c r="AD21" s="314"/>
      <c r="AE21" s="361"/>
      <c r="AF21" s="131" t="e">
        <f>($AF20/$AF$36)</f>
        <v>#DIV/0!</v>
      </c>
    </row>
    <row r="22" spans="2:32" s="9" customFormat="1" ht="15" x14ac:dyDescent="0.25">
      <c r="B22" s="313"/>
      <c r="E22" s="8"/>
      <c r="F22" s="8"/>
      <c r="G22" s="8"/>
      <c r="H22" s="8"/>
      <c r="I22" s="314"/>
      <c r="J22" s="8"/>
      <c r="K22" s="314"/>
      <c r="L22" s="314"/>
      <c r="M22" s="314"/>
      <c r="N22" s="314"/>
      <c r="O22" s="314"/>
      <c r="P22" s="314"/>
      <c r="Q22" s="314"/>
      <c r="R22" s="314"/>
      <c r="S22" s="314"/>
      <c r="T22" s="314"/>
      <c r="U22" s="314"/>
      <c r="V22" s="314"/>
      <c r="W22" s="314"/>
      <c r="X22" s="314"/>
      <c r="Y22" s="314"/>
      <c r="Z22" s="314"/>
      <c r="AA22" s="314"/>
      <c r="AB22" s="314"/>
      <c r="AC22" s="314"/>
      <c r="AD22" s="314"/>
      <c r="AE22" s="361"/>
    </row>
    <row r="23" spans="2:32" s="9" customFormat="1" ht="15" x14ac:dyDescent="0.25">
      <c r="B23" s="313"/>
      <c r="C23" s="9" t="s">
        <v>624</v>
      </c>
      <c r="E23" s="8"/>
      <c r="F23" s="8"/>
      <c r="G23" s="8"/>
      <c r="H23" s="8"/>
      <c r="I23" s="128">
        <f>SUM(K23:AC23)</f>
        <v>0</v>
      </c>
      <c r="J23" s="8"/>
      <c r="K23" s="46"/>
      <c r="L23" s="183"/>
      <c r="M23" s="46"/>
      <c r="N23" s="183"/>
      <c r="O23" s="46"/>
      <c r="P23" s="183"/>
      <c r="Q23" s="46"/>
      <c r="R23" s="183"/>
      <c r="S23" s="46"/>
      <c r="T23" s="183"/>
      <c r="U23" s="46"/>
      <c r="V23" s="183"/>
      <c r="W23" s="46"/>
      <c r="X23" s="183"/>
      <c r="Y23" s="46"/>
      <c r="Z23" s="183"/>
      <c r="AA23" s="46"/>
      <c r="AB23" s="183"/>
      <c r="AC23" s="46"/>
      <c r="AD23" s="314"/>
      <c r="AE23" s="361"/>
      <c r="AF23" s="129">
        <f>SUM(K23,M23,O23,,Q23,S23,U23,W23,Y23,AA23,AC23)</f>
        <v>0</v>
      </c>
    </row>
    <row r="24" spans="2:32" s="9" customFormat="1" ht="15" x14ac:dyDescent="0.25">
      <c r="B24" s="313"/>
      <c r="C24" s="317" t="s">
        <v>159</v>
      </c>
      <c r="E24" s="8"/>
      <c r="F24" s="8"/>
      <c r="G24" s="8"/>
      <c r="H24" s="8"/>
      <c r="I24" s="130" t="str">
        <f>IFERROR(I23/I36,"")</f>
        <v/>
      </c>
      <c r="J24" s="8"/>
      <c r="K24" s="130" t="str">
        <f>IFERROR(K23/K36,"")</f>
        <v/>
      </c>
      <c r="L24" s="314"/>
      <c r="M24" s="130" t="str">
        <f t="shared" ref="M24" si="9">IFERROR(M23/M36,"")</f>
        <v/>
      </c>
      <c r="N24" s="314"/>
      <c r="O24" s="130" t="str">
        <f t="shared" ref="O24" si="10">IFERROR(O23/O36,"")</f>
        <v/>
      </c>
      <c r="P24" s="314"/>
      <c r="Q24" s="130" t="str">
        <f t="shared" ref="Q24" si="11">IFERROR(Q23/Q36,"")</f>
        <v/>
      </c>
      <c r="R24" s="314"/>
      <c r="S24" s="130" t="str">
        <f t="shared" ref="S24" si="12">IFERROR(S23/S36,"")</f>
        <v/>
      </c>
      <c r="T24" s="314"/>
      <c r="U24" s="130" t="str">
        <f t="shared" ref="U24" si="13">IFERROR(U23/U36,"")</f>
        <v/>
      </c>
      <c r="V24" s="314"/>
      <c r="W24" s="130" t="str">
        <f t="shared" ref="W24" si="14">IFERROR(W23/W36,"")</f>
        <v/>
      </c>
      <c r="X24" s="314"/>
      <c r="Y24" s="130" t="str">
        <f t="shared" ref="Y24" si="15">IFERROR(Y23/Y36,"")</f>
        <v/>
      </c>
      <c r="Z24" s="314"/>
      <c r="AA24" s="130" t="str">
        <f t="shared" ref="AA24" si="16">IFERROR(AA23/AA36,"")</f>
        <v/>
      </c>
      <c r="AB24" s="314"/>
      <c r="AC24" s="130" t="str">
        <f t="shared" ref="AC24" si="17">IFERROR(AC23/AC36,"")</f>
        <v/>
      </c>
      <c r="AD24" s="314"/>
      <c r="AE24" s="361"/>
      <c r="AF24" s="131" t="e">
        <f>($AF23/$AF$36)</f>
        <v>#DIV/0!</v>
      </c>
    </row>
    <row r="25" spans="2:32" s="9" customFormat="1" ht="15" x14ac:dyDescent="0.25">
      <c r="B25" s="313"/>
      <c r="E25" s="8"/>
      <c r="F25" s="8"/>
      <c r="G25" s="8"/>
      <c r="H25" s="8"/>
      <c r="I25" s="314"/>
      <c r="J25" s="8"/>
      <c r="K25" s="314"/>
      <c r="L25" s="314"/>
      <c r="M25" s="314"/>
      <c r="N25" s="320"/>
      <c r="O25" s="314"/>
      <c r="P25" s="314"/>
      <c r="Q25" s="314"/>
      <c r="R25" s="314"/>
      <c r="S25" s="314"/>
      <c r="T25" s="314"/>
      <c r="U25" s="314"/>
      <c r="V25" s="314"/>
      <c r="W25" s="314"/>
      <c r="X25" s="314"/>
      <c r="Y25" s="314"/>
      <c r="Z25" s="314"/>
      <c r="AA25" s="314"/>
      <c r="AB25" s="314"/>
      <c r="AC25" s="314"/>
      <c r="AE25" s="361"/>
    </row>
    <row r="26" spans="2:32" s="9" customFormat="1" ht="15.75" customHeight="1" x14ac:dyDescent="0.25">
      <c r="B26" s="313"/>
      <c r="C26" s="9" t="s">
        <v>621</v>
      </c>
      <c r="E26" s="8"/>
      <c r="F26" s="8"/>
      <c r="G26" s="8"/>
      <c r="H26" s="8"/>
      <c r="I26" s="128">
        <f>SUM(K26:AC26)</f>
        <v>0</v>
      </c>
      <c r="J26" s="8"/>
      <c r="K26" s="46"/>
      <c r="L26" s="183"/>
      <c r="M26" s="46"/>
      <c r="N26" s="184"/>
      <c r="O26" s="46"/>
      <c r="P26" s="183"/>
      <c r="Q26" s="46"/>
      <c r="R26" s="183"/>
      <c r="S26" s="46"/>
      <c r="T26" s="183"/>
      <c r="U26" s="46"/>
      <c r="V26" s="183"/>
      <c r="W26" s="46"/>
      <c r="X26" s="183"/>
      <c r="Y26" s="46"/>
      <c r="Z26" s="183"/>
      <c r="AA26" s="46"/>
      <c r="AB26" s="183"/>
      <c r="AC26" s="46"/>
      <c r="AE26" s="361"/>
      <c r="AF26" s="129">
        <f>SUM(K26,M26,O26,,Q26,S26,U26,W26,Y26,AA26,AC26)</f>
        <v>0</v>
      </c>
    </row>
    <row r="27" spans="2:32" s="9" customFormat="1" ht="15" x14ac:dyDescent="0.25">
      <c r="B27" s="313"/>
      <c r="C27" s="317" t="s">
        <v>159</v>
      </c>
      <c r="E27" s="8"/>
      <c r="F27" s="8"/>
      <c r="G27" s="8"/>
      <c r="H27" s="8"/>
      <c r="I27" s="130" t="str">
        <f>IFERROR(I26/I36,"")</f>
        <v/>
      </c>
      <c r="J27" s="8"/>
      <c r="K27" s="130" t="str">
        <f>IFERROR(K26/K36,"")</f>
        <v/>
      </c>
      <c r="L27" s="314"/>
      <c r="M27" s="130" t="str">
        <f>IFERROR(M26/M36,"")</f>
        <v/>
      </c>
      <c r="N27" s="315"/>
      <c r="O27" s="130" t="str">
        <f>IFERROR(O26/O36,"")</f>
        <v/>
      </c>
      <c r="P27" s="314"/>
      <c r="Q27" s="130" t="str">
        <f>IFERROR(Q26/Q36,"")</f>
        <v/>
      </c>
      <c r="R27" s="314"/>
      <c r="S27" s="130" t="str">
        <f>IFERROR(S26/S36,"")</f>
        <v/>
      </c>
      <c r="T27" s="314"/>
      <c r="U27" s="130" t="str">
        <f>IFERROR(U26/U36,"")</f>
        <v/>
      </c>
      <c r="V27" s="314"/>
      <c r="W27" s="130" t="str">
        <f>IFERROR(W26/W36,"")</f>
        <v/>
      </c>
      <c r="X27" s="314"/>
      <c r="Y27" s="130" t="str">
        <f>IFERROR(Y26/Y36,"")</f>
        <v/>
      </c>
      <c r="Z27" s="314"/>
      <c r="AA27" s="130" t="str">
        <f>IFERROR(AA26/AA36,"")</f>
        <v/>
      </c>
      <c r="AB27" s="314"/>
      <c r="AC27" s="130" t="str">
        <f>IFERROR(AC26/AC36,"")</f>
        <v/>
      </c>
      <c r="AE27" s="361"/>
      <c r="AF27" s="131" t="e">
        <f>($AF26/$AF$36)</f>
        <v>#DIV/0!</v>
      </c>
    </row>
    <row r="28" spans="2:32" s="9" customFormat="1" ht="15" x14ac:dyDescent="0.25">
      <c r="B28" s="313"/>
      <c r="E28" s="8"/>
      <c r="F28" s="8"/>
      <c r="G28" s="8"/>
      <c r="H28" s="8"/>
      <c r="I28" s="314"/>
      <c r="J28" s="8"/>
      <c r="K28" s="314"/>
      <c r="L28" s="314"/>
      <c r="M28" s="314"/>
      <c r="N28" s="320"/>
      <c r="O28" s="314"/>
      <c r="P28" s="314"/>
      <c r="Q28" s="314"/>
      <c r="R28" s="314"/>
      <c r="S28" s="314"/>
      <c r="T28" s="314"/>
      <c r="U28" s="314"/>
      <c r="V28" s="314"/>
      <c r="W28" s="314"/>
      <c r="X28" s="314"/>
      <c r="Y28" s="314"/>
      <c r="Z28" s="314"/>
      <c r="AA28" s="314"/>
      <c r="AB28" s="314"/>
      <c r="AC28" s="314"/>
      <c r="AE28" s="361"/>
    </row>
    <row r="29" spans="2:32" s="9" customFormat="1" ht="15" x14ac:dyDescent="0.25">
      <c r="B29" s="313"/>
      <c r="C29" s="9" t="s">
        <v>161</v>
      </c>
      <c r="E29" s="8"/>
      <c r="F29" s="8"/>
      <c r="G29" s="8"/>
      <c r="H29" s="8"/>
      <c r="I29" s="128">
        <f>SUM(K29:AC29)</f>
        <v>0</v>
      </c>
      <c r="J29" s="8"/>
      <c r="K29" s="46"/>
      <c r="L29" s="183"/>
      <c r="M29" s="46"/>
      <c r="N29" s="184"/>
      <c r="O29" s="46"/>
      <c r="P29" s="183"/>
      <c r="Q29" s="46"/>
      <c r="R29" s="183"/>
      <c r="S29" s="46"/>
      <c r="T29" s="183"/>
      <c r="U29" s="46"/>
      <c r="V29" s="183"/>
      <c r="W29" s="46"/>
      <c r="X29" s="183"/>
      <c r="Y29" s="46"/>
      <c r="Z29" s="183"/>
      <c r="AA29" s="46"/>
      <c r="AB29" s="183"/>
      <c r="AC29" s="46"/>
      <c r="AE29" s="361"/>
      <c r="AF29" s="129">
        <f>SUM(K29,M29,O29,,Q29,S29,U29,W29,Y29,AA29,AC29)</f>
        <v>0</v>
      </c>
    </row>
    <row r="30" spans="2:32" s="9" customFormat="1" ht="15" x14ac:dyDescent="0.25">
      <c r="B30" s="313"/>
      <c r="C30" s="317" t="s">
        <v>159</v>
      </c>
      <c r="E30" s="8"/>
      <c r="F30" s="8"/>
      <c r="G30" s="8"/>
      <c r="H30" s="8"/>
      <c r="I30" s="130" t="str">
        <f>IFERROR(I29/I36,"")</f>
        <v/>
      </c>
      <c r="J30" s="8"/>
      <c r="K30" s="130" t="str">
        <f>IFERROR(K29/K36,"")</f>
        <v/>
      </c>
      <c r="L30" s="314"/>
      <c r="M30" s="130" t="str">
        <f>IFERROR(M29/M36,"")</f>
        <v/>
      </c>
      <c r="N30" s="315"/>
      <c r="O30" s="130" t="str">
        <f>IFERROR(O29/O36,"")</f>
        <v/>
      </c>
      <c r="P30" s="314"/>
      <c r="Q30" s="130" t="str">
        <f>IFERROR(Q29/Q36,"")</f>
        <v/>
      </c>
      <c r="R30" s="314"/>
      <c r="S30" s="130" t="str">
        <f>IFERROR(S29/S36,"")</f>
        <v/>
      </c>
      <c r="T30" s="314"/>
      <c r="U30" s="130" t="str">
        <f>IFERROR(U29/U36,"")</f>
        <v/>
      </c>
      <c r="V30" s="314"/>
      <c r="W30" s="130" t="str">
        <f>IFERROR(W29/W36,"")</f>
        <v/>
      </c>
      <c r="X30" s="314"/>
      <c r="Y30" s="130" t="str">
        <f>IFERROR(Y29/Y36,"")</f>
        <v/>
      </c>
      <c r="Z30" s="314"/>
      <c r="AA30" s="130" t="str">
        <f>IFERROR(AA29/AA36,"")</f>
        <v/>
      </c>
      <c r="AB30" s="314"/>
      <c r="AC30" s="130" t="str">
        <f>IFERROR(AC29/AC36,"")</f>
        <v/>
      </c>
      <c r="AE30" s="361"/>
      <c r="AF30" s="131" t="e">
        <f>($AF29/$AF$36)</f>
        <v>#DIV/0!</v>
      </c>
    </row>
    <row r="31" spans="2:32" s="9" customFormat="1" ht="15" x14ac:dyDescent="0.25">
      <c r="B31" s="313"/>
      <c r="E31" s="8"/>
      <c r="F31" s="8"/>
      <c r="G31" s="8"/>
      <c r="H31" s="8"/>
      <c r="I31" s="314"/>
      <c r="J31" s="8"/>
      <c r="K31" s="314"/>
      <c r="L31" s="314"/>
      <c r="M31" s="314"/>
      <c r="N31" s="320"/>
      <c r="O31" s="314"/>
      <c r="P31" s="314"/>
      <c r="Q31" s="314"/>
      <c r="R31" s="314"/>
      <c r="S31" s="314"/>
      <c r="T31" s="314"/>
      <c r="U31" s="314"/>
      <c r="V31" s="314"/>
      <c r="W31" s="314"/>
      <c r="X31" s="314"/>
      <c r="Y31" s="314"/>
      <c r="Z31" s="314"/>
      <c r="AA31" s="314"/>
      <c r="AB31" s="314"/>
      <c r="AC31" s="314"/>
      <c r="AE31" s="361"/>
    </row>
    <row r="32" spans="2:32" ht="15" x14ac:dyDescent="0.25">
      <c r="B32" s="92"/>
      <c r="C32" s="9" t="s">
        <v>642</v>
      </c>
      <c r="I32" s="128">
        <f>SUM(K32:AC32)</f>
        <v>0</v>
      </c>
      <c r="K32" s="46"/>
      <c r="L32" s="154"/>
      <c r="M32" s="46"/>
      <c r="N32" s="69"/>
      <c r="O32" s="46"/>
      <c r="P32" s="154"/>
      <c r="Q32" s="46"/>
      <c r="R32" s="154"/>
      <c r="S32" s="46"/>
      <c r="T32" s="154"/>
      <c r="U32" s="46"/>
      <c r="V32" s="154"/>
      <c r="W32" s="46"/>
      <c r="X32" s="154"/>
      <c r="Y32" s="46"/>
      <c r="Z32" s="154"/>
      <c r="AA32" s="46"/>
      <c r="AB32" s="154"/>
      <c r="AC32" s="46"/>
      <c r="AE32" s="361"/>
      <c r="AF32" s="129">
        <f>SUM(K32,M32,O32,,Q32,S32,U32,W32,Y32,AA32,AC32)</f>
        <v>0</v>
      </c>
    </row>
    <row r="33" spans="2:32" ht="15" x14ac:dyDescent="0.25">
      <c r="B33" s="92"/>
      <c r="C33" s="317" t="s">
        <v>159</v>
      </c>
      <c r="I33" s="130" t="str">
        <f>IFERROR(I32/I36,"")</f>
        <v/>
      </c>
      <c r="K33" s="130" t="str">
        <f>IFERROR(K32/K36,"")</f>
        <v/>
      </c>
      <c r="L33" s="105"/>
      <c r="M33" s="130" t="str">
        <f>IFERROR(M32/M36,"")</f>
        <v/>
      </c>
      <c r="N33" s="133"/>
      <c r="O33" s="130" t="str">
        <f>IFERROR(O32/O36,"")</f>
        <v/>
      </c>
      <c r="P33" s="105"/>
      <c r="Q33" s="130" t="str">
        <f>IFERROR(Q32/Q36,"")</f>
        <v/>
      </c>
      <c r="R33" s="105"/>
      <c r="S33" s="130" t="str">
        <f>IFERROR(S32/S36,"")</f>
        <v/>
      </c>
      <c r="T33" s="105"/>
      <c r="U33" s="130" t="str">
        <f>IFERROR(U32/U36,"")</f>
        <v/>
      </c>
      <c r="V33" s="105"/>
      <c r="W33" s="130" t="str">
        <f>IFERROR(W32/W36,"")</f>
        <v/>
      </c>
      <c r="X33" s="105"/>
      <c r="Y33" s="130" t="str">
        <f>IFERROR(Y32/Y36,"")</f>
        <v/>
      </c>
      <c r="Z33" s="105"/>
      <c r="AA33" s="130" t="str">
        <f>IFERROR(AA32/AA36,"")</f>
        <v/>
      </c>
      <c r="AB33" s="105"/>
      <c r="AC33" s="130" t="str">
        <f>IFERROR(AC32/AC36,"")</f>
        <v/>
      </c>
      <c r="AE33" s="361"/>
      <c r="AF33" s="131" t="e">
        <f>($AF32/$AF$36)</f>
        <v>#DIV/0!</v>
      </c>
    </row>
    <row r="34" spans="2:32" ht="15" x14ac:dyDescent="0.25">
      <c r="B34" s="92"/>
      <c r="C34" s="9"/>
      <c r="I34" s="133"/>
      <c r="K34" s="133"/>
      <c r="L34" s="318"/>
      <c r="M34" s="133"/>
      <c r="N34" s="133"/>
      <c r="O34" s="133"/>
      <c r="P34" s="105"/>
      <c r="Q34" s="133"/>
      <c r="R34" s="105"/>
      <c r="S34" s="133"/>
      <c r="T34" s="105"/>
      <c r="U34" s="133"/>
      <c r="V34" s="105"/>
      <c r="W34" s="133"/>
      <c r="X34" s="105"/>
      <c r="Y34" s="133"/>
      <c r="Z34" s="105"/>
      <c r="AA34" s="133"/>
      <c r="AB34" s="105"/>
      <c r="AC34" s="133"/>
      <c r="AE34" s="361"/>
      <c r="AF34" s="311"/>
    </row>
    <row r="35" spans="2:32" ht="15" x14ac:dyDescent="0.25">
      <c r="B35" s="92"/>
      <c r="I35" s="105"/>
      <c r="K35" s="105"/>
      <c r="L35" s="105"/>
      <c r="M35" s="105"/>
      <c r="N35" s="318"/>
      <c r="O35" s="105"/>
      <c r="P35" s="105"/>
      <c r="Q35" s="105"/>
      <c r="R35" s="105"/>
      <c r="S35" s="105"/>
      <c r="T35" s="105"/>
      <c r="U35" s="105"/>
      <c r="V35" s="105"/>
      <c r="W35" s="105"/>
      <c r="X35" s="105"/>
      <c r="Y35" s="105"/>
      <c r="Z35" s="105"/>
      <c r="AA35" s="105"/>
      <c r="AB35" s="105"/>
      <c r="AC35" s="105"/>
      <c r="AE35" s="361"/>
    </row>
    <row r="36" spans="2:32" s="9" customFormat="1" ht="15" x14ac:dyDescent="0.25">
      <c r="B36" s="313"/>
      <c r="C36" s="9" t="s">
        <v>162</v>
      </c>
      <c r="E36" s="8"/>
      <c r="F36" s="8"/>
      <c r="G36" s="8"/>
      <c r="H36" s="8"/>
      <c r="I36" s="128">
        <f>SUM(K36:AC36)</f>
        <v>0</v>
      </c>
      <c r="J36" s="8"/>
      <c r="K36" s="134">
        <f>SUM(K13,K16,K20,K23,K26,K29,K32)</f>
        <v>0</v>
      </c>
      <c r="L36" s="314"/>
      <c r="M36" s="134">
        <f t="shared" ref="M36" si="18">SUM(M13,M16,M20,M23,M26,M29,M32)</f>
        <v>0</v>
      </c>
      <c r="N36" s="314"/>
      <c r="O36" s="134">
        <f t="shared" ref="O36" si="19">SUM(O13,O16,O20,O23,O26,O29,O32)</f>
        <v>0</v>
      </c>
      <c r="P36" s="314"/>
      <c r="Q36" s="134">
        <f>SUM(Q13,Q16,Q20,Q23,Q26,Q29,Q32)</f>
        <v>0</v>
      </c>
      <c r="R36" s="314"/>
      <c r="S36" s="134">
        <f t="shared" ref="S36" si="20">SUM(S13,S16,S20,S23,S26,S29,S32)</f>
        <v>0</v>
      </c>
      <c r="T36" s="314"/>
      <c r="U36" s="134">
        <f t="shared" ref="U36" si="21">SUM(U13,U16,U20,U23,U26,U29,U32)</f>
        <v>0</v>
      </c>
      <c r="V36" s="314"/>
      <c r="W36" s="134">
        <f t="shared" ref="W36" si="22">SUM(W13,W16,W20,W23,W26,W29,W32)</f>
        <v>0</v>
      </c>
      <c r="X36" s="314"/>
      <c r="Y36" s="134">
        <f t="shared" ref="Y36" si="23">SUM(Y13,Y16,Y20,Y23,Y26,Y29,Y32)</f>
        <v>0</v>
      </c>
      <c r="Z36" s="314"/>
      <c r="AA36" s="134">
        <f t="shared" ref="AA36" si="24">SUM(AA13,AA16,AA20,AA23,AA26,AA29,AA32)</f>
        <v>0</v>
      </c>
      <c r="AB36" s="314"/>
      <c r="AC36" s="134">
        <f t="shared" ref="AC36" si="25">SUM(AC13,AC16,AC20,AC23,AC26,AC29,AC32)</f>
        <v>0</v>
      </c>
      <c r="AD36" s="314"/>
      <c r="AE36" s="361"/>
      <c r="AF36" s="129">
        <f>SUM(K36,M36,O36,,Q36,S36,U36,W36,Y36,AA36,AC36)</f>
        <v>0</v>
      </c>
    </row>
    <row r="37" spans="2:32" s="9" customFormat="1" ht="15" x14ac:dyDescent="0.25">
      <c r="B37" s="313"/>
      <c r="C37" s="322" t="s">
        <v>163</v>
      </c>
      <c r="E37" s="8"/>
      <c r="F37" s="8"/>
      <c r="G37" s="8"/>
      <c r="H37" s="8"/>
      <c r="I37" s="51"/>
      <c r="J37" s="8"/>
      <c r="K37" s="51"/>
      <c r="L37" s="320"/>
      <c r="M37" s="51"/>
      <c r="N37" s="315"/>
      <c r="O37" s="51"/>
      <c r="P37" s="314"/>
      <c r="Q37" s="51"/>
      <c r="R37" s="314"/>
      <c r="S37" s="51"/>
      <c r="T37" s="314"/>
      <c r="U37" s="51"/>
      <c r="V37" s="314"/>
      <c r="W37" s="51"/>
      <c r="X37" s="314"/>
      <c r="Y37" s="51"/>
      <c r="Z37" s="314"/>
      <c r="AA37" s="51"/>
      <c r="AB37" s="314"/>
      <c r="AC37" s="51"/>
      <c r="AE37" s="361"/>
      <c r="AF37" s="135"/>
    </row>
    <row r="38" spans="2:32" s="9" customFormat="1" ht="15" x14ac:dyDescent="0.25">
      <c r="B38" s="313"/>
      <c r="C38" s="322"/>
      <c r="E38" s="8"/>
      <c r="F38" s="8"/>
      <c r="G38" s="8"/>
      <c r="H38" s="8"/>
      <c r="I38" s="51"/>
      <c r="J38" s="8"/>
      <c r="K38" s="51"/>
      <c r="L38" s="320"/>
      <c r="M38" s="51"/>
      <c r="N38" s="315"/>
      <c r="O38" s="51"/>
      <c r="P38" s="314"/>
      <c r="Q38" s="51"/>
      <c r="R38" s="314"/>
      <c r="S38" s="51"/>
      <c r="T38" s="314"/>
      <c r="U38" s="51"/>
      <c r="V38" s="314"/>
      <c r="W38" s="51"/>
      <c r="X38" s="314"/>
      <c r="Y38" s="51"/>
      <c r="Z38" s="314"/>
      <c r="AA38" s="51"/>
      <c r="AB38" s="314"/>
      <c r="AC38" s="51"/>
      <c r="AE38" s="361"/>
      <c r="AF38" s="135"/>
    </row>
    <row r="39" spans="2:32" x14ac:dyDescent="0.2">
      <c r="B39" s="92"/>
      <c r="I39" s="105"/>
      <c r="K39" s="105"/>
      <c r="L39" s="105"/>
      <c r="M39" s="105"/>
      <c r="N39" s="318"/>
      <c r="O39" s="105"/>
      <c r="P39" s="105"/>
      <c r="Q39" s="105"/>
      <c r="R39" s="105"/>
      <c r="S39" s="105"/>
      <c r="T39" s="105"/>
      <c r="U39" s="105"/>
      <c r="V39" s="105"/>
      <c r="W39" s="105"/>
      <c r="X39" s="105"/>
      <c r="Y39" s="105"/>
      <c r="Z39" s="105"/>
      <c r="AA39" s="105"/>
      <c r="AB39" s="105"/>
      <c r="AC39" s="105"/>
      <c r="AE39" s="362"/>
    </row>
    <row r="40" spans="2:32" ht="15" x14ac:dyDescent="0.25">
      <c r="B40" s="92"/>
      <c r="C40" s="9" t="s">
        <v>164</v>
      </c>
      <c r="I40" s="205">
        <f>I36*0.9</f>
        <v>0</v>
      </c>
      <c r="K40" s="134">
        <f>K36*0.9</f>
        <v>0</v>
      </c>
      <c r="L40" s="51"/>
      <c r="M40" s="134">
        <f>M36*0.9</f>
        <v>0</v>
      </c>
      <c r="N40" s="51"/>
      <c r="O40" s="134">
        <f>O36*0.9</f>
        <v>0</v>
      </c>
      <c r="P40" s="319"/>
      <c r="Q40" s="134">
        <f>Q36*0.9</f>
        <v>0</v>
      </c>
      <c r="R40" s="319"/>
      <c r="S40" s="134">
        <f>S36*0.9</f>
        <v>0</v>
      </c>
      <c r="T40" s="319"/>
      <c r="U40" s="134">
        <f>U36*0.9</f>
        <v>0</v>
      </c>
      <c r="V40" s="319"/>
      <c r="W40" s="134">
        <f>W36*0.9</f>
        <v>0</v>
      </c>
      <c r="X40" s="319"/>
      <c r="Y40" s="134">
        <f>Y36*0.9</f>
        <v>0</v>
      </c>
      <c r="Z40" s="319"/>
      <c r="AA40" s="134">
        <f>AA36*0.9</f>
        <v>0</v>
      </c>
      <c r="AB40" s="319"/>
      <c r="AC40" s="134">
        <f>AC36*0.9</f>
        <v>0</v>
      </c>
      <c r="AE40" s="362"/>
      <c r="AF40" s="129">
        <f>SUM(K40,M40,O40,,Q40,S40,U40,W40,Y40,AA40,AC40)</f>
        <v>0</v>
      </c>
    </row>
    <row r="41" spans="2:32" ht="15" x14ac:dyDescent="0.25">
      <c r="B41" s="92"/>
      <c r="C41" s="9"/>
      <c r="I41" s="133"/>
      <c r="K41" s="133"/>
      <c r="L41" s="318"/>
      <c r="M41" s="133"/>
      <c r="N41" s="133"/>
      <c r="O41" s="133"/>
      <c r="P41" s="319"/>
      <c r="Q41" s="133"/>
      <c r="R41" s="319"/>
      <c r="S41" s="133"/>
      <c r="T41" s="319"/>
      <c r="U41" s="133"/>
      <c r="V41" s="319"/>
      <c r="W41" s="133"/>
      <c r="X41" s="319"/>
      <c r="Y41" s="133"/>
      <c r="Z41" s="319"/>
      <c r="AA41" s="133"/>
      <c r="AB41" s="319"/>
      <c r="AC41" s="133"/>
      <c r="AD41" s="360"/>
      <c r="AE41" s="362"/>
      <c r="AF41" s="311"/>
    </row>
    <row r="42" spans="2:32" ht="15" x14ac:dyDescent="0.25">
      <c r="B42" s="92"/>
      <c r="C42" s="9" t="s">
        <v>165</v>
      </c>
      <c r="I42" s="206">
        <f>SUM(K42:AC42)</f>
        <v>0</v>
      </c>
      <c r="K42" s="46"/>
      <c r="L42" s="154"/>
      <c r="M42" s="46"/>
      <c r="N42" s="69"/>
      <c r="O42" s="46"/>
      <c r="P42" s="185"/>
      <c r="Q42" s="46"/>
      <c r="R42" s="185"/>
      <c r="S42" s="46"/>
      <c r="T42" s="185"/>
      <c r="U42" s="46"/>
      <c r="V42" s="185"/>
      <c r="W42" s="46"/>
      <c r="X42" s="185"/>
      <c r="Y42" s="46"/>
      <c r="Z42" s="185"/>
      <c r="AA42" s="46"/>
      <c r="AB42" s="185"/>
      <c r="AC42" s="46"/>
      <c r="AD42" s="360"/>
      <c r="AE42" s="362"/>
      <c r="AF42" s="129">
        <f>SUM(K42,M42,O42,,Q42,S42,U42,W42,Y42,AA42,AC42)</f>
        <v>0</v>
      </c>
    </row>
    <row r="43" spans="2:32" ht="15" x14ac:dyDescent="0.25">
      <c r="B43" s="92"/>
      <c r="C43" s="322" t="s">
        <v>450</v>
      </c>
      <c r="I43" s="130" t="str">
        <f>IFERROR(I42/I36,"")</f>
        <v/>
      </c>
      <c r="K43" s="470" t="str">
        <f>IFERROR(K42/K36,"")</f>
        <v/>
      </c>
      <c r="L43" s="105"/>
      <c r="M43" s="130" t="str">
        <f>IFERROR(M42/M36,"")</f>
        <v/>
      </c>
      <c r="N43" s="105"/>
      <c r="O43" s="130" t="str">
        <f>IFERROR(O42/O36,"")</f>
        <v/>
      </c>
      <c r="P43" s="319"/>
      <c r="Q43" s="130" t="str">
        <f>IFERROR(Q42/Q36,"")</f>
        <v/>
      </c>
      <c r="R43" s="319"/>
      <c r="S43" s="130" t="str">
        <f>IFERROR(S42/S36,"")</f>
        <v/>
      </c>
      <c r="T43" s="319"/>
      <c r="U43" s="130" t="str">
        <f>IFERROR(U42/U36,"")</f>
        <v/>
      </c>
      <c r="V43" s="319"/>
      <c r="W43" s="130" t="str">
        <f>IFERROR(W42/W36,"")</f>
        <v/>
      </c>
      <c r="X43" s="319"/>
      <c r="Y43" s="130" t="str">
        <f>IFERROR(Y42/Y36,"")</f>
        <v/>
      </c>
      <c r="Z43" s="319"/>
      <c r="AA43" s="130" t="str">
        <f>IFERROR(AA42/AA36,"")</f>
        <v/>
      </c>
      <c r="AB43" s="319"/>
      <c r="AC43" s="130" t="str">
        <f>IFERROR(AC42/AC36,"")</f>
        <v/>
      </c>
      <c r="AD43" s="360"/>
      <c r="AE43" s="362"/>
      <c r="AF43" s="131" t="e">
        <f>AVERAGE(E43:O43)</f>
        <v>#DIV/0!</v>
      </c>
    </row>
    <row r="44" spans="2:32" ht="15" x14ac:dyDescent="0.25">
      <c r="B44" s="92"/>
      <c r="C44" s="9"/>
      <c r="I44" s="133"/>
      <c r="K44" s="133"/>
      <c r="L44" s="318"/>
      <c r="M44" s="133"/>
      <c r="N44" s="133"/>
      <c r="O44" s="133"/>
      <c r="P44" s="319"/>
      <c r="Q44" s="133"/>
      <c r="R44" s="319"/>
      <c r="S44" s="133"/>
      <c r="T44" s="319"/>
      <c r="U44" s="133"/>
      <c r="V44" s="319"/>
      <c r="W44" s="133"/>
      <c r="X44" s="319"/>
      <c r="Y44" s="133"/>
      <c r="Z44" s="319"/>
      <c r="AA44" s="133"/>
      <c r="AB44" s="319"/>
      <c r="AC44" s="133"/>
      <c r="AD44" s="52"/>
      <c r="AF44" s="311"/>
    </row>
    <row r="45" spans="2:32" ht="15" x14ac:dyDescent="0.25">
      <c r="B45" s="92"/>
      <c r="C45" s="9" t="s">
        <v>166</v>
      </c>
      <c r="I45" s="205">
        <f>I36-I42</f>
        <v>0</v>
      </c>
      <c r="K45" s="134">
        <f>K36-K42</f>
        <v>0</v>
      </c>
      <c r="L45" s="319"/>
      <c r="M45" s="134">
        <f t="shared" ref="M45:O45" si="26">M36-M42</f>
        <v>0</v>
      </c>
      <c r="N45" s="319"/>
      <c r="O45" s="134">
        <f t="shared" si="26"/>
        <v>0</v>
      </c>
      <c r="P45" s="319"/>
      <c r="Q45" s="134">
        <f t="shared" ref="Q45" si="27">Q36-Q42</f>
        <v>0</v>
      </c>
      <c r="R45" s="319"/>
      <c r="S45" s="134">
        <f t="shared" ref="S45" si="28">S36-S42</f>
        <v>0</v>
      </c>
      <c r="T45" s="319"/>
      <c r="U45" s="134">
        <f t="shared" ref="U45" si="29">U36-U42</f>
        <v>0</v>
      </c>
      <c r="V45" s="319"/>
      <c r="W45" s="134">
        <f t="shared" ref="W45" si="30">W36-W42</f>
        <v>0</v>
      </c>
      <c r="X45" s="319"/>
      <c r="Y45" s="134">
        <f t="shared" ref="Y45" si="31">Y36-Y42</f>
        <v>0</v>
      </c>
      <c r="Z45" s="319"/>
      <c r="AA45" s="134">
        <f t="shared" ref="AA45" si="32">AA36-AA42</f>
        <v>0</v>
      </c>
      <c r="AB45" s="319"/>
      <c r="AC45" s="134">
        <f t="shared" ref="AC45" si="33">AC36-AC42</f>
        <v>0</v>
      </c>
      <c r="AD45" s="52"/>
      <c r="AE45" s="9"/>
      <c r="AF45" s="129">
        <f>SUM(K45,M45,O45,Q45,S45,U45,W45,Y45,AA45,AC45)</f>
        <v>0</v>
      </c>
    </row>
    <row r="46" spans="2:32" x14ac:dyDescent="0.2">
      <c r="B46" s="92"/>
      <c r="N46" s="119"/>
      <c r="AD46" s="94"/>
    </row>
    <row r="47" spans="2:32" x14ac:dyDescent="0.2">
      <c r="B47" s="92"/>
      <c r="M47" s="323"/>
      <c r="N47" s="119"/>
      <c r="AD47" s="94"/>
    </row>
    <row r="48" spans="2:32" x14ac:dyDescent="0.2">
      <c r="B48" s="92"/>
      <c r="N48" s="119"/>
      <c r="AD48" s="94"/>
    </row>
    <row r="49" spans="2:32" s="9" customFormat="1" ht="15" x14ac:dyDescent="0.25">
      <c r="B49" s="313"/>
      <c r="C49" s="9" t="s">
        <v>167</v>
      </c>
      <c r="E49" s="8"/>
      <c r="F49" s="8"/>
      <c r="G49" s="8"/>
      <c r="H49" s="8"/>
      <c r="I49" s="206">
        <f>SUM(K49:AC49)</f>
        <v>0</v>
      </c>
      <c r="J49" s="8"/>
      <c r="K49" s="324">
        <f>SUM(K52:K54)</f>
        <v>0</v>
      </c>
      <c r="M49" s="324">
        <f>SUM(M52:M54)</f>
        <v>0</v>
      </c>
      <c r="N49" s="325"/>
      <c r="O49" s="324">
        <f>SUM(O52:O54)</f>
        <v>0</v>
      </c>
      <c r="Q49" s="324">
        <f>SUM(Q52:Q54)</f>
        <v>0</v>
      </c>
      <c r="S49" s="324">
        <f>SUM(S52:S54)</f>
        <v>0</v>
      </c>
      <c r="U49" s="324">
        <f>SUM(U52:U54)</f>
        <v>0</v>
      </c>
      <c r="W49" s="324">
        <f>SUM(W52:W54)</f>
        <v>0</v>
      </c>
      <c r="Y49" s="324">
        <f>SUM(Y52:Y54)</f>
        <v>0</v>
      </c>
      <c r="AA49" s="324">
        <f>SUM(AA52:AA54)</f>
        <v>0</v>
      </c>
      <c r="AC49" s="324">
        <f>SUM(AC52:AC54)</f>
        <v>0</v>
      </c>
      <c r="AD49" s="316"/>
      <c r="AF49" s="129">
        <f>SUM(K49,M49,O49,Q49,S49,U49,W49,Y49,AA49,AC49)</f>
        <v>0</v>
      </c>
    </row>
    <row r="50" spans="2:32" s="9" customFormat="1" ht="15" customHeight="1" x14ac:dyDescent="0.25">
      <c r="B50" s="313"/>
      <c r="E50" s="8"/>
      <c r="F50" s="8"/>
      <c r="G50" s="8"/>
      <c r="H50" s="8"/>
      <c r="I50" s="8"/>
      <c r="J50" s="8"/>
      <c r="K50" s="8"/>
      <c r="M50" s="8"/>
      <c r="N50" s="325"/>
      <c r="O50" s="8"/>
      <c r="Q50" s="8"/>
      <c r="S50" s="8"/>
      <c r="U50" s="8"/>
      <c r="W50" s="8"/>
      <c r="Y50" s="8"/>
      <c r="AA50" s="8"/>
      <c r="AC50" s="8"/>
      <c r="AD50" s="316"/>
    </row>
    <row r="51" spans="2:32" ht="15" x14ac:dyDescent="0.25">
      <c r="B51" s="92"/>
      <c r="C51" s="9" t="s">
        <v>168</v>
      </c>
      <c r="N51" s="119"/>
      <c r="P51" s="326"/>
      <c r="R51" s="326"/>
      <c r="T51" s="326"/>
      <c r="V51" s="326"/>
      <c r="X51" s="326"/>
      <c r="Z51" s="326"/>
      <c r="AB51" s="326"/>
      <c r="AD51" s="327"/>
    </row>
    <row r="52" spans="2:32" x14ac:dyDescent="0.2">
      <c r="B52" s="92"/>
      <c r="C52" s="328" t="s">
        <v>335</v>
      </c>
      <c r="D52" s="490"/>
      <c r="E52" s="490"/>
      <c r="F52" s="490"/>
      <c r="G52" s="490"/>
      <c r="I52" s="128">
        <f>SUM(K52:AC52)</f>
        <v>0</v>
      </c>
      <c r="K52" s="47"/>
      <c r="L52" s="45"/>
      <c r="M52" s="47">
        <v>0</v>
      </c>
      <c r="N52" s="186"/>
      <c r="O52" s="47">
        <v>0</v>
      </c>
      <c r="P52" s="187"/>
      <c r="Q52" s="47">
        <v>0</v>
      </c>
      <c r="R52" s="187"/>
      <c r="S52" s="47">
        <v>0</v>
      </c>
      <c r="T52" s="187"/>
      <c r="U52" s="47">
        <v>0</v>
      </c>
      <c r="V52" s="187"/>
      <c r="W52" s="47">
        <v>0</v>
      </c>
      <c r="X52" s="187"/>
      <c r="Y52" s="47">
        <v>0</v>
      </c>
      <c r="Z52" s="187"/>
      <c r="AA52" s="47">
        <v>0</v>
      </c>
      <c r="AB52" s="187"/>
      <c r="AC52" s="47"/>
      <c r="AD52" s="327"/>
    </row>
    <row r="53" spans="2:32" x14ac:dyDescent="0.2">
      <c r="B53" s="92"/>
      <c r="C53" s="328" t="s">
        <v>335</v>
      </c>
      <c r="D53" s="490"/>
      <c r="E53" s="490"/>
      <c r="F53" s="490"/>
      <c r="G53" s="490"/>
      <c r="I53" s="128">
        <f>SUM(K53:AC53)</f>
        <v>0</v>
      </c>
      <c r="K53" s="47"/>
      <c r="L53" s="45"/>
      <c r="M53" s="47">
        <v>0</v>
      </c>
      <c r="N53" s="186"/>
      <c r="O53" s="47">
        <v>0</v>
      </c>
      <c r="P53" s="187"/>
      <c r="Q53" s="47">
        <v>0</v>
      </c>
      <c r="R53" s="187"/>
      <c r="S53" s="47">
        <v>0</v>
      </c>
      <c r="T53" s="187"/>
      <c r="U53" s="47">
        <v>0</v>
      </c>
      <c r="V53" s="187"/>
      <c r="W53" s="47">
        <v>0</v>
      </c>
      <c r="X53" s="187"/>
      <c r="Y53" s="47">
        <v>0</v>
      </c>
      <c r="Z53" s="187"/>
      <c r="AA53" s="47">
        <v>0</v>
      </c>
      <c r="AB53" s="187"/>
      <c r="AC53" s="47"/>
      <c r="AD53" s="327"/>
    </row>
    <row r="54" spans="2:32" x14ac:dyDescent="0.2">
      <c r="B54" s="92"/>
      <c r="C54" s="328" t="s">
        <v>335</v>
      </c>
      <c r="D54" s="490"/>
      <c r="E54" s="490"/>
      <c r="F54" s="490"/>
      <c r="G54" s="490"/>
      <c r="I54" s="128">
        <f>SUM(K54:AC54)</f>
        <v>0</v>
      </c>
      <c r="K54" s="47"/>
      <c r="L54" s="45"/>
      <c r="M54" s="47">
        <v>0</v>
      </c>
      <c r="N54" s="186"/>
      <c r="O54" s="47">
        <v>0</v>
      </c>
      <c r="P54" s="45"/>
      <c r="Q54" s="47">
        <v>0</v>
      </c>
      <c r="R54" s="45"/>
      <c r="S54" s="47">
        <v>0</v>
      </c>
      <c r="T54" s="45"/>
      <c r="U54" s="47">
        <v>0</v>
      </c>
      <c r="V54" s="45"/>
      <c r="W54" s="47">
        <v>0</v>
      </c>
      <c r="X54" s="45"/>
      <c r="Y54" s="47">
        <v>0</v>
      </c>
      <c r="Z54" s="45"/>
      <c r="AA54" s="47">
        <v>0</v>
      </c>
      <c r="AB54" s="45"/>
      <c r="AC54" s="47"/>
      <c r="AD54" s="94"/>
    </row>
    <row r="55" spans="2:32" x14ac:dyDescent="0.2">
      <c r="B55" s="92"/>
      <c r="AD55" s="94"/>
    </row>
    <row r="56" spans="2:32" ht="20.100000000000001" customHeight="1" x14ac:dyDescent="0.25">
      <c r="B56" s="329"/>
      <c r="C56" s="330"/>
      <c r="E56" s="50"/>
      <c r="F56" s="50"/>
      <c r="G56" s="50"/>
      <c r="H56" s="50"/>
      <c r="I56" s="50"/>
      <c r="J56" s="50"/>
      <c r="K56" s="50"/>
      <c r="L56" s="330"/>
      <c r="M56" s="50"/>
      <c r="N56" s="330"/>
      <c r="O56" s="50"/>
      <c r="P56" s="330"/>
      <c r="Q56" s="330"/>
      <c r="R56" s="330"/>
      <c r="S56" s="330"/>
      <c r="T56" s="330"/>
      <c r="U56" s="330"/>
      <c r="V56" s="330"/>
      <c r="W56" s="330"/>
      <c r="X56" s="330"/>
      <c r="Y56" s="330"/>
      <c r="Z56" s="330"/>
      <c r="AA56" s="330"/>
      <c r="AB56" s="330"/>
      <c r="AC56" s="330"/>
      <c r="AD56" s="331"/>
    </row>
    <row r="57" spans="2:32" ht="191.45" customHeight="1" x14ac:dyDescent="0.25">
      <c r="B57" s="332"/>
      <c r="C57" s="333" t="s">
        <v>169</v>
      </c>
      <c r="D57" s="487"/>
      <c r="E57" s="488"/>
      <c r="F57" s="488"/>
      <c r="G57" s="489"/>
      <c r="H57" s="330"/>
      <c r="I57" s="330"/>
      <c r="J57" s="330"/>
      <c r="K57" s="330"/>
      <c r="L57" s="330"/>
      <c r="M57" s="330"/>
      <c r="N57" s="330"/>
      <c r="O57" s="330"/>
      <c r="P57" s="330"/>
      <c r="Q57" s="330"/>
      <c r="R57" s="330"/>
      <c r="S57" s="330"/>
      <c r="T57" s="330"/>
      <c r="U57" s="330"/>
      <c r="V57" s="330"/>
      <c r="W57" s="330"/>
      <c r="X57" s="330"/>
      <c r="Y57" s="330"/>
      <c r="Z57" s="330"/>
      <c r="AA57" s="330"/>
      <c r="AB57" s="330"/>
      <c r="AC57" s="330"/>
      <c r="AD57" s="331"/>
    </row>
    <row r="58" spans="2:32" ht="15" x14ac:dyDescent="0.2">
      <c r="B58" s="329"/>
      <c r="C58" s="330"/>
      <c r="D58" s="330"/>
      <c r="E58" s="330"/>
      <c r="F58" s="330"/>
      <c r="G58" s="330"/>
      <c r="H58" s="330"/>
      <c r="I58" s="330"/>
      <c r="J58" s="330"/>
      <c r="K58" s="330"/>
      <c r="L58" s="330"/>
      <c r="M58" s="330"/>
      <c r="N58" s="330"/>
      <c r="O58" s="330"/>
      <c r="P58" s="330"/>
      <c r="Q58" s="330"/>
      <c r="R58" s="330"/>
      <c r="S58" s="330"/>
      <c r="T58" s="330"/>
      <c r="U58" s="330"/>
      <c r="V58" s="330"/>
      <c r="W58" s="330"/>
      <c r="X58" s="330"/>
      <c r="Y58" s="330"/>
      <c r="Z58" s="330"/>
      <c r="AA58" s="330"/>
      <c r="AB58" s="330"/>
      <c r="AC58" s="330"/>
      <c r="AD58" s="334"/>
    </row>
    <row r="59" spans="2:32" ht="15.75" x14ac:dyDescent="0.25">
      <c r="B59" s="95" t="s">
        <v>633</v>
      </c>
      <c r="C59" s="96"/>
      <c r="D59" s="96"/>
      <c r="E59" s="96"/>
      <c r="F59" s="96"/>
      <c r="G59" s="96"/>
      <c r="H59" s="96"/>
      <c r="I59" s="96"/>
      <c r="J59" s="96"/>
      <c r="K59" s="96"/>
      <c r="L59" s="96"/>
      <c r="M59" s="96"/>
      <c r="N59" s="96"/>
      <c r="O59" s="96"/>
      <c r="P59" s="96"/>
      <c r="Q59" s="96"/>
      <c r="R59" s="96"/>
      <c r="S59" s="96"/>
      <c r="T59" s="96"/>
      <c r="U59" s="96"/>
      <c r="V59" s="96"/>
      <c r="W59" s="96"/>
      <c r="X59" s="96"/>
      <c r="Y59" s="96"/>
      <c r="Z59" s="96"/>
      <c r="AA59" s="96"/>
      <c r="AB59" s="96"/>
      <c r="AC59" s="96"/>
      <c r="AD59" s="97"/>
    </row>
    <row r="60" spans="2:32" s="119" customFormat="1" ht="15.75" x14ac:dyDescent="0.25">
      <c r="B60" s="332"/>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336"/>
    </row>
    <row r="61" spans="2:32" s="119" customFormat="1" ht="40.5" customHeight="1" x14ac:dyDescent="0.25">
      <c r="B61" s="332"/>
      <c r="C61" s="337" t="s">
        <v>632</v>
      </c>
      <c r="D61" s="338"/>
      <c r="E61" s="338"/>
      <c r="F61" s="338"/>
      <c r="G61" s="338"/>
      <c r="H61" s="335"/>
      <c r="I61" s="335"/>
      <c r="J61" s="335"/>
      <c r="K61" s="335"/>
      <c r="L61" s="335"/>
      <c r="M61" s="335"/>
      <c r="N61" s="335"/>
      <c r="O61" s="335"/>
      <c r="P61" s="335"/>
      <c r="Q61" s="335"/>
      <c r="R61" s="335"/>
      <c r="S61" s="335"/>
      <c r="T61" s="335"/>
      <c r="U61" s="335"/>
      <c r="V61" s="335"/>
      <c r="W61" s="335"/>
      <c r="X61" s="335"/>
      <c r="Y61" s="335"/>
      <c r="Z61" s="335"/>
      <c r="AA61" s="335"/>
      <c r="AB61" s="335"/>
      <c r="AC61" s="335"/>
      <c r="AD61" s="336"/>
    </row>
    <row r="62" spans="2:32" s="119" customFormat="1" ht="36.6" customHeight="1" x14ac:dyDescent="0.25">
      <c r="B62" s="332"/>
      <c r="C62" s="337" t="s">
        <v>419</v>
      </c>
      <c r="D62" s="337"/>
      <c r="E62" s="338"/>
      <c r="F62" s="338"/>
      <c r="G62" s="338"/>
      <c r="H62" s="335"/>
      <c r="I62" s="335"/>
      <c r="J62" s="335"/>
      <c r="K62" s="335"/>
      <c r="L62" s="335"/>
      <c r="M62" s="335"/>
      <c r="N62" s="335"/>
      <c r="O62" s="335"/>
      <c r="P62" s="335"/>
      <c r="Q62" s="335"/>
      <c r="R62" s="335"/>
      <c r="S62" s="335"/>
      <c r="T62" s="335"/>
      <c r="U62" s="335"/>
      <c r="V62" s="335"/>
      <c r="W62" s="335"/>
      <c r="X62" s="335"/>
      <c r="Y62" s="335"/>
      <c r="Z62" s="335"/>
      <c r="AA62" s="335"/>
      <c r="AB62" s="335"/>
      <c r="AC62" s="335"/>
      <c r="AD62" s="336"/>
    </row>
    <row r="63" spans="2:32" s="119" customFormat="1" ht="24.6" customHeight="1" x14ac:dyDescent="0.25">
      <c r="B63" s="332"/>
      <c r="C63" s="338"/>
      <c r="D63" s="338"/>
      <c r="E63" s="338"/>
      <c r="F63" s="338"/>
      <c r="G63" s="338"/>
      <c r="H63" s="335"/>
      <c r="I63" s="335"/>
      <c r="J63" s="335"/>
      <c r="K63" s="335"/>
      <c r="L63" s="335"/>
      <c r="M63" s="335"/>
      <c r="N63" s="335"/>
      <c r="O63" s="335"/>
      <c r="P63" s="335"/>
      <c r="Q63" s="335"/>
      <c r="R63" s="335"/>
      <c r="S63" s="335"/>
      <c r="T63" s="335"/>
      <c r="U63" s="335"/>
      <c r="V63" s="335"/>
      <c r="W63" s="335"/>
      <c r="X63" s="335"/>
      <c r="Y63" s="335"/>
      <c r="Z63" s="335"/>
      <c r="AA63" s="335"/>
      <c r="AB63" s="335"/>
      <c r="AC63" s="335"/>
      <c r="AD63" s="336"/>
    </row>
    <row r="64" spans="2:32" s="119" customFormat="1" ht="15.75" x14ac:dyDescent="0.25">
      <c r="B64" s="332"/>
      <c r="C64" s="339"/>
      <c r="D64" s="339"/>
      <c r="E64" s="339"/>
      <c r="F64" s="339"/>
      <c r="G64" s="339"/>
      <c r="H64" s="335"/>
      <c r="I64" s="335"/>
      <c r="J64" s="335"/>
      <c r="K64" s="335"/>
      <c r="L64" s="335"/>
      <c r="M64" s="335"/>
      <c r="N64" s="335"/>
      <c r="O64" s="335"/>
      <c r="P64" s="335"/>
      <c r="Q64" s="335"/>
      <c r="R64" s="335"/>
      <c r="S64" s="335"/>
      <c r="T64" s="335"/>
      <c r="U64" s="335"/>
      <c r="V64" s="335"/>
      <c r="W64" s="335"/>
      <c r="X64" s="335"/>
      <c r="Y64" s="335"/>
      <c r="Z64" s="335"/>
      <c r="AA64" s="335"/>
      <c r="AB64" s="335"/>
      <c r="AC64" s="335"/>
      <c r="AD64" s="336"/>
    </row>
    <row r="65" spans="2:32" ht="15.75" x14ac:dyDescent="0.25">
      <c r="B65" s="332"/>
      <c r="C65" s="312" t="s">
        <v>360</v>
      </c>
      <c r="E65" s="50"/>
      <c r="F65" s="50"/>
      <c r="G65" s="50"/>
      <c r="H65" s="50"/>
      <c r="I65" s="50"/>
      <c r="J65" s="50"/>
      <c r="K65" s="322"/>
      <c r="P65" s="335"/>
      <c r="R65" s="335"/>
      <c r="T65" s="335"/>
      <c r="V65" s="335"/>
      <c r="X65" s="335"/>
      <c r="Z65" s="335"/>
      <c r="AB65" s="335"/>
      <c r="AD65" s="336"/>
    </row>
    <row r="66" spans="2:32" ht="15.75" x14ac:dyDescent="0.25">
      <c r="B66" s="332"/>
      <c r="C66" s="312"/>
      <c r="E66" s="50"/>
      <c r="F66" s="50"/>
      <c r="G66" s="192" t="s">
        <v>359</v>
      </c>
      <c r="H66" s="50"/>
      <c r="I66" s="192" t="s">
        <v>542</v>
      </c>
      <c r="J66" s="50"/>
      <c r="K66" s="322"/>
      <c r="P66" s="335"/>
      <c r="R66" s="335"/>
      <c r="T66" s="335"/>
      <c r="V66" s="335"/>
      <c r="X66" s="335"/>
      <c r="Z66" s="335"/>
      <c r="AB66" s="335"/>
      <c r="AD66" s="336"/>
    </row>
    <row r="67" spans="2:32" ht="15" x14ac:dyDescent="0.2">
      <c r="B67" s="329"/>
      <c r="C67" s="340" t="s">
        <v>561</v>
      </c>
      <c r="E67" s="50"/>
      <c r="F67" s="50"/>
      <c r="G67" s="201" t="s">
        <v>231</v>
      </c>
      <c r="H67" s="50"/>
      <c r="I67" s="128">
        <f>SUM(K67:AC67)</f>
        <v>0</v>
      </c>
      <c r="J67" s="50"/>
      <c r="K67" s="46"/>
      <c r="L67" s="202"/>
      <c r="M67" s="46"/>
      <c r="N67" s="202"/>
      <c r="O67" s="46"/>
      <c r="P67" s="202"/>
      <c r="Q67" s="46"/>
      <c r="R67" s="202"/>
      <c r="S67" s="46"/>
      <c r="T67" s="202"/>
      <c r="U67" s="46"/>
      <c r="V67" s="202"/>
      <c r="W67" s="46"/>
      <c r="X67" s="202"/>
      <c r="Y67" s="46"/>
      <c r="Z67" s="202"/>
      <c r="AA67" s="46"/>
      <c r="AB67" s="202"/>
      <c r="AC67" s="46"/>
      <c r="AD67" s="334"/>
    </row>
    <row r="68" spans="2:32" ht="15" x14ac:dyDescent="0.2">
      <c r="B68" s="329"/>
      <c r="C68" s="340"/>
      <c r="E68" s="50"/>
      <c r="F68" s="50"/>
      <c r="G68" s="47"/>
      <c r="H68" s="50"/>
      <c r="I68" s="342"/>
      <c r="J68" s="50"/>
      <c r="K68" s="51"/>
      <c r="L68" s="341"/>
      <c r="M68" s="51"/>
      <c r="N68" s="341"/>
      <c r="O68" s="51"/>
      <c r="P68" s="341"/>
      <c r="Q68" s="51"/>
      <c r="R68" s="341"/>
      <c r="S68" s="51"/>
      <c r="T68" s="341"/>
      <c r="U68" s="51"/>
      <c r="V68" s="341"/>
      <c r="W68" s="51"/>
      <c r="X68" s="341"/>
      <c r="Y68" s="51"/>
      <c r="Z68" s="341"/>
      <c r="AA68" s="51"/>
      <c r="AB68" s="341"/>
      <c r="AC68" s="51"/>
      <c r="AD68" s="334"/>
    </row>
    <row r="69" spans="2:32" ht="15.75" x14ac:dyDescent="0.25">
      <c r="B69" s="329"/>
      <c r="C69" s="312" t="s">
        <v>357</v>
      </c>
      <c r="E69" s="50"/>
      <c r="G69" s="135"/>
      <c r="H69" s="63"/>
      <c r="I69" s="343"/>
      <c r="J69" s="63"/>
      <c r="K69" s="204"/>
      <c r="L69" s="344"/>
      <c r="M69" s="204"/>
      <c r="N69" s="341"/>
      <c r="O69" s="51"/>
      <c r="P69" s="341"/>
      <c r="Q69" s="51"/>
      <c r="R69" s="341"/>
      <c r="S69" s="51"/>
      <c r="T69" s="341"/>
      <c r="U69" s="51"/>
      <c r="V69" s="341"/>
      <c r="W69" s="51"/>
      <c r="X69" s="341"/>
      <c r="Y69" s="51"/>
      <c r="Z69" s="341"/>
      <c r="AA69" s="51"/>
      <c r="AB69" s="341"/>
      <c r="AC69" s="51"/>
      <c r="AD69" s="334"/>
    </row>
    <row r="70" spans="2:32" ht="15" x14ac:dyDescent="0.2">
      <c r="B70" s="329"/>
      <c r="C70" s="312" t="s">
        <v>355</v>
      </c>
      <c r="E70" s="50"/>
      <c r="G70" s="50"/>
      <c r="H70" s="63"/>
      <c r="I70" s="343"/>
      <c r="J70" s="63"/>
      <c r="K70" s="204"/>
      <c r="L70" s="344"/>
      <c r="M70" s="204"/>
      <c r="N70" s="341"/>
      <c r="O70" s="51"/>
      <c r="P70" s="341"/>
      <c r="Q70" s="51"/>
      <c r="R70" s="341"/>
      <c r="S70" s="51"/>
      <c r="T70" s="341"/>
      <c r="U70" s="51"/>
      <c r="V70" s="341"/>
      <c r="W70" s="51"/>
      <c r="X70" s="341"/>
      <c r="Y70" s="51"/>
      <c r="Z70" s="341"/>
      <c r="AA70" s="51"/>
      <c r="AB70" s="341"/>
      <c r="AC70" s="51"/>
      <c r="AD70" s="334"/>
    </row>
    <row r="71" spans="2:32" ht="15" hidden="1" x14ac:dyDescent="0.2">
      <c r="B71" s="329"/>
      <c r="C71" s="312"/>
      <c r="E71" s="50"/>
      <c r="F71" s="45"/>
      <c r="G71" s="50"/>
      <c r="H71" s="63"/>
      <c r="I71" s="345" t="s">
        <v>542</v>
      </c>
      <c r="J71" s="63"/>
      <c r="K71" s="204"/>
      <c r="L71" s="344"/>
      <c r="M71" s="204"/>
      <c r="N71" s="341"/>
      <c r="O71" s="51"/>
      <c r="P71" s="341"/>
      <c r="Q71" s="51"/>
      <c r="R71" s="341"/>
      <c r="S71" s="51"/>
      <c r="T71" s="341"/>
      <c r="U71" s="51"/>
      <c r="V71" s="341"/>
      <c r="W71" s="51"/>
      <c r="X71" s="341"/>
      <c r="Y71" s="51"/>
      <c r="Z71" s="341"/>
      <c r="AA71" s="51"/>
      <c r="AB71" s="341"/>
      <c r="AC71" s="51"/>
      <c r="AD71" s="334"/>
    </row>
    <row r="72" spans="2:32" ht="15" hidden="1" x14ac:dyDescent="0.2">
      <c r="B72" s="329"/>
      <c r="C72" s="340" t="s">
        <v>564</v>
      </c>
      <c r="E72" s="50"/>
      <c r="G72" s="201" t="s">
        <v>332</v>
      </c>
      <c r="H72" s="50"/>
      <c r="I72" s="128">
        <f>SUM(K72:AC72)</f>
        <v>0</v>
      </c>
      <c r="J72" s="50"/>
      <c r="K72" s="46"/>
      <c r="L72" s="203"/>
      <c r="M72" s="46"/>
      <c r="N72" s="203"/>
      <c r="O72" s="46"/>
      <c r="P72" s="203"/>
      <c r="Q72" s="46"/>
      <c r="R72" s="203"/>
      <c r="S72" s="46"/>
      <c r="T72" s="203"/>
      <c r="U72" s="46"/>
      <c r="V72" s="203"/>
      <c r="W72" s="46"/>
      <c r="X72" s="203"/>
      <c r="Y72" s="46"/>
      <c r="Z72" s="203"/>
      <c r="AA72" s="46"/>
      <c r="AB72" s="203"/>
      <c r="AC72" s="46"/>
      <c r="AD72" s="334"/>
    </row>
    <row r="73" spans="2:32" ht="15" hidden="1" x14ac:dyDescent="0.2">
      <c r="B73" s="329"/>
      <c r="C73" s="340"/>
      <c r="E73" s="50"/>
      <c r="G73" s="47"/>
      <c r="H73" s="50"/>
      <c r="I73" s="342"/>
      <c r="J73" s="50"/>
      <c r="K73" s="51"/>
      <c r="L73" s="346"/>
      <c r="M73" s="51"/>
      <c r="N73" s="346"/>
      <c r="O73" s="51"/>
      <c r="P73" s="346"/>
      <c r="Q73" s="51"/>
      <c r="R73" s="346"/>
      <c r="S73" s="51"/>
      <c r="T73" s="346"/>
      <c r="U73" s="51"/>
      <c r="V73" s="346"/>
      <c r="W73" s="51"/>
      <c r="X73" s="346"/>
      <c r="Y73" s="51"/>
      <c r="Z73" s="346"/>
      <c r="AA73" s="51"/>
      <c r="AB73" s="346"/>
      <c r="AC73" s="51"/>
      <c r="AD73" s="334"/>
    </row>
    <row r="74" spans="2:32" ht="15.75" hidden="1" x14ac:dyDescent="0.25">
      <c r="B74" s="329"/>
      <c r="C74" s="312" t="s">
        <v>358</v>
      </c>
      <c r="E74" s="50"/>
      <c r="G74" s="50"/>
      <c r="H74" s="50"/>
      <c r="I74" s="343"/>
      <c r="J74" s="63"/>
      <c r="K74" s="204"/>
      <c r="L74" s="347"/>
      <c r="M74" s="204"/>
      <c r="N74" s="346"/>
      <c r="O74" s="51"/>
      <c r="P74" s="346"/>
      <c r="Q74" s="51"/>
      <c r="R74" s="346"/>
      <c r="S74" s="51"/>
      <c r="T74" s="346"/>
      <c r="U74" s="51"/>
      <c r="V74" s="346"/>
      <c r="W74" s="51"/>
      <c r="X74" s="346"/>
      <c r="Y74" s="51"/>
      <c r="Z74" s="346"/>
      <c r="AA74" s="51"/>
      <c r="AB74" s="346"/>
      <c r="AC74" s="51"/>
      <c r="AD74" s="334"/>
    </row>
    <row r="75" spans="2:32" ht="15" hidden="1" x14ac:dyDescent="0.2">
      <c r="B75" s="329"/>
      <c r="C75" s="312" t="s">
        <v>356</v>
      </c>
      <c r="E75" s="50"/>
      <c r="G75" s="50"/>
      <c r="H75" s="50"/>
      <c r="I75" s="343"/>
      <c r="J75" s="63"/>
      <c r="K75" s="204"/>
      <c r="L75" s="347"/>
      <c r="M75" s="204"/>
      <c r="N75" s="346"/>
      <c r="O75" s="51"/>
      <c r="P75" s="346"/>
      <c r="Q75" s="51"/>
      <c r="R75" s="346"/>
      <c r="S75" s="51"/>
      <c r="T75" s="346"/>
      <c r="U75" s="51"/>
      <c r="V75" s="346"/>
      <c r="W75" s="51"/>
      <c r="X75" s="346"/>
      <c r="Y75" s="51"/>
      <c r="Z75" s="346"/>
      <c r="AA75" s="51"/>
      <c r="AB75" s="346"/>
      <c r="AC75" s="51"/>
      <c r="AD75" s="334"/>
    </row>
    <row r="76" spans="2:32" ht="15" x14ac:dyDescent="0.2">
      <c r="B76" s="329"/>
      <c r="C76" s="312"/>
      <c r="E76" s="50"/>
      <c r="G76" s="50"/>
      <c r="H76" s="50"/>
      <c r="I76" s="345" t="s">
        <v>153</v>
      </c>
      <c r="J76" s="63"/>
      <c r="K76" s="204"/>
      <c r="L76" s="347"/>
      <c r="M76" s="204"/>
      <c r="N76" s="346"/>
      <c r="O76" s="51"/>
      <c r="P76" s="346"/>
      <c r="Q76" s="51"/>
      <c r="R76" s="346"/>
      <c r="S76" s="51"/>
      <c r="T76" s="346"/>
      <c r="U76" s="51"/>
      <c r="V76" s="346"/>
      <c r="W76" s="51"/>
      <c r="X76" s="346"/>
      <c r="Y76" s="51"/>
      <c r="Z76" s="346"/>
      <c r="AA76" s="51"/>
      <c r="AB76" s="346"/>
      <c r="AC76" s="51"/>
      <c r="AD76" s="334"/>
    </row>
    <row r="77" spans="2:32" ht="15.75" x14ac:dyDescent="0.25">
      <c r="B77" s="329"/>
      <c r="C77" s="348" t="s">
        <v>361</v>
      </c>
      <c r="E77" s="50"/>
      <c r="F77" s="50"/>
      <c r="G77" s="50"/>
      <c r="H77" s="50"/>
      <c r="I77" s="349">
        <f>SUM(K77:AC77)</f>
        <v>0</v>
      </c>
      <c r="J77" s="50"/>
      <c r="K77" s="349">
        <f>SUM(K67:K72)</f>
        <v>0</v>
      </c>
      <c r="L77" s="330"/>
      <c r="M77" s="349">
        <f>SUM(M67:M72)</f>
        <v>0</v>
      </c>
      <c r="N77" s="330"/>
      <c r="O77" s="349">
        <f>SUM(O67:O72)</f>
        <v>0</v>
      </c>
      <c r="P77" s="330"/>
      <c r="Q77" s="349">
        <f>SUM(Q67:Q72)</f>
        <v>0</v>
      </c>
      <c r="R77" s="330"/>
      <c r="S77" s="349">
        <f>SUM(S67:S72)</f>
        <v>0</v>
      </c>
      <c r="T77" s="330"/>
      <c r="U77" s="349">
        <f>SUM(U67:U72)</f>
        <v>0</v>
      </c>
      <c r="V77" s="330"/>
      <c r="W77" s="349">
        <f>SUM(W67:W72)</f>
        <v>0</v>
      </c>
      <c r="X77" s="330"/>
      <c r="Y77" s="349">
        <f>SUM(Y67:Y72)</f>
        <v>0</v>
      </c>
      <c r="Z77" s="330"/>
      <c r="AA77" s="349">
        <f>SUM(AA67:AA72)</f>
        <v>0</v>
      </c>
      <c r="AB77" s="330"/>
      <c r="AC77" s="349">
        <f>SUM(AC67:AC72)</f>
        <v>0</v>
      </c>
      <c r="AD77" s="331"/>
      <c r="AF77" s="129">
        <f>SUM(K77,M77,O77,Q77,S77,U77,W77,Y77,AA77,AC77)</f>
        <v>0</v>
      </c>
    </row>
    <row r="78" spans="2:32" ht="15" x14ac:dyDescent="0.2">
      <c r="B78" s="329"/>
      <c r="C78" s="330"/>
      <c r="E78" s="50"/>
      <c r="F78" s="50"/>
      <c r="G78" s="50"/>
      <c r="H78" s="50"/>
      <c r="I78" s="330"/>
      <c r="J78" s="50"/>
      <c r="K78" s="350" t="str">
        <f>IF(K77=K36,"ok","please double check")</f>
        <v>ok</v>
      </c>
      <c r="L78" s="330"/>
      <c r="M78" s="350" t="str">
        <f>IF(M77=M36,"ok","please double check")</f>
        <v>ok</v>
      </c>
      <c r="N78" s="330"/>
      <c r="O78" s="350" t="str">
        <f>IF(O77=O36,"ok","please double check")</f>
        <v>ok</v>
      </c>
      <c r="P78" s="350"/>
      <c r="Q78" s="350" t="str">
        <f>IF(Q77=Q36,"ok","please double check")</f>
        <v>ok</v>
      </c>
      <c r="R78" s="350"/>
      <c r="S78" s="350" t="str">
        <f>IF(S77=S36,"ok","please double check")</f>
        <v>ok</v>
      </c>
      <c r="T78" s="350"/>
      <c r="U78" s="350" t="str">
        <f>IF(U77=U36,"ok","please double check")</f>
        <v>ok</v>
      </c>
      <c r="V78" s="350"/>
      <c r="W78" s="350" t="str">
        <f>IF(W77=W36,"ok","please double check")</f>
        <v>ok</v>
      </c>
      <c r="X78" s="350"/>
      <c r="Y78" s="350" t="str">
        <f>IF(Y77=Y36,"ok","please double check")</f>
        <v>ok</v>
      </c>
      <c r="Z78" s="350"/>
      <c r="AA78" s="350" t="str">
        <f>IF(AA77=AA36,"ok","please double check")</f>
        <v>ok</v>
      </c>
      <c r="AB78" s="350"/>
      <c r="AC78" s="350" t="str">
        <f>IF(AC77=AC36,"ok","please double check")</f>
        <v>ok</v>
      </c>
      <c r="AD78" s="334"/>
    </row>
    <row r="79" spans="2:32" ht="20.100000000000001" customHeight="1" x14ac:dyDescent="0.25">
      <c r="B79" s="329"/>
      <c r="E79" s="50"/>
      <c r="F79" s="50"/>
      <c r="G79" s="50"/>
      <c r="H79" s="50"/>
      <c r="J79" s="50"/>
      <c r="K79" s="50"/>
      <c r="L79" s="330"/>
      <c r="M79" s="50"/>
      <c r="N79" s="330"/>
      <c r="O79" s="50"/>
      <c r="P79" s="330"/>
      <c r="Q79" s="50"/>
      <c r="R79" s="330"/>
      <c r="S79" s="50"/>
      <c r="T79" s="330"/>
      <c r="U79" s="50"/>
      <c r="V79" s="330"/>
      <c r="W79" s="50"/>
      <c r="X79" s="330"/>
      <c r="Y79" s="50"/>
      <c r="Z79" s="330"/>
      <c r="AA79" s="50"/>
      <c r="AB79" s="330"/>
      <c r="AC79" s="50"/>
      <c r="AD79" s="331"/>
      <c r="AF79" s="129">
        <f>SUM(K79,M79,O79,Q79,S79,U79,W79,Y79,AA79,AC79)</f>
        <v>0</v>
      </c>
    </row>
    <row r="80" spans="2:32" ht="20.100000000000001" customHeight="1" x14ac:dyDescent="0.25">
      <c r="B80" s="329"/>
      <c r="C80" s="351"/>
      <c r="E80" s="50"/>
      <c r="F80" s="50"/>
      <c r="G80" s="50"/>
      <c r="H80" s="50"/>
      <c r="I80" s="50"/>
      <c r="J80" s="50"/>
      <c r="K80" s="50"/>
      <c r="L80" s="330"/>
      <c r="M80" s="50"/>
      <c r="N80" s="330"/>
      <c r="O80" s="50"/>
      <c r="P80" s="330"/>
      <c r="Q80" s="330"/>
      <c r="R80" s="330"/>
      <c r="S80" s="330"/>
      <c r="T80" s="330"/>
      <c r="U80" s="330"/>
      <c r="V80" s="330"/>
      <c r="W80" s="330"/>
      <c r="X80" s="330"/>
      <c r="Y80" s="330"/>
      <c r="Z80" s="330"/>
      <c r="AA80" s="330"/>
      <c r="AB80" s="330"/>
      <c r="AC80" s="330"/>
      <c r="AD80" s="331"/>
    </row>
    <row r="81" spans="2:30" ht="15" x14ac:dyDescent="0.2">
      <c r="B81" s="329"/>
      <c r="C81" s="330"/>
      <c r="D81" s="330"/>
      <c r="E81" s="330"/>
      <c r="F81" s="330"/>
      <c r="G81" s="330"/>
      <c r="H81" s="330"/>
      <c r="I81" s="330"/>
      <c r="J81" s="330"/>
      <c r="K81" s="330"/>
      <c r="L81" s="330"/>
      <c r="M81" s="330"/>
      <c r="N81" s="330"/>
      <c r="O81" s="330"/>
      <c r="P81" s="330"/>
      <c r="Q81" s="330"/>
      <c r="R81" s="330"/>
      <c r="S81" s="330"/>
      <c r="T81" s="330"/>
      <c r="U81" s="330"/>
      <c r="V81" s="330"/>
      <c r="W81" s="330"/>
      <c r="X81" s="330"/>
      <c r="Y81" s="330"/>
      <c r="Z81" s="330"/>
      <c r="AA81" s="330"/>
      <c r="AB81" s="330"/>
      <c r="AC81" s="330"/>
      <c r="AD81" s="334"/>
    </row>
    <row r="82" spans="2:30" ht="15.75" x14ac:dyDescent="0.25">
      <c r="B82" s="95" t="s">
        <v>611</v>
      </c>
      <c r="C82" s="96"/>
      <c r="D82" s="96"/>
      <c r="E82" s="96"/>
      <c r="F82" s="96"/>
      <c r="G82" s="96"/>
      <c r="H82" s="96"/>
      <c r="I82" s="96"/>
      <c r="J82" s="96"/>
      <c r="K82" s="96"/>
      <c r="L82" s="96"/>
      <c r="M82" s="96"/>
      <c r="N82" s="96"/>
      <c r="O82" s="96"/>
      <c r="P82" s="96"/>
      <c r="Q82" s="96"/>
      <c r="R82" s="96"/>
      <c r="S82" s="96"/>
      <c r="T82" s="96"/>
      <c r="U82" s="96"/>
      <c r="V82" s="96"/>
      <c r="W82" s="96"/>
      <c r="X82" s="96"/>
      <c r="Y82" s="96"/>
      <c r="Z82" s="96"/>
      <c r="AA82" s="96"/>
      <c r="AB82" s="96"/>
      <c r="AC82" s="96"/>
      <c r="AD82" s="97"/>
    </row>
    <row r="83" spans="2:30" ht="12" customHeight="1" x14ac:dyDescent="0.2">
      <c r="B83" s="329"/>
      <c r="C83" s="330"/>
      <c r="D83" s="330"/>
      <c r="E83" s="330"/>
      <c r="F83" s="330"/>
      <c r="G83" s="330"/>
      <c r="H83" s="330"/>
      <c r="I83" s="330"/>
      <c r="J83" s="330"/>
      <c r="K83" s="330"/>
      <c r="L83" s="330"/>
      <c r="M83" s="330"/>
      <c r="N83" s="330"/>
      <c r="O83" s="330"/>
      <c r="P83" s="330"/>
      <c r="Q83" s="330"/>
      <c r="R83" s="330"/>
      <c r="S83" s="330"/>
      <c r="T83" s="330"/>
      <c r="U83" s="330"/>
      <c r="V83" s="330"/>
      <c r="W83" s="330"/>
      <c r="X83" s="330"/>
      <c r="Y83" s="330"/>
      <c r="Z83" s="330"/>
      <c r="AA83" s="330"/>
      <c r="AB83" s="330"/>
      <c r="AC83" s="330"/>
      <c r="AD83" s="334"/>
    </row>
    <row r="84" spans="2:30" ht="61.5" customHeight="1" x14ac:dyDescent="0.2">
      <c r="B84" s="329"/>
      <c r="C84" s="352" t="s">
        <v>424</v>
      </c>
      <c r="E84" s="330"/>
      <c r="F84" s="359" t="s">
        <v>566</v>
      </c>
      <c r="G84" s="129">
        <f>I67*0.9</f>
        <v>0</v>
      </c>
      <c r="I84" s="359" t="s">
        <v>565</v>
      </c>
      <c r="J84" s="330"/>
      <c r="K84" s="211"/>
      <c r="P84" s="330"/>
      <c r="R84" s="330"/>
      <c r="S84" s="330"/>
      <c r="T84" s="330"/>
      <c r="U84" s="330"/>
      <c r="V84" s="330"/>
      <c r="W84" s="330"/>
      <c r="X84" s="330"/>
      <c r="Y84" s="330"/>
      <c r="Z84" s="330"/>
      <c r="AA84" s="330"/>
      <c r="AB84" s="330"/>
      <c r="AC84" s="330"/>
      <c r="AD84" s="334"/>
    </row>
    <row r="85" spans="2:30" ht="77.099999999999994" hidden="1" customHeight="1" x14ac:dyDescent="0.2">
      <c r="B85" s="329"/>
      <c r="C85" s="352" t="s">
        <v>569</v>
      </c>
      <c r="D85" s="330"/>
      <c r="E85" s="330"/>
      <c r="F85" s="359" t="s">
        <v>567</v>
      </c>
      <c r="G85" s="129">
        <f>I72*0.9</f>
        <v>0</v>
      </c>
      <c r="I85" s="359" t="s">
        <v>568</v>
      </c>
      <c r="J85" s="330"/>
      <c r="K85" s="211"/>
      <c r="P85" s="330"/>
      <c r="Q85" s="330"/>
      <c r="R85" s="330"/>
      <c r="S85" s="330"/>
      <c r="T85" s="330"/>
      <c r="U85" s="330"/>
      <c r="V85" s="330"/>
      <c r="W85" s="330"/>
      <c r="X85" s="330"/>
      <c r="Y85" s="330"/>
      <c r="Z85" s="330"/>
      <c r="AA85" s="330"/>
      <c r="AB85" s="330"/>
      <c r="AC85" s="330"/>
      <c r="AD85" s="334"/>
    </row>
    <row r="86" spans="2:30" ht="65.25" customHeight="1" x14ac:dyDescent="0.2">
      <c r="B86" s="329"/>
      <c r="C86" s="352" t="s">
        <v>425</v>
      </c>
      <c r="E86" s="330"/>
      <c r="F86" s="353" t="s">
        <v>420</v>
      </c>
      <c r="G86" s="129">
        <f>SUM(G84:G85)</f>
        <v>0</v>
      </c>
      <c r="I86" s="353" t="s">
        <v>421</v>
      </c>
      <c r="J86" s="330"/>
      <c r="K86" s="354">
        <f>SUM(K84:K85)</f>
        <v>0</v>
      </c>
      <c r="P86" s="330"/>
      <c r="Q86" s="330"/>
      <c r="R86" s="330"/>
      <c r="S86" s="330"/>
      <c r="T86" s="330"/>
      <c r="U86" s="330"/>
      <c r="V86" s="330"/>
      <c r="W86" s="330"/>
      <c r="X86" s="330"/>
      <c r="Y86" s="330"/>
      <c r="Z86" s="330"/>
      <c r="AA86" s="330"/>
      <c r="AB86" s="330"/>
      <c r="AC86" s="330"/>
      <c r="AD86" s="334"/>
    </row>
    <row r="87" spans="2:30" ht="24.75" customHeight="1" x14ac:dyDescent="0.2">
      <c r="B87" s="329"/>
      <c r="C87" s="352"/>
      <c r="D87" s="330"/>
      <c r="E87" s="330"/>
      <c r="F87" s="353"/>
      <c r="G87" s="353"/>
      <c r="H87" s="353"/>
      <c r="I87" s="353"/>
      <c r="J87" s="353"/>
      <c r="K87" s="341" t="str">
        <f>IF(K86=I42,"ok","please double check with Section 3.1")</f>
        <v>ok</v>
      </c>
      <c r="L87" s="353"/>
      <c r="P87" s="330"/>
      <c r="Q87" s="330"/>
      <c r="R87" s="330"/>
      <c r="S87" s="330"/>
      <c r="T87" s="330"/>
      <c r="U87" s="330"/>
      <c r="V87" s="330"/>
      <c r="W87" s="330"/>
      <c r="X87" s="330"/>
      <c r="Y87" s="330"/>
      <c r="Z87" s="330"/>
      <c r="AA87" s="330"/>
      <c r="AB87" s="330"/>
      <c r="AC87" s="330"/>
      <c r="AD87" s="334"/>
    </row>
    <row r="88" spans="2:30" ht="31.5" x14ac:dyDescent="0.25">
      <c r="B88" s="329"/>
      <c r="C88" s="355" t="s">
        <v>170</v>
      </c>
      <c r="D88" s="356" t="s">
        <v>540</v>
      </c>
      <c r="E88" s="330"/>
      <c r="F88" s="330"/>
      <c r="G88" s="330"/>
      <c r="H88" s="330"/>
      <c r="J88" s="330"/>
      <c r="P88" s="330"/>
      <c r="Q88" s="330"/>
      <c r="R88" s="330"/>
      <c r="S88" s="330"/>
      <c r="T88" s="330"/>
      <c r="U88" s="330"/>
      <c r="V88" s="330"/>
      <c r="W88" s="330"/>
      <c r="X88" s="330"/>
      <c r="Y88" s="330"/>
      <c r="Z88" s="330"/>
      <c r="AA88" s="330"/>
      <c r="AB88" s="330"/>
      <c r="AC88" s="330"/>
      <c r="AD88" s="334"/>
    </row>
    <row r="89" spans="2:30" ht="15.6" customHeight="1" x14ac:dyDescent="0.2">
      <c r="B89" s="329"/>
      <c r="C89" s="195"/>
      <c r="D89" s="47"/>
      <c r="E89" s="330"/>
      <c r="F89" s="330"/>
      <c r="H89" s="352"/>
      <c r="L89" s="330"/>
      <c r="N89" s="330"/>
      <c r="O89" s="330"/>
      <c r="P89" s="330"/>
      <c r="Q89" s="330"/>
      <c r="R89" s="330"/>
      <c r="S89" s="330"/>
      <c r="T89" s="330"/>
      <c r="U89" s="330"/>
      <c r="V89" s="330"/>
      <c r="W89" s="330"/>
      <c r="X89" s="330"/>
      <c r="Y89" s="330"/>
      <c r="Z89" s="330"/>
      <c r="AA89" s="330"/>
      <c r="AB89" s="330"/>
      <c r="AC89" s="330"/>
      <c r="AD89" s="334"/>
    </row>
    <row r="90" spans="2:30" ht="15.6" customHeight="1" x14ac:dyDescent="0.2">
      <c r="B90" s="329"/>
      <c r="C90" s="195"/>
      <c r="D90" s="47"/>
      <c r="E90" s="330"/>
      <c r="F90" s="330"/>
      <c r="H90" s="352"/>
      <c r="L90" s="330"/>
      <c r="N90" s="330"/>
      <c r="O90" s="330"/>
      <c r="P90" s="330"/>
      <c r="Q90" s="330"/>
      <c r="R90" s="330"/>
      <c r="S90" s="330"/>
      <c r="T90" s="330"/>
      <c r="U90" s="330"/>
      <c r="V90" s="330"/>
      <c r="W90" s="330"/>
      <c r="X90" s="330"/>
      <c r="Y90" s="330"/>
      <c r="Z90" s="330"/>
      <c r="AA90" s="330"/>
      <c r="AB90" s="330"/>
      <c r="AC90" s="330"/>
      <c r="AD90" s="334"/>
    </row>
    <row r="91" spans="2:30" ht="15.6" customHeight="1" x14ac:dyDescent="0.2">
      <c r="B91" s="329"/>
      <c r="C91" s="195"/>
      <c r="D91" s="47"/>
      <c r="E91" s="330"/>
      <c r="F91" s="330"/>
      <c r="H91" s="352"/>
      <c r="L91" s="330"/>
      <c r="N91" s="330"/>
      <c r="O91" s="330"/>
      <c r="P91" s="330"/>
      <c r="Q91" s="330"/>
      <c r="R91" s="330"/>
      <c r="S91" s="330"/>
      <c r="T91" s="330"/>
      <c r="U91" s="330"/>
      <c r="V91" s="330"/>
      <c r="W91" s="330"/>
      <c r="X91" s="330"/>
      <c r="Y91" s="330"/>
      <c r="Z91" s="330"/>
      <c r="AA91" s="330"/>
      <c r="AB91" s="330"/>
      <c r="AC91" s="330"/>
      <c r="AD91" s="334"/>
    </row>
    <row r="92" spans="2:30" ht="15.6" customHeight="1" x14ac:dyDescent="0.2">
      <c r="B92" s="329"/>
      <c r="C92" s="195"/>
      <c r="D92" s="47"/>
      <c r="E92" s="330"/>
      <c r="F92" s="330"/>
      <c r="G92" s="330"/>
      <c r="H92" s="330"/>
      <c r="L92" s="330"/>
      <c r="N92" s="330"/>
      <c r="O92" s="330"/>
      <c r="P92" s="330"/>
      <c r="Q92" s="330"/>
      <c r="R92" s="330"/>
      <c r="S92" s="330"/>
      <c r="T92" s="330"/>
      <c r="U92" s="330"/>
      <c r="V92" s="330"/>
      <c r="W92" s="330"/>
      <c r="X92" s="330"/>
      <c r="Y92" s="330"/>
      <c r="Z92" s="330"/>
      <c r="AA92" s="330"/>
      <c r="AB92" s="330"/>
      <c r="AC92" s="330"/>
      <c r="AD92" s="334"/>
    </row>
    <row r="93" spans="2:30" s="119" customFormat="1" ht="15.6" customHeight="1" x14ac:dyDescent="0.2">
      <c r="B93" s="329"/>
      <c r="C93" s="355"/>
      <c r="D93" s="135"/>
      <c r="E93" s="330"/>
      <c r="F93" s="330"/>
      <c r="G93" s="330"/>
      <c r="H93" s="330"/>
      <c r="I93" s="330"/>
      <c r="J93" s="330"/>
      <c r="K93" s="330"/>
      <c r="L93" s="330"/>
      <c r="N93" s="330"/>
      <c r="O93" s="330"/>
      <c r="P93" s="330"/>
      <c r="Q93" s="330"/>
      <c r="R93" s="330"/>
      <c r="S93" s="330"/>
      <c r="T93" s="330"/>
      <c r="U93" s="330"/>
      <c r="V93" s="330"/>
      <c r="W93" s="330"/>
      <c r="X93" s="330"/>
      <c r="Y93" s="330"/>
      <c r="Z93" s="330"/>
      <c r="AA93" s="330"/>
      <c r="AB93" s="330"/>
      <c r="AC93" s="330"/>
      <c r="AD93" s="334"/>
    </row>
    <row r="94" spans="2:30" s="119" customFormat="1" ht="15.6" customHeight="1" x14ac:dyDescent="0.25">
      <c r="B94" s="329"/>
      <c r="C94" s="348" t="s">
        <v>541</v>
      </c>
      <c r="D94" s="136">
        <f>SUM(D89:D92)</f>
        <v>0</v>
      </c>
      <c r="E94" s="330"/>
      <c r="F94" s="357" t="str" cm="1">
        <f t="array" ref="F94">_xlfn.IFS(D94&lt;K84,"less than amount requested",D94=K84,"ok",D94&gt;K84,"greater than requested amount")</f>
        <v>ok</v>
      </c>
      <c r="G94" s="358"/>
      <c r="H94" s="330"/>
      <c r="I94" s="330"/>
      <c r="J94" s="330"/>
      <c r="K94" s="330"/>
      <c r="L94" s="330"/>
      <c r="N94" s="330"/>
      <c r="O94" s="330"/>
      <c r="P94" s="330"/>
      <c r="Q94" s="330"/>
      <c r="R94" s="330"/>
      <c r="S94" s="330"/>
      <c r="T94" s="330"/>
      <c r="U94" s="330"/>
      <c r="V94" s="330"/>
      <c r="W94" s="330"/>
      <c r="X94" s="330"/>
      <c r="Y94" s="330"/>
      <c r="Z94" s="330"/>
      <c r="AA94" s="330"/>
      <c r="AB94" s="330"/>
      <c r="AC94" s="330"/>
      <c r="AD94" s="334"/>
    </row>
    <row r="95" spans="2:30" s="119" customFormat="1" ht="15.6" customHeight="1" x14ac:dyDescent="0.2">
      <c r="B95" s="329"/>
      <c r="C95" s="355"/>
      <c r="D95" s="135"/>
      <c r="E95" s="330"/>
      <c r="F95" s="330"/>
      <c r="G95" s="330"/>
      <c r="H95" s="330"/>
      <c r="I95" s="330"/>
      <c r="J95" s="330"/>
      <c r="K95" s="330"/>
      <c r="L95" s="330"/>
      <c r="N95" s="330"/>
      <c r="O95" s="330"/>
      <c r="P95" s="330"/>
      <c r="Q95" s="330"/>
      <c r="R95" s="330"/>
      <c r="S95" s="330"/>
      <c r="T95" s="330"/>
      <c r="U95" s="330"/>
      <c r="V95" s="330"/>
      <c r="W95" s="330"/>
      <c r="X95" s="330"/>
      <c r="Y95" s="330"/>
      <c r="Z95" s="330"/>
      <c r="AA95" s="330"/>
      <c r="AB95" s="330"/>
      <c r="AC95" s="330"/>
      <c r="AD95" s="334"/>
    </row>
    <row r="96" spans="2:30" ht="15.6" customHeight="1" x14ac:dyDescent="0.2">
      <c r="B96" s="329"/>
      <c r="C96" s="355"/>
      <c r="D96" s="330"/>
      <c r="E96" s="330"/>
      <c r="F96" s="330"/>
      <c r="G96" s="330"/>
      <c r="H96" s="330"/>
      <c r="I96" s="330"/>
      <c r="J96" s="330"/>
      <c r="K96" s="330"/>
      <c r="L96" s="330"/>
      <c r="N96" s="330"/>
      <c r="O96" s="330"/>
      <c r="P96" s="330"/>
      <c r="Q96" s="330"/>
      <c r="R96" s="330"/>
      <c r="S96" s="330"/>
      <c r="T96" s="330"/>
      <c r="U96" s="330"/>
      <c r="V96" s="330"/>
      <c r="W96" s="330"/>
      <c r="X96" s="330"/>
      <c r="Y96" s="330"/>
      <c r="Z96" s="330"/>
      <c r="AA96" s="330"/>
      <c r="AB96" s="330"/>
      <c r="AC96" s="330"/>
      <c r="AD96" s="334"/>
    </row>
    <row r="97" spans="2:30" ht="31.5" hidden="1" x14ac:dyDescent="0.25">
      <c r="B97" s="329"/>
      <c r="C97" s="355" t="s">
        <v>170</v>
      </c>
      <c r="D97" s="356" t="s">
        <v>560</v>
      </c>
      <c r="E97" s="330"/>
      <c r="F97" s="330"/>
      <c r="G97" s="330"/>
      <c r="H97" s="330"/>
      <c r="I97" s="330"/>
      <c r="J97" s="330"/>
      <c r="K97" s="330"/>
      <c r="L97" s="330"/>
      <c r="N97" s="330"/>
      <c r="O97" s="330"/>
      <c r="P97" s="330"/>
      <c r="Q97" s="330"/>
      <c r="R97" s="330"/>
      <c r="S97" s="330"/>
      <c r="T97" s="330"/>
      <c r="U97" s="330"/>
      <c r="V97" s="330"/>
      <c r="W97" s="330"/>
      <c r="X97" s="330"/>
      <c r="Y97" s="330"/>
      <c r="Z97" s="330"/>
      <c r="AA97" s="330"/>
      <c r="AB97" s="330"/>
      <c r="AC97" s="330"/>
      <c r="AD97" s="334"/>
    </row>
    <row r="98" spans="2:30" ht="15" hidden="1" x14ac:dyDescent="0.2">
      <c r="B98" s="329"/>
      <c r="C98" s="195"/>
      <c r="D98" s="47"/>
      <c r="E98" s="330"/>
      <c r="F98" s="330"/>
      <c r="G98" s="330"/>
      <c r="H98" s="330"/>
      <c r="I98" s="330"/>
      <c r="J98" s="330"/>
      <c r="K98" s="330"/>
      <c r="L98" s="330"/>
      <c r="M98" s="119"/>
      <c r="N98" s="330"/>
      <c r="O98" s="330"/>
      <c r="P98" s="330"/>
      <c r="Q98" s="330"/>
      <c r="R98" s="330"/>
      <c r="S98" s="330"/>
      <c r="T98" s="330"/>
      <c r="U98" s="330"/>
      <c r="V98" s="330"/>
      <c r="W98" s="330"/>
      <c r="X98" s="330"/>
      <c r="Y98" s="330"/>
      <c r="Z98" s="330"/>
      <c r="AA98" s="330"/>
      <c r="AB98" s="330"/>
      <c r="AC98" s="330"/>
      <c r="AD98" s="334"/>
    </row>
    <row r="99" spans="2:30" ht="15" hidden="1" x14ac:dyDescent="0.2">
      <c r="B99" s="329"/>
      <c r="C99" s="195"/>
      <c r="D99" s="47"/>
      <c r="E99" s="330"/>
      <c r="F99" s="330"/>
      <c r="G99" s="330"/>
      <c r="H99" s="330"/>
      <c r="I99" s="330"/>
      <c r="J99" s="330"/>
      <c r="K99" s="330"/>
      <c r="L99" s="330"/>
      <c r="M99" s="119"/>
      <c r="N99" s="330"/>
      <c r="O99" s="330"/>
      <c r="P99" s="330"/>
      <c r="Q99" s="330"/>
      <c r="R99" s="330"/>
      <c r="S99" s="330"/>
      <c r="T99" s="330"/>
      <c r="U99" s="330"/>
      <c r="V99" s="330"/>
      <c r="W99" s="330"/>
      <c r="X99" s="330"/>
      <c r="Y99" s="330"/>
      <c r="Z99" s="330"/>
      <c r="AA99" s="330"/>
      <c r="AB99" s="330"/>
      <c r="AC99" s="330"/>
      <c r="AD99" s="334"/>
    </row>
    <row r="100" spans="2:30" ht="15" hidden="1" x14ac:dyDescent="0.2">
      <c r="B100" s="329"/>
      <c r="C100" s="195"/>
      <c r="D100" s="47"/>
      <c r="E100" s="330"/>
      <c r="F100" s="330"/>
      <c r="L100" s="330"/>
      <c r="M100" s="119"/>
      <c r="N100" s="330"/>
      <c r="O100" s="330"/>
      <c r="P100" s="330"/>
      <c r="Q100" s="330"/>
      <c r="R100" s="330"/>
      <c r="S100" s="330"/>
      <c r="T100" s="330"/>
      <c r="U100" s="330"/>
      <c r="V100" s="330"/>
      <c r="W100" s="330"/>
      <c r="X100" s="330"/>
      <c r="Y100" s="330"/>
      <c r="Z100" s="330"/>
      <c r="AA100" s="330"/>
      <c r="AB100" s="330"/>
      <c r="AC100" s="330"/>
      <c r="AD100" s="334"/>
    </row>
    <row r="101" spans="2:30" ht="15" hidden="1" x14ac:dyDescent="0.2">
      <c r="B101" s="329"/>
      <c r="C101" s="195"/>
      <c r="D101" s="47"/>
      <c r="E101" s="330"/>
      <c r="F101" s="330"/>
      <c r="L101" s="330"/>
      <c r="M101" s="119"/>
      <c r="N101" s="330"/>
      <c r="O101" s="330"/>
      <c r="P101" s="330"/>
      <c r="Q101" s="330"/>
      <c r="R101" s="330"/>
      <c r="S101" s="330"/>
      <c r="T101" s="330"/>
      <c r="U101" s="330"/>
      <c r="V101" s="330"/>
      <c r="W101" s="330"/>
      <c r="X101" s="330"/>
      <c r="Y101" s="330"/>
      <c r="Z101" s="330"/>
      <c r="AA101" s="330"/>
      <c r="AB101" s="330"/>
      <c r="AC101" s="330"/>
      <c r="AD101" s="334"/>
    </row>
    <row r="102" spans="2:30" ht="15" hidden="1" x14ac:dyDescent="0.2">
      <c r="B102" s="329"/>
      <c r="C102" s="330"/>
      <c r="D102" s="330"/>
      <c r="E102" s="330"/>
      <c r="F102" s="330"/>
      <c r="L102" s="330"/>
      <c r="M102" s="119"/>
      <c r="N102" s="330"/>
      <c r="O102" s="330"/>
      <c r="P102" s="330"/>
      <c r="Q102" s="330"/>
      <c r="R102" s="330"/>
      <c r="S102" s="330"/>
      <c r="T102" s="330"/>
      <c r="U102" s="330"/>
      <c r="V102" s="330"/>
      <c r="W102" s="330"/>
      <c r="X102" s="330"/>
      <c r="Y102" s="330"/>
      <c r="Z102" s="330"/>
      <c r="AA102" s="330"/>
      <c r="AB102" s="330"/>
      <c r="AC102" s="330"/>
      <c r="AD102" s="334"/>
    </row>
    <row r="103" spans="2:30" ht="15.75" hidden="1" x14ac:dyDescent="0.25">
      <c r="B103" s="329"/>
      <c r="C103" s="348" t="s">
        <v>541</v>
      </c>
      <c r="D103" s="136">
        <f>SUM(D98:D101)</f>
        <v>0</v>
      </c>
      <c r="E103" s="330"/>
      <c r="F103" s="357" t="str" cm="1">
        <f t="array" ref="F103">_xlfn.IFS(D103&lt;K85,"less than amount requested",D103=K85,"ok",D103&gt;K85,"greater than amount requested")</f>
        <v>ok</v>
      </c>
      <c r="L103" s="330"/>
      <c r="M103" s="119"/>
      <c r="N103" s="330"/>
      <c r="O103" s="330"/>
      <c r="P103" s="330"/>
      <c r="Q103" s="330"/>
      <c r="R103" s="330"/>
      <c r="S103" s="330"/>
      <c r="T103" s="330"/>
      <c r="U103" s="330"/>
      <c r="V103" s="330"/>
      <c r="W103" s="330"/>
      <c r="X103" s="330"/>
      <c r="Y103" s="330"/>
      <c r="Z103" s="330"/>
      <c r="AA103" s="330"/>
      <c r="AB103" s="330"/>
      <c r="AC103" s="330"/>
      <c r="AD103" s="334"/>
    </row>
    <row r="104" spans="2:30" ht="15.6" customHeight="1" x14ac:dyDescent="0.2">
      <c r="B104" s="329"/>
      <c r="C104" s="355"/>
      <c r="D104" s="330"/>
      <c r="E104" s="330"/>
      <c r="F104" s="330"/>
      <c r="G104" s="330"/>
      <c r="H104" s="330"/>
      <c r="I104" s="330"/>
      <c r="J104" s="330"/>
      <c r="K104" s="330"/>
      <c r="L104" s="330"/>
      <c r="N104" s="330"/>
      <c r="O104" s="330"/>
      <c r="P104" s="330"/>
      <c r="Q104" s="330"/>
      <c r="R104" s="330"/>
      <c r="S104" s="330"/>
      <c r="T104" s="330"/>
      <c r="U104" s="330"/>
      <c r="V104" s="330"/>
      <c r="W104" s="330"/>
      <c r="X104" s="330"/>
      <c r="Y104" s="330"/>
      <c r="Z104" s="330"/>
      <c r="AA104" s="330"/>
      <c r="AB104" s="330"/>
      <c r="AC104" s="330"/>
      <c r="AD104" s="334"/>
    </row>
    <row r="105" spans="2:30" ht="141.75" customHeight="1" x14ac:dyDescent="0.2">
      <c r="B105" s="329"/>
      <c r="C105" s="122" t="s">
        <v>430</v>
      </c>
      <c r="D105" s="516" t="s">
        <v>646</v>
      </c>
      <c r="E105" s="484"/>
      <c r="F105" s="484"/>
      <c r="G105" s="485"/>
      <c r="H105" s="330"/>
      <c r="I105" s="330"/>
      <c r="J105" s="330"/>
      <c r="K105" s="330"/>
      <c r="L105" s="330"/>
      <c r="N105" s="330"/>
      <c r="O105" s="330"/>
      <c r="P105" s="330"/>
      <c r="Q105" s="330"/>
      <c r="R105" s="330"/>
      <c r="S105" s="330"/>
      <c r="T105" s="330"/>
      <c r="U105" s="330"/>
      <c r="V105" s="330"/>
      <c r="W105" s="330"/>
      <c r="X105" s="330"/>
      <c r="Y105" s="330"/>
      <c r="Z105" s="330"/>
      <c r="AA105" s="330"/>
      <c r="AB105" s="330"/>
      <c r="AC105" s="330"/>
      <c r="AD105" s="334"/>
    </row>
    <row r="106" spans="2:30" ht="15.6" customHeight="1" thickBot="1" x14ac:dyDescent="0.25">
      <c r="B106" s="329"/>
      <c r="C106" s="355"/>
      <c r="D106" s="330"/>
      <c r="E106" s="330"/>
      <c r="F106" s="330"/>
      <c r="G106" s="330"/>
      <c r="H106" s="330"/>
      <c r="I106" s="330"/>
      <c r="J106" s="330"/>
      <c r="K106" s="330"/>
      <c r="L106" s="330"/>
      <c r="N106" s="330"/>
      <c r="O106" s="330"/>
      <c r="P106" s="330"/>
      <c r="Q106" s="330"/>
      <c r="R106" s="330"/>
      <c r="S106" s="330"/>
      <c r="T106" s="330"/>
      <c r="U106" s="330"/>
      <c r="V106" s="330"/>
      <c r="W106" s="330"/>
      <c r="X106" s="330"/>
      <c r="Y106" s="330"/>
      <c r="Z106" s="330"/>
      <c r="AA106" s="330"/>
      <c r="AB106" s="330"/>
      <c r="AC106" s="330"/>
      <c r="AD106" s="334"/>
    </row>
    <row r="107" spans="2:30" ht="15.75" thickBot="1" x14ac:dyDescent="0.3">
      <c r="B107" s="114" t="s">
        <v>66</v>
      </c>
      <c r="C107" s="115"/>
      <c r="D107" s="115"/>
      <c r="E107" s="115"/>
      <c r="F107" s="115"/>
      <c r="G107" s="115"/>
      <c r="H107" s="115"/>
      <c r="I107" s="115"/>
      <c r="J107" s="115"/>
      <c r="K107" s="115"/>
      <c r="L107" s="115"/>
      <c r="M107" s="115"/>
      <c r="N107" s="115"/>
      <c r="O107" s="115"/>
      <c r="P107" s="115"/>
      <c r="Q107" s="115"/>
      <c r="R107" s="115"/>
      <c r="S107" s="115"/>
      <c r="T107" s="115"/>
      <c r="U107" s="115"/>
      <c r="V107" s="115"/>
      <c r="W107" s="115"/>
      <c r="X107" s="115"/>
      <c r="Y107" s="115"/>
      <c r="Z107" s="115"/>
      <c r="AA107" s="115"/>
      <c r="AB107" s="115"/>
      <c r="AC107" s="115"/>
      <c r="AD107" s="118"/>
    </row>
    <row r="108" spans="2:30" x14ac:dyDescent="0.2"/>
  </sheetData>
  <sheetProtection algorithmName="SHA-512" hashValue="W9jyJcz/wiZfsC51SrIdwRoKYaxoPKWQBQNUKYlhxJhvEiJ3ULkYRexHoP7o1XcbMSHUBJqwioqE9O+VPvyr8Q==" saltValue="QRihFRGHKb+9DJQy3mG8xA==" spinCount="100000" sheet="1" objects="1" selectLockedCells="1"/>
  <protectedRanges>
    <protectedRange sqref="K40:K45 M41:O42 L40:O40 M44:O44 L45:O45 Q52:Q54 S52:S54 U52:U54 W52:W54 Y52:Y54 AA52:AA54 AC52:AC54 K52:O54 K6:AD12 D52:D54 L43:O43 Q40:Q45 S40:S45 U40:U45 W40:W45 Y40:Y45 AA40:AA45 AC40:AC45 I40:I41 I43:I45" name="Range1"/>
  </protectedRanges>
  <mergeCells count="6">
    <mergeCell ref="D7:G11"/>
    <mergeCell ref="D57:G57"/>
    <mergeCell ref="D52:G52"/>
    <mergeCell ref="D53:G53"/>
    <mergeCell ref="D54:G54"/>
    <mergeCell ref="E105:G105"/>
  </mergeCells>
  <conditionalFormatting sqref="D105">
    <cfRule type="expression" priority="2" stopIfTrue="1">
      <formula>$D$1=TRUE</formula>
    </cfRule>
  </conditionalFormatting>
  <conditionalFormatting sqref="F94">
    <cfRule type="containsText" dxfId="21" priority="34" operator="containsText" text="ok">
      <formula>NOT(ISERROR(SEARCH("ok",F94)))</formula>
    </cfRule>
    <cfRule type="containsText" dxfId="20" priority="36" operator="containsText" text="totals don't match">
      <formula>NOT(ISERROR(SEARCH("totals don't match",F94)))</formula>
    </cfRule>
  </conditionalFormatting>
  <conditionalFormatting sqref="F103">
    <cfRule type="containsText" dxfId="19" priority="33" operator="containsText" text="ok">
      <formula>NOT(ISERROR(SEARCH("ok",F103)))</formula>
    </cfRule>
    <cfRule type="containsText" dxfId="18" priority="35" operator="containsText" text="totals don't match">
      <formula>NOT(ISERROR(SEARCH("totals don't match",F103)))</formula>
    </cfRule>
  </conditionalFormatting>
  <conditionalFormatting sqref="I43">
    <cfRule type="cellIs" dxfId="17" priority="37" operator="greaterThan">
      <formula>0.905</formula>
    </cfRule>
  </conditionalFormatting>
  <conditionalFormatting sqref="K43:AC43">
    <cfRule type="cellIs" dxfId="16" priority="38" operator="greaterThan">
      <formula>0.900001</formula>
    </cfRule>
  </conditionalFormatting>
  <pageMargins left="0.7" right="0.7" top="0.75" bottom="0.75" header="0.3" footer="0.3"/>
  <pageSetup orientation="portrait" r:id="rId1"/>
  <headerFooter>
    <oddFooter>&amp;L_x000D_&amp;1#&amp;"Calibri"&amp;10&amp;KFF0000 Confidential</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1" id="{7D0DD097-415B-434C-8F94-B83CFFD33597}">
            <xm:f>'1. Applicant Details'!$E$15="Please select"</xm:f>
            <x14:dxf>
              <font>
                <color theme="0"/>
              </font>
              <fill>
                <gradientFill degree="90">
                  <stop position="0">
                    <color theme="0"/>
                  </stop>
                  <stop position="1">
                    <color theme="0"/>
                  </stop>
                </gradientFill>
              </fill>
              <border>
                <left/>
                <right/>
                <top/>
                <bottom/>
              </border>
            </x14:dxf>
          </x14:cfRule>
          <xm:sqref>D105</xm:sqref>
        </x14:conditionalFormatting>
        <x14:conditionalFormatting xmlns:xm="http://schemas.microsoft.com/office/excel/2006/main">
          <x14:cfRule type="expression" priority="3" id="{6D005DF8-C95F-4011-88C8-FE2ADBE93B99}">
            <xm:f>'1. Applicant Details'!$E$15="Please Select"</xm:f>
            <x14:dxf>
              <font>
                <color theme="1"/>
              </font>
              <fill>
                <gradientFill degree="90">
                  <stop position="0">
                    <color theme="1"/>
                  </stop>
                  <stop position="1">
                    <color theme="1"/>
                  </stop>
                </gradientFill>
              </fill>
            </x14:dxf>
          </x14:cfRule>
          <xm:sqref>K1:AD1048576</xm:sqref>
        </x14:conditionalFormatting>
        <x14:conditionalFormatting xmlns:xm="http://schemas.microsoft.com/office/excel/2006/main">
          <x14:cfRule type="expression" priority="4" id="{44B5F885-8328-425C-B5D9-F9550110660F}">
            <xm:f>'1. Applicant Details'!$E$15=1</xm:f>
            <x14:dxf>
              <font>
                <color theme="1"/>
              </font>
              <fill>
                <gradientFill degree="90">
                  <stop position="0">
                    <color theme="1"/>
                  </stop>
                  <stop position="1">
                    <color theme="1"/>
                  </stop>
                </gradientFill>
              </fill>
            </x14:dxf>
          </x14:cfRule>
          <xm:sqref>M1:AD1048576</xm:sqref>
        </x14:conditionalFormatting>
        <x14:conditionalFormatting xmlns:xm="http://schemas.microsoft.com/office/excel/2006/main">
          <x14:cfRule type="expression" priority="5" id="{B2597A93-1C3C-4768-A08E-219C68BFF2FC}">
            <xm:f>'1. Applicant Details'!$E$15=2</xm:f>
            <x14:dxf>
              <font>
                <color theme="1"/>
              </font>
              <fill>
                <gradientFill degree="90">
                  <stop position="0">
                    <color theme="1"/>
                  </stop>
                  <stop position="1">
                    <color theme="1"/>
                  </stop>
                </gradientFill>
              </fill>
            </x14:dxf>
          </x14:cfRule>
          <xm:sqref>O1:AD1048576</xm:sqref>
        </x14:conditionalFormatting>
        <x14:conditionalFormatting xmlns:xm="http://schemas.microsoft.com/office/excel/2006/main">
          <x14:cfRule type="expression" priority="13" id="{B9123FCD-66D6-4253-9591-50515253C348}">
            <xm:f>'1. Applicant Details'!$E$15=3</xm:f>
            <x14:dxf>
              <font>
                <color theme="1"/>
              </font>
              <fill>
                <gradientFill degree="90">
                  <stop position="0">
                    <color theme="1"/>
                  </stop>
                  <stop position="1">
                    <color theme="1"/>
                  </stop>
                </gradientFill>
              </fill>
            </x14:dxf>
          </x14:cfRule>
          <xm:sqref>Q1:AD1048576</xm:sqref>
        </x14:conditionalFormatting>
        <x14:conditionalFormatting xmlns:xm="http://schemas.microsoft.com/office/excel/2006/main">
          <x14:cfRule type="expression" priority="14" id="{54236CFE-5685-47DF-8972-16C858CBE7EA}">
            <xm:f>'1. Applicant Details'!$E$15=4</xm:f>
            <x14:dxf>
              <font>
                <color theme="1"/>
              </font>
              <fill>
                <gradientFill degree="90">
                  <stop position="0">
                    <color theme="1"/>
                  </stop>
                  <stop position="1">
                    <color theme="1"/>
                  </stop>
                </gradientFill>
              </fill>
            </x14:dxf>
          </x14:cfRule>
          <xm:sqref>S1:AD1048576</xm:sqref>
        </x14:conditionalFormatting>
        <x14:conditionalFormatting xmlns:xm="http://schemas.microsoft.com/office/excel/2006/main">
          <x14:cfRule type="expression" priority="28" id="{3B3F87DD-ADD8-496C-B437-3F091BF74223}">
            <xm:f>'1. Applicant Details'!$E$15=5</xm:f>
            <x14:dxf>
              <font>
                <color theme="1"/>
              </font>
              <fill>
                <gradientFill degree="90">
                  <stop position="0">
                    <color theme="1"/>
                  </stop>
                  <stop position="1">
                    <color theme="1"/>
                  </stop>
                </gradientFill>
              </fill>
            </x14:dxf>
          </x14:cfRule>
          <xm:sqref>U1:AD1048576</xm:sqref>
        </x14:conditionalFormatting>
        <x14:conditionalFormatting xmlns:xm="http://schemas.microsoft.com/office/excel/2006/main">
          <x14:cfRule type="expression" priority="29" id="{1E59EE10-F965-4CF8-A23A-09FC5E003AAD}">
            <xm:f>'1. Applicant Details'!$E$15=6</xm:f>
            <x14:dxf>
              <font>
                <color theme="1"/>
              </font>
              <fill>
                <gradientFill degree="90">
                  <stop position="0">
                    <color theme="1"/>
                  </stop>
                  <stop position="1">
                    <color theme="1"/>
                  </stop>
                </gradientFill>
              </fill>
            </x14:dxf>
          </x14:cfRule>
          <xm:sqref>W1:AD1048576</xm:sqref>
        </x14:conditionalFormatting>
        <x14:conditionalFormatting xmlns:xm="http://schemas.microsoft.com/office/excel/2006/main">
          <x14:cfRule type="expression" priority="30" id="{489CAB9D-C66E-44FE-81B2-BF5F8A80D491}">
            <xm:f>'1. Applicant Details'!$E$15=7</xm:f>
            <x14:dxf>
              <font>
                <color theme="1"/>
              </font>
              <fill>
                <gradientFill degree="90">
                  <stop position="0">
                    <color theme="1"/>
                  </stop>
                  <stop position="1">
                    <color theme="1"/>
                  </stop>
                </gradientFill>
              </fill>
            </x14:dxf>
          </x14:cfRule>
          <xm:sqref>Y1:AD1048576</xm:sqref>
        </x14:conditionalFormatting>
        <x14:conditionalFormatting xmlns:xm="http://schemas.microsoft.com/office/excel/2006/main">
          <x14:cfRule type="expression" priority="31" id="{9294A58D-F66B-465D-895C-16944AAE2CA0}">
            <xm:f>'1. Applicant Details'!$E$15=8</xm:f>
            <x14:dxf>
              <font>
                <color theme="1"/>
              </font>
              <fill>
                <gradientFill degree="90">
                  <stop position="0">
                    <color theme="1"/>
                  </stop>
                  <stop position="1">
                    <color theme="1"/>
                  </stop>
                </gradientFill>
              </fill>
            </x14:dxf>
          </x14:cfRule>
          <xm:sqref>AA1:AD1048576</xm:sqref>
        </x14:conditionalFormatting>
        <x14:conditionalFormatting xmlns:xm="http://schemas.microsoft.com/office/excel/2006/main">
          <x14:cfRule type="expression" priority="32" id="{BD99E5BA-D283-4D04-BB7D-CD666B902B3F}">
            <xm:f>'1. Applicant Details'!$E$15=9</xm:f>
            <x14:dxf>
              <font>
                <color theme="1"/>
              </font>
              <fill>
                <gradientFill degree="90">
                  <stop position="0">
                    <color theme="1"/>
                  </stop>
                  <stop position="1">
                    <color theme="1"/>
                  </stop>
                </gradientFill>
              </fill>
            </x14:dxf>
          </x14:cfRule>
          <xm:sqref>AC1:AD1048576</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C489A963-B127-4ED0-ABD8-7305D3DF1E4B}">
          <x14:formula1>
            <xm:f>Lists!$B$2:$B$4</xm:f>
          </x14:formula1>
          <xm:sqref>G67 G72</xm:sqref>
        </x14:dataValidation>
        <x14:dataValidation type="list" allowBlank="1" showInputMessage="1" showErrorMessage="1" xr:uid="{DB7EA845-90D1-433C-88BF-A12F63285CA8}">
          <x14:formula1>
            <xm:f>Lists!$U$15:$U$26</xm:f>
          </x14:formula1>
          <xm:sqref>C98:C101</xm:sqref>
        </x14:dataValidation>
        <x14:dataValidation type="list" allowBlank="1" showInputMessage="1" showErrorMessage="1" xr:uid="{F38E2424-B761-4C1E-8FD6-F0DB935703ED}">
          <x14:formula1>
            <xm:f>Lists!$U$7:$U$14</xm:f>
          </x14:formula1>
          <xm:sqref>C89:C92</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1B232-FBA0-4DAF-B00F-FC8DFFD32C23}">
  <sheetPr codeName="Sheet5">
    <tabColor theme="4"/>
  </sheetPr>
  <dimension ref="A1:L20"/>
  <sheetViews>
    <sheetView showGridLines="0" tabSelected="1" topLeftCell="B1" workbookViewId="0">
      <selection activeCell="C5" sqref="C5"/>
    </sheetView>
  </sheetViews>
  <sheetFormatPr defaultColWidth="0" defaultRowHeight="14.25" zeroHeight="1" x14ac:dyDescent="0.2"/>
  <cols>
    <col min="1" max="1" width="2" style="8" customWidth="1"/>
    <col min="2" max="2" width="6.42578125" style="8" customWidth="1"/>
    <col min="3" max="3" width="56.5703125" style="8" customWidth="1"/>
    <col min="4" max="6" width="16.85546875" style="8" customWidth="1"/>
    <col min="7" max="7" width="51.5703125" style="8" customWidth="1"/>
    <col min="8" max="10" width="17.42578125" style="8" customWidth="1"/>
    <col min="11" max="11" width="8.85546875" style="8" customWidth="1"/>
    <col min="12" max="12" width="1.85546875" style="8" customWidth="1"/>
    <col min="13" max="16384" width="8.85546875" style="8" hidden="1"/>
  </cols>
  <sheetData>
    <row r="1" spans="2:11" ht="6.6" customHeight="1" thickBot="1" x14ac:dyDescent="0.25"/>
    <row r="2" spans="2:11" ht="27" thickBot="1" x14ac:dyDescent="0.45">
      <c r="B2" s="137"/>
      <c r="C2" s="125" t="s">
        <v>327</v>
      </c>
      <c r="D2" s="115"/>
      <c r="E2" s="115"/>
      <c r="F2" s="115"/>
      <c r="G2" s="115"/>
      <c r="H2" s="115"/>
      <c r="I2" s="115"/>
      <c r="J2" s="115"/>
      <c r="K2" s="118"/>
    </row>
    <row r="3" spans="2:11" x14ac:dyDescent="0.2">
      <c r="B3" s="92"/>
      <c r="K3" s="94"/>
    </row>
    <row r="4" spans="2:11" ht="52.5" customHeight="1" x14ac:dyDescent="0.2">
      <c r="B4" s="92"/>
      <c r="C4" s="103" t="s">
        <v>171</v>
      </c>
      <c r="D4" s="106" t="s">
        <v>172</v>
      </c>
      <c r="E4" s="106" t="s">
        <v>173</v>
      </c>
      <c r="F4" s="106" t="s">
        <v>174</v>
      </c>
      <c r="G4" s="103" t="s">
        <v>556</v>
      </c>
      <c r="H4" s="106" t="s">
        <v>557</v>
      </c>
      <c r="I4" s="106" t="s">
        <v>558</v>
      </c>
      <c r="J4" s="138" t="s">
        <v>175</v>
      </c>
      <c r="K4" s="94"/>
    </row>
    <row r="5" spans="2:11" ht="71.45" customHeight="1" x14ac:dyDescent="0.2">
      <c r="B5" s="92"/>
      <c r="C5" s="53"/>
      <c r="D5" s="48"/>
      <c r="E5" s="48"/>
      <c r="F5" s="139">
        <f>D5*E5</f>
        <v>0</v>
      </c>
      <c r="G5" s="53"/>
      <c r="H5" s="48"/>
      <c r="I5" s="48"/>
      <c r="J5" s="140">
        <f>H5*I5</f>
        <v>0</v>
      </c>
      <c r="K5" s="94"/>
    </row>
    <row r="6" spans="2:11" ht="71.45" customHeight="1" x14ac:dyDescent="0.2">
      <c r="B6" s="92"/>
      <c r="C6" s="53"/>
      <c r="D6" s="48"/>
      <c r="E6" s="48"/>
      <c r="F6" s="139">
        <f t="shared" ref="F6:F9" si="0">D6*E6</f>
        <v>0</v>
      </c>
      <c r="G6" s="53"/>
      <c r="H6" s="48"/>
      <c r="I6" s="48"/>
      <c r="J6" s="140">
        <f t="shared" ref="J6:J9" si="1">H6*I6</f>
        <v>0</v>
      </c>
      <c r="K6" s="94"/>
    </row>
    <row r="7" spans="2:11" ht="71.45" customHeight="1" x14ac:dyDescent="0.2">
      <c r="B7" s="92"/>
      <c r="C7" s="53"/>
      <c r="D7" s="48"/>
      <c r="E7" s="48"/>
      <c r="F7" s="139">
        <f t="shared" si="0"/>
        <v>0</v>
      </c>
      <c r="G7" s="53"/>
      <c r="H7" s="48"/>
      <c r="I7" s="48"/>
      <c r="J7" s="140">
        <f t="shared" si="1"/>
        <v>0</v>
      </c>
      <c r="K7" s="94"/>
    </row>
    <row r="8" spans="2:11" ht="71.45" customHeight="1" x14ac:dyDescent="0.2">
      <c r="B8" s="92"/>
      <c r="C8" s="53"/>
      <c r="D8" s="48"/>
      <c r="E8" s="48"/>
      <c r="F8" s="139">
        <f t="shared" si="0"/>
        <v>0</v>
      </c>
      <c r="G8" s="53"/>
      <c r="H8" s="48"/>
      <c r="I8" s="48"/>
      <c r="J8" s="140">
        <f t="shared" si="1"/>
        <v>0</v>
      </c>
      <c r="K8" s="94"/>
    </row>
    <row r="9" spans="2:11" ht="71.45" customHeight="1" x14ac:dyDescent="0.2">
      <c r="B9" s="92"/>
      <c r="C9" s="53"/>
      <c r="D9" s="48"/>
      <c r="E9" s="48"/>
      <c r="F9" s="139">
        <f t="shared" si="0"/>
        <v>0</v>
      </c>
      <c r="G9" s="53"/>
      <c r="H9" s="48"/>
      <c r="I9" s="48"/>
      <c r="J9" s="140">
        <f t="shared" si="1"/>
        <v>0</v>
      </c>
      <c r="K9" s="94"/>
    </row>
    <row r="10" spans="2:11" ht="71.45" customHeight="1" x14ac:dyDescent="0.2">
      <c r="B10" s="92"/>
      <c r="C10" s="53"/>
      <c r="D10" s="48"/>
      <c r="E10" s="48"/>
      <c r="F10" s="139">
        <f t="shared" ref="F10:F12" si="2">D10*E10</f>
        <v>0</v>
      </c>
      <c r="G10" s="53"/>
      <c r="H10" s="48"/>
      <c r="I10" s="48"/>
      <c r="J10" s="140">
        <f t="shared" ref="J10:J12" si="3">H10*I10</f>
        <v>0</v>
      </c>
      <c r="K10" s="94"/>
    </row>
    <row r="11" spans="2:11" ht="71.45" customHeight="1" x14ac:dyDescent="0.2">
      <c r="B11" s="92"/>
      <c r="C11" s="53"/>
      <c r="D11" s="48"/>
      <c r="E11" s="48"/>
      <c r="F11" s="139">
        <f t="shared" si="2"/>
        <v>0</v>
      </c>
      <c r="G11" s="53"/>
      <c r="H11" s="48"/>
      <c r="I11" s="48"/>
      <c r="J11" s="140">
        <f t="shared" si="3"/>
        <v>0</v>
      </c>
      <c r="K11" s="94"/>
    </row>
    <row r="12" spans="2:11" ht="71.45" customHeight="1" x14ac:dyDescent="0.2">
      <c r="B12" s="92"/>
      <c r="C12" s="53"/>
      <c r="D12" s="48"/>
      <c r="E12" s="48"/>
      <c r="F12" s="139">
        <f t="shared" si="2"/>
        <v>0</v>
      </c>
      <c r="G12" s="53"/>
      <c r="H12" s="48"/>
      <c r="I12" s="48"/>
      <c r="J12" s="140">
        <f t="shared" si="3"/>
        <v>0</v>
      </c>
      <c r="K12" s="94"/>
    </row>
    <row r="13" spans="2:11" x14ac:dyDescent="0.2">
      <c r="B13" s="92"/>
      <c r="K13" s="94"/>
    </row>
    <row r="14" spans="2:11" x14ac:dyDescent="0.2">
      <c r="B14" s="92"/>
      <c r="K14" s="94"/>
    </row>
    <row r="15" spans="2:11" x14ac:dyDescent="0.2">
      <c r="B15" s="92"/>
      <c r="K15" s="94"/>
    </row>
    <row r="16" spans="2:11" x14ac:dyDescent="0.2">
      <c r="B16" s="92"/>
      <c r="K16" s="94"/>
    </row>
    <row r="17" spans="2:11" x14ac:dyDescent="0.2">
      <c r="B17" s="92"/>
      <c r="K17" s="94"/>
    </row>
    <row r="18" spans="2:11" ht="15" thickBot="1" x14ac:dyDescent="0.25">
      <c r="B18" s="92"/>
      <c r="K18" s="94"/>
    </row>
    <row r="19" spans="2:11" ht="15.75" thickBot="1" x14ac:dyDescent="0.3">
      <c r="B19" s="114" t="s">
        <v>66</v>
      </c>
      <c r="C19" s="115"/>
      <c r="D19" s="115"/>
      <c r="E19" s="115"/>
      <c r="F19" s="115"/>
      <c r="G19" s="115"/>
      <c r="H19" s="115"/>
      <c r="I19" s="115"/>
      <c r="J19" s="115"/>
      <c r="K19" s="118"/>
    </row>
    <row r="20" spans="2:11" x14ac:dyDescent="0.2"/>
  </sheetData>
  <sheetProtection algorithmName="SHA-512" hashValue="23VbTYiQg7ck4pCMjVQAZ3E0lWOK9LqU1teRuOZiVsUUoDai/hwaVqS7vUybrYPefXczXNYEoiHjl3XLy5PZDw==" saltValue="1BhSBsSh5MUIYmH73VwPnA==" spinCount="100000" sheet="1" objects="1" scenarios="1" selectLockedCells="1"/>
  <protectedRanges>
    <protectedRange sqref="G5:I12 C5:E12" name="Range1"/>
  </protectedRanges>
  <conditionalFormatting sqref="F5:F12">
    <cfRule type="colorScale" priority="2">
      <colorScale>
        <cfvo type="num" val="1"/>
        <cfvo type="num" val="6"/>
        <cfvo type="num" val="12"/>
        <color rgb="FF92D050"/>
        <color theme="5"/>
        <color rgb="FFFF0000"/>
      </colorScale>
    </cfRule>
  </conditionalFormatting>
  <conditionalFormatting sqref="J5:J12">
    <cfRule type="colorScale" priority="1">
      <colorScale>
        <cfvo type="num" val="1"/>
        <cfvo type="num" val="6"/>
        <cfvo type="num" val="12"/>
        <color rgb="FF92D050"/>
        <color theme="5"/>
        <color rgb="FFFF0000"/>
      </colorScale>
    </cfRule>
  </conditionalFormatting>
  <dataValidations count="1">
    <dataValidation type="list" allowBlank="1" showInputMessage="1" showErrorMessage="1" sqref="H5:I12 D5:E12" xr:uid="{C3977D3C-A735-40CC-8A6E-6E6F3397E634}">
      <formula1>"1, 2, 3, 4, 5"</formula1>
    </dataValidation>
  </dataValidations>
  <pageMargins left="0.7" right="0.7" top="0.75" bottom="0.75" header="0.3" footer="0.3"/>
  <pageSetup paperSize="9" orientation="portrait" r:id="rId1"/>
  <headerFooter>
    <oddFooter>&amp;L_x000D_&amp;1#&amp;"Calibri"&amp;10&amp;KFF0000 Confidential</oddFooter>
  </headerFooter>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9C0FB-1A93-4119-8982-30A80B611F4F}">
  <sheetPr codeName="Sheet6">
    <tabColor theme="4"/>
  </sheetPr>
  <dimension ref="A1:P86"/>
  <sheetViews>
    <sheetView showGridLines="0" topLeftCell="A59" workbookViewId="0">
      <selection activeCell="G68" sqref="G68"/>
    </sheetView>
  </sheetViews>
  <sheetFormatPr defaultColWidth="0" defaultRowHeight="14.25" zeroHeight="1" x14ac:dyDescent="0.2"/>
  <cols>
    <col min="1" max="2" width="1.140625" style="8" customWidth="1"/>
    <col min="3" max="3" width="27.5703125" style="8" customWidth="1"/>
    <col min="4" max="4" width="9.5703125" style="8" customWidth="1"/>
    <col min="5" max="5" width="32.28515625" style="8" customWidth="1"/>
    <col min="6" max="6" width="15.5703125" style="8" customWidth="1"/>
    <col min="7" max="7" width="20.5703125" style="8" customWidth="1"/>
    <col min="8" max="8" width="9.85546875" style="8" customWidth="1"/>
    <col min="9" max="9" width="20.5703125" style="8" customWidth="1"/>
    <col min="10" max="10" width="18.5703125" style="8" customWidth="1"/>
    <col min="11" max="11" width="7.85546875" style="8" customWidth="1"/>
    <col min="12" max="12" width="16" style="8" customWidth="1"/>
    <col min="13" max="13" width="20.42578125" style="8" customWidth="1"/>
    <col min="14" max="15" width="8.85546875" style="8" customWidth="1"/>
    <col min="16" max="16" width="1.5703125" style="8" customWidth="1"/>
    <col min="17" max="16384" width="8.85546875" style="8" hidden="1"/>
  </cols>
  <sheetData>
    <row r="1" spans="2:15" ht="15" thickBot="1" x14ac:dyDescent="0.25"/>
    <row r="2" spans="2:15" ht="27" thickBot="1" x14ac:dyDescent="0.45">
      <c r="B2" s="137"/>
      <c r="C2" s="125" t="s">
        <v>328</v>
      </c>
      <c r="D2" s="115"/>
      <c r="E2" s="125"/>
      <c r="F2" s="125"/>
      <c r="G2" s="125"/>
      <c r="H2" s="125"/>
      <c r="I2" s="125"/>
      <c r="J2" s="125"/>
      <c r="K2" s="125"/>
      <c r="L2" s="125"/>
      <c r="M2" s="125"/>
      <c r="N2" s="115"/>
      <c r="O2" s="118"/>
    </row>
    <row r="3" spans="2:15" x14ac:dyDescent="0.2">
      <c r="B3" s="92"/>
      <c r="C3" s="141"/>
      <c r="D3" s="141"/>
      <c r="E3" s="141"/>
      <c r="F3" s="141"/>
      <c r="G3" s="141"/>
      <c r="H3" s="141"/>
      <c r="I3" s="141"/>
      <c r="J3" s="141"/>
      <c r="K3" s="141"/>
      <c r="L3" s="141"/>
      <c r="M3" s="141"/>
      <c r="N3" s="141"/>
      <c r="O3" s="142"/>
    </row>
    <row r="4" spans="2:15" x14ac:dyDescent="0.2">
      <c r="B4" s="92"/>
      <c r="O4" s="94"/>
    </row>
    <row r="5" spans="2:15" x14ac:dyDescent="0.2">
      <c r="B5" s="92"/>
      <c r="O5" s="94"/>
    </row>
    <row r="6" spans="2:15" x14ac:dyDescent="0.2">
      <c r="B6" s="92"/>
      <c r="O6" s="94"/>
    </row>
    <row r="7" spans="2:15" x14ac:dyDescent="0.2">
      <c r="B7" s="92"/>
      <c r="O7" s="94"/>
    </row>
    <row r="8" spans="2:15" x14ac:dyDescent="0.2">
      <c r="B8" s="92"/>
      <c r="O8" s="94"/>
    </row>
    <row r="9" spans="2:15" x14ac:dyDescent="0.2">
      <c r="B9" s="92"/>
      <c r="O9" s="94"/>
    </row>
    <row r="10" spans="2:15" ht="15.75" x14ac:dyDescent="0.25">
      <c r="B10" s="126"/>
      <c r="C10" s="96" t="s">
        <v>329</v>
      </c>
      <c r="D10" s="96"/>
      <c r="E10" s="143"/>
      <c r="F10" s="143"/>
      <c r="G10" s="143"/>
      <c r="H10" s="143"/>
      <c r="I10" s="143"/>
      <c r="J10" s="143"/>
      <c r="K10" s="143"/>
      <c r="L10" s="143"/>
      <c r="M10" s="143"/>
      <c r="N10" s="143"/>
      <c r="O10" s="127"/>
    </row>
    <row r="11" spans="2:15" ht="11.45" customHeight="1" x14ac:dyDescent="0.2">
      <c r="B11" s="92"/>
      <c r="O11" s="94"/>
    </row>
    <row r="12" spans="2:15" x14ac:dyDescent="0.2">
      <c r="B12" s="92"/>
      <c r="G12" s="103" t="s">
        <v>176</v>
      </c>
      <c r="O12" s="94"/>
    </row>
    <row r="13" spans="2:15" s="105" customFormat="1" ht="18" customHeight="1" x14ac:dyDescent="0.25">
      <c r="B13" s="214"/>
      <c r="E13" s="105" t="s">
        <v>1</v>
      </c>
      <c r="G13" s="68" t="b">
        <v>0</v>
      </c>
      <c r="O13" s="198" t="s">
        <v>384</v>
      </c>
    </row>
    <row r="14" spans="2:15" ht="6.95" customHeight="1" x14ac:dyDescent="0.2">
      <c r="B14" s="92"/>
      <c r="O14" s="199"/>
    </row>
    <row r="15" spans="2:15" s="105" customFormat="1" ht="18" customHeight="1" x14ac:dyDescent="0.25">
      <c r="B15" s="214"/>
      <c r="E15" s="105" t="s">
        <v>3</v>
      </c>
      <c r="G15" s="68" t="b">
        <v>0</v>
      </c>
      <c r="O15" s="198" t="s">
        <v>385</v>
      </c>
    </row>
    <row r="16" spans="2:15" ht="6.95" customHeight="1" x14ac:dyDescent="0.2">
      <c r="B16" s="92"/>
      <c r="O16" s="199"/>
    </row>
    <row r="17" spans="2:15" s="105" customFormat="1" ht="18" customHeight="1" x14ac:dyDescent="0.25">
      <c r="B17" s="214"/>
      <c r="E17" s="105" t="s">
        <v>6</v>
      </c>
      <c r="G17" s="68" t="b">
        <v>0</v>
      </c>
      <c r="O17" s="198" t="s">
        <v>386</v>
      </c>
    </row>
    <row r="18" spans="2:15" ht="6.95" customHeight="1" x14ac:dyDescent="0.2">
      <c r="B18" s="92"/>
      <c r="O18" s="199"/>
    </row>
    <row r="19" spans="2:15" s="105" customFormat="1" ht="18" customHeight="1" x14ac:dyDescent="0.25">
      <c r="B19" s="214"/>
      <c r="E19" s="105" t="s">
        <v>9</v>
      </c>
      <c r="G19" s="68" t="b">
        <v>0</v>
      </c>
      <c r="O19" s="198" t="s">
        <v>387</v>
      </c>
    </row>
    <row r="20" spans="2:15" x14ac:dyDescent="0.2">
      <c r="B20" s="92"/>
      <c r="O20" s="94"/>
    </row>
    <row r="21" spans="2:15" ht="15.75" x14ac:dyDescent="0.25">
      <c r="B21" s="126"/>
      <c r="C21" s="210"/>
      <c r="D21" s="210"/>
      <c r="E21" s="143"/>
      <c r="F21" s="143"/>
      <c r="G21" s="491" t="str">
        <f>IF(G13*G15*G17*G19=0,"not all checkboxes checked","")</f>
        <v>not all checkboxes checked</v>
      </c>
      <c r="H21" s="491"/>
      <c r="I21" s="491"/>
      <c r="J21" s="475"/>
      <c r="K21" s="143"/>
      <c r="L21" s="143"/>
      <c r="M21" s="475"/>
      <c r="N21" s="475"/>
      <c r="O21" s="476"/>
    </row>
    <row r="22" spans="2:15" ht="15.75" x14ac:dyDescent="0.25">
      <c r="B22" s="477"/>
      <c r="C22" s="96" t="s">
        <v>330</v>
      </c>
      <c r="D22" s="96"/>
      <c r="E22" s="474"/>
      <c r="F22" s="474"/>
      <c r="G22" s="143"/>
      <c r="H22" s="143"/>
      <c r="I22" s="143"/>
      <c r="J22" s="143"/>
      <c r="K22" s="474"/>
      <c r="L22" s="474"/>
      <c r="M22" s="143"/>
      <c r="N22" s="143"/>
      <c r="O22" s="127"/>
    </row>
    <row r="23" spans="2:15" x14ac:dyDescent="0.2">
      <c r="B23" s="92"/>
      <c r="O23" s="94"/>
    </row>
    <row r="24" spans="2:15" x14ac:dyDescent="0.2">
      <c r="B24" s="92"/>
      <c r="C24" s="144"/>
      <c r="D24" s="144"/>
      <c r="E24" s="144"/>
      <c r="G24" s="103" t="s">
        <v>177</v>
      </c>
      <c r="I24" s="144" t="s">
        <v>423</v>
      </c>
      <c r="O24" s="94"/>
    </row>
    <row r="25" spans="2:15" ht="29.45" customHeight="1" x14ac:dyDescent="0.2">
      <c r="B25" s="92"/>
      <c r="C25" s="493" t="s">
        <v>178</v>
      </c>
      <c r="D25" s="493"/>
      <c r="E25" s="493"/>
      <c r="G25" s="67" t="b">
        <v>0</v>
      </c>
      <c r="I25" s="495"/>
      <c r="J25" s="495"/>
      <c r="K25" s="495"/>
      <c r="L25" s="495"/>
      <c r="M25" s="495"/>
      <c r="N25" s="495"/>
      <c r="O25" s="198" t="s">
        <v>388</v>
      </c>
    </row>
    <row r="26" spans="2:15" ht="7.5" customHeight="1" x14ac:dyDescent="0.2">
      <c r="B26" s="92"/>
      <c r="C26" s="123"/>
      <c r="D26" s="123"/>
      <c r="E26" s="123"/>
      <c r="G26" s="103"/>
      <c r="O26" s="199"/>
    </row>
    <row r="27" spans="2:15" ht="30.6" customHeight="1" x14ac:dyDescent="0.2">
      <c r="B27" s="92"/>
      <c r="C27" s="493" t="s">
        <v>179</v>
      </c>
      <c r="D27" s="493"/>
      <c r="E27" s="493"/>
      <c r="G27" s="67" t="b">
        <v>0</v>
      </c>
      <c r="I27" s="495"/>
      <c r="J27" s="495"/>
      <c r="K27" s="495"/>
      <c r="L27" s="495"/>
      <c r="M27" s="495"/>
      <c r="N27" s="495"/>
      <c r="O27" s="198" t="s">
        <v>389</v>
      </c>
    </row>
    <row r="28" spans="2:15" ht="6.95" customHeight="1" x14ac:dyDescent="0.2">
      <c r="B28" s="92"/>
      <c r="C28" s="123"/>
      <c r="D28" s="123"/>
      <c r="E28" s="123"/>
      <c r="G28" s="103"/>
      <c r="O28" s="199"/>
    </row>
    <row r="29" spans="2:15" ht="30.6" customHeight="1" x14ac:dyDescent="0.2">
      <c r="B29" s="92"/>
      <c r="C29" s="493" t="s">
        <v>180</v>
      </c>
      <c r="D29" s="493"/>
      <c r="E29" s="493"/>
      <c r="G29" s="67" t="b">
        <v>0</v>
      </c>
      <c r="I29" s="495"/>
      <c r="J29" s="495"/>
      <c r="K29" s="495"/>
      <c r="L29" s="495"/>
      <c r="M29" s="495"/>
      <c r="N29" s="495"/>
      <c r="O29" s="198" t="s">
        <v>390</v>
      </c>
    </row>
    <row r="30" spans="2:15" ht="7.5" customHeight="1" x14ac:dyDescent="0.2">
      <c r="B30" s="92"/>
      <c r="C30" s="123"/>
      <c r="D30" s="123"/>
      <c r="E30" s="123"/>
      <c r="G30" s="103"/>
      <c r="O30" s="199"/>
    </row>
    <row r="31" spans="2:15" ht="30.6" customHeight="1" x14ac:dyDescent="0.2">
      <c r="B31" s="92"/>
      <c r="C31" s="493" t="s">
        <v>181</v>
      </c>
      <c r="D31" s="493"/>
      <c r="E31" s="493"/>
      <c r="G31" s="67" t="b">
        <v>0</v>
      </c>
      <c r="I31" s="495"/>
      <c r="J31" s="495"/>
      <c r="K31" s="495"/>
      <c r="L31" s="495"/>
      <c r="M31" s="495"/>
      <c r="N31" s="495"/>
      <c r="O31" s="198" t="s">
        <v>391</v>
      </c>
    </row>
    <row r="32" spans="2:15" ht="6.95" customHeight="1" x14ac:dyDescent="0.2">
      <c r="B32" s="92"/>
      <c r="C32" s="123"/>
      <c r="D32" s="123"/>
      <c r="E32" s="123"/>
      <c r="G32" s="103"/>
      <c r="O32" s="199"/>
    </row>
    <row r="33" spans="2:15" ht="29.45" customHeight="1" x14ac:dyDescent="0.2">
      <c r="B33" s="92"/>
      <c r="C33" s="493" t="s">
        <v>182</v>
      </c>
      <c r="D33" s="493"/>
      <c r="E33" s="493"/>
      <c r="G33" s="67" t="b">
        <v>0</v>
      </c>
      <c r="I33" s="495"/>
      <c r="J33" s="495"/>
      <c r="K33" s="495"/>
      <c r="L33" s="495"/>
      <c r="M33" s="495"/>
      <c r="N33" s="495"/>
      <c r="O33" s="198" t="s">
        <v>392</v>
      </c>
    </row>
    <row r="34" spans="2:15" ht="6.95" customHeight="1" x14ac:dyDescent="0.2">
      <c r="B34" s="92"/>
      <c r="C34" s="123"/>
      <c r="D34" s="123"/>
      <c r="E34" s="123"/>
      <c r="G34" s="103"/>
      <c r="O34" s="199"/>
    </row>
    <row r="35" spans="2:15" ht="30.95" customHeight="1" x14ac:dyDescent="0.2">
      <c r="B35" s="92"/>
      <c r="C35" s="493" t="s">
        <v>183</v>
      </c>
      <c r="D35" s="493"/>
      <c r="E35" s="493"/>
      <c r="G35" s="67" t="b">
        <v>0</v>
      </c>
      <c r="I35" s="495"/>
      <c r="J35" s="495"/>
      <c r="K35" s="495"/>
      <c r="L35" s="495"/>
      <c r="M35" s="495"/>
      <c r="N35" s="495"/>
      <c r="O35" s="198" t="s">
        <v>393</v>
      </c>
    </row>
    <row r="36" spans="2:15" ht="7.5" customHeight="1" x14ac:dyDescent="0.2">
      <c r="B36" s="92"/>
      <c r="C36" s="123"/>
      <c r="D36" s="123"/>
      <c r="E36" s="123"/>
      <c r="G36" s="103"/>
      <c r="O36" s="199"/>
    </row>
    <row r="37" spans="2:15" ht="29.45" customHeight="1" x14ac:dyDescent="0.2">
      <c r="B37" s="92"/>
      <c r="C37" s="493" t="s">
        <v>184</v>
      </c>
      <c r="D37" s="493"/>
      <c r="E37" s="493"/>
      <c r="G37" s="67" t="b">
        <v>0</v>
      </c>
      <c r="I37" s="495"/>
      <c r="J37" s="495"/>
      <c r="K37" s="495"/>
      <c r="L37" s="495"/>
      <c r="M37" s="495"/>
      <c r="N37" s="495"/>
      <c r="O37" s="198" t="s">
        <v>394</v>
      </c>
    </row>
    <row r="38" spans="2:15" x14ac:dyDescent="0.2">
      <c r="B38" s="92"/>
      <c r="O38" s="94"/>
    </row>
    <row r="39" spans="2:15" ht="15.75" x14ac:dyDescent="0.25">
      <c r="B39" s="126"/>
      <c r="C39" s="96" t="s">
        <v>331</v>
      </c>
      <c r="D39" s="143"/>
      <c r="E39" s="143"/>
      <c r="F39" s="143"/>
      <c r="G39" s="143"/>
      <c r="H39" s="143"/>
      <c r="I39" s="143"/>
      <c r="J39" s="143"/>
      <c r="K39" s="143"/>
      <c r="L39" s="143"/>
      <c r="M39" s="143"/>
      <c r="N39" s="143"/>
      <c r="O39" s="127"/>
    </row>
    <row r="40" spans="2:15" x14ac:dyDescent="0.2">
      <c r="B40" s="92"/>
      <c r="O40" s="94"/>
    </row>
    <row r="41" spans="2:15" x14ac:dyDescent="0.2">
      <c r="B41" s="92"/>
      <c r="F41" s="494" t="s">
        <v>539</v>
      </c>
      <c r="G41" s="494"/>
      <c r="I41" s="494" t="s">
        <v>570</v>
      </c>
      <c r="J41" s="494"/>
      <c r="L41" s="501"/>
      <c r="M41" s="501"/>
      <c r="O41" s="94"/>
    </row>
    <row r="42" spans="2:15" ht="15" x14ac:dyDescent="0.25">
      <c r="B42" s="92"/>
      <c r="C42" s="496" t="s">
        <v>185</v>
      </c>
      <c r="D42" s="496"/>
      <c r="E42" s="496"/>
      <c r="G42" s="145">
        <f>'3. Eligible Cost Breakdown'!D94</f>
        <v>0</v>
      </c>
      <c r="J42" s="145">
        <f>'3. Eligible Cost Breakdown'!D103</f>
        <v>0</v>
      </c>
      <c r="M42" s="146"/>
      <c r="O42" s="94"/>
    </row>
    <row r="43" spans="2:15" x14ac:dyDescent="0.2">
      <c r="B43" s="92"/>
      <c r="O43" s="94"/>
    </row>
    <row r="44" spans="2:15" x14ac:dyDescent="0.2">
      <c r="B44" s="92"/>
      <c r="C44" s="147" t="s">
        <v>186</v>
      </c>
      <c r="D44" s="148"/>
      <c r="E44" s="148"/>
      <c r="F44" s="194" t="str">
        <f>IF('3. Eligible Cost Breakdown'!C89="","",'3. Eligible Cost Breakdown'!C89)</f>
        <v/>
      </c>
      <c r="G44" s="145">
        <f>'3. Eligible Cost Breakdown'!D89</f>
        <v>0</v>
      </c>
      <c r="H44" s="149"/>
      <c r="I44" s="194" t="str">
        <f>IF('3. Eligible Cost Breakdown'!C98="","",'3. Eligible Cost Breakdown'!C98)</f>
        <v/>
      </c>
      <c r="J44" s="196">
        <f>'3. Eligible Cost Breakdown'!D98</f>
        <v>0</v>
      </c>
      <c r="M44" s="146"/>
      <c r="N44" s="149"/>
      <c r="O44" s="94"/>
    </row>
    <row r="45" spans="2:15" x14ac:dyDescent="0.2">
      <c r="B45" s="92"/>
      <c r="C45" s="147"/>
      <c r="D45" s="148"/>
      <c r="E45" s="148"/>
      <c r="F45" s="194" t="str">
        <f>IF('3. Eligible Cost Breakdown'!C90="","",'3. Eligible Cost Breakdown'!C90)</f>
        <v/>
      </c>
      <c r="G45" s="145">
        <f>'3. Eligible Cost Breakdown'!D90</f>
        <v>0</v>
      </c>
      <c r="H45" s="149"/>
      <c r="I45" s="194" t="str">
        <f>IF('3. Eligible Cost Breakdown'!C99="","",'3. Eligible Cost Breakdown'!C99)</f>
        <v/>
      </c>
      <c r="J45" s="196">
        <f>'3. Eligible Cost Breakdown'!D99</f>
        <v>0</v>
      </c>
      <c r="M45" s="146"/>
      <c r="N45" s="149"/>
      <c r="O45" s="94"/>
    </row>
    <row r="46" spans="2:15" x14ac:dyDescent="0.2">
      <c r="B46" s="92"/>
      <c r="C46" s="147"/>
      <c r="D46" s="148"/>
      <c r="E46" s="148"/>
      <c r="F46" s="194" t="str">
        <f>IF('3. Eligible Cost Breakdown'!C91="","",'3. Eligible Cost Breakdown'!C91)</f>
        <v/>
      </c>
      <c r="G46" s="145">
        <f>'3. Eligible Cost Breakdown'!D91</f>
        <v>0</v>
      </c>
      <c r="H46" s="149"/>
      <c r="I46" s="194" t="str">
        <f>IF('3. Eligible Cost Breakdown'!C100="","",'3. Eligible Cost Breakdown'!C100)</f>
        <v/>
      </c>
      <c r="J46" s="196">
        <f>'3. Eligible Cost Breakdown'!D100</f>
        <v>0</v>
      </c>
      <c r="M46" s="146"/>
      <c r="N46" s="149"/>
      <c r="O46" s="94"/>
    </row>
    <row r="47" spans="2:15" x14ac:dyDescent="0.2">
      <c r="B47" s="92"/>
      <c r="C47" s="148"/>
      <c r="D47" s="148"/>
      <c r="E47" s="148"/>
      <c r="F47" s="194" t="str">
        <f>IF('3. Eligible Cost Breakdown'!C92="","",'3. Eligible Cost Breakdown'!C92)</f>
        <v/>
      </c>
      <c r="G47" s="145">
        <f>'3. Eligible Cost Breakdown'!D92</f>
        <v>0</v>
      </c>
      <c r="H47" s="149"/>
      <c r="I47" s="194" t="str">
        <f>IF('3. Eligible Cost Breakdown'!C101="","",'3. Eligible Cost Breakdown'!C101)</f>
        <v/>
      </c>
      <c r="J47" s="196">
        <f>'3. Eligible Cost Breakdown'!D101</f>
        <v>0</v>
      </c>
      <c r="M47" s="146"/>
      <c r="O47" s="94"/>
    </row>
    <row r="48" spans="2:15" x14ac:dyDescent="0.2">
      <c r="B48" s="92"/>
      <c r="C48" s="149"/>
      <c r="D48" s="149"/>
      <c r="E48" s="149"/>
      <c r="F48" s="149"/>
      <c r="G48" s="149"/>
      <c r="H48" s="149"/>
      <c r="I48" s="149"/>
      <c r="J48" s="149"/>
      <c r="K48" s="149"/>
      <c r="O48" s="94"/>
    </row>
    <row r="49" spans="2:15" x14ac:dyDescent="0.2">
      <c r="B49" s="92"/>
      <c r="C49" s="105"/>
      <c r="D49" s="105"/>
      <c r="E49" s="105"/>
      <c r="O49" s="94"/>
    </row>
    <row r="50" spans="2:15" ht="73.5" customHeight="1" x14ac:dyDescent="0.25">
      <c r="B50" s="92"/>
      <c r="C50" s="497" t="s">
        <v>628</v>
      </c>
      <c r="D50" s="498"/>
      <c r="E50" s="498"/>
      <c r="G50" s="68" t="b">
        <v>0</v>
      </c>
      <c r="O50" s="473" t="s">
        <v>627</v>
      </c>
    </row>
    <row r="51" spans="2:15" ht="12" customHeight="1" x14ac:dyDescent="0.2">
      <c r="B51" s="92"/>
      <c r="C51" s="105"/>
      <c r="D51" s="105"/>
      <c r="E51" s="105"/>
      <c r="O51" s="94"/>
    </row>
    <row r="52" spans="2:15" ht="54.75" customHeight="1" x14ac:dyDescent="0.2">
      <c r="B52" s="92"/>
      <c r="C52" s="493" t="s">
        <v>187</v>
      </c>
      <c r="D52" s="493"/>
      <c r="E52" s="493"/>
      <c r="G52" s="68" t="b">
        <v>0</v>
      </c>
      <c r="H52" s="133"/>
      <c r="O52" s="198" t="s">
        <v>396</v>
      </c>
    </row>
    <row r="53" spans="2:15" ht="9" customHeight="1" x14ac:dyDescent="0.2">
      <c r="B53" s="92"/>
      <c r="C53" s="222"/>
      <c r="D53" s="222"/>
      <c r="E53" s="222"/>
      <c r="G53" s="103"/>
      <c r="H53" s="119"/>
      <c r="O53" s="199"/>
    </row>
    <row r="54" spans="2:15" ht="54.75" customHeight="1" x14ac:dyDescent="0.2">
      <c r="B54" s="92"/>
      <c r="C54" s="493" t="s">
        <v>188</v>
      </c>
      <c r="D54" s="493"/>
      <c r="E54" s="493"/>
      <c r="G54" s="68" t="b">
        <v>0</v>
      </c>
      <c r="H54" s="133"/>
      <c r="O54" s="198" t="s">
        <v>397</v>
      </c>
    </row>
    <row r="55" spans="2:15" ht="7.5" customHeight="1" x14ac:dyDescent="0.2">
      <c r="B55" s="92"/>
      <c r="C55" s="222"/>
      <c r="D55" s="222"/>
      <c r="E55" s="222"/>
      <c r="G55" s="103"/>
      <c r="H55" s="119"/>
      <c r="O55" s="199"/>
    </row>
    <row r="56" spans="2:15" ht="54.75" customHeight="1" x14ac:dyDescent="0.2">
      <c r="B56" s="92"/>
      <c r="C56" s="493" t="s">
        <v>189</v>
      </c>
      <c r="D56" s="493"/>
      <c r="E56" s="493"/>
      <c r="G56" s="68" t="b">
        <v>0</v>
      </c>
      <c r="H56" s="133"/>
      <c r="O56" s="198" t="s">
        <v>398</v>
      </c>
    </row>
    <row r="57" spans="2:15" ht="7.35" customHeight="1" x14ac:dyDescent="0.2">
      <c r="B57" s="92"/>
      <c r="C57" s="222"/>
      <c r="D57" s="222"/>
      <c r="E57" s="222"/>
      <c r="G57" s="103"/>
      <c r="H57" s="119"/>
      <c r="O57" s="199"/>
    </row>
    <row r="58" spans="2:15" ht="54.75" customHeight="1" x14ac:dyDescent="0.2">
      <c r="B58" s="92"/>
      <c r="C58" s="493" t="s">
        <v>190</v>
      </c>
      <c r="D58" s="493"/>
      <c r="E58" s="493"/>
      <c r="G58" s="68" t="b">
        <v>0</v>
      </c>
      <c r="H58" s="133"/>
      <c r="O58" s="198" t="s">
        <v>404</v>
      </c>
    </row>
    <row r="59" spans="2:15" ht="9" customHeight="1" x14ac:dyDescent="0.2">
      <c r="B59" s="92"/>
      <c r="C59" s="222"/>
      <c r="D59" s="222"/>
      <c r="E59" s="222"/>
      <c r="G59" s="103"/>
      <c r="H59" s="119"/>
      <c r="O59" s="199"/>
    </row>
    <row r="60" spans="2:15" ht="54.75" customHeight="1" x14ac:dyDescent="0.2">
      <c r="B60" s="92"/>
      <c r="C60" s="493" t="s">
        <v>191</v>
      </c>
      <c r="D60" s="493"/>
      <c r="E60" s="493"/>
      <c r="G60" s="68" t="b">
        <v>0</v>
      </c>
      <c r="H60" s="133"/>
      <c r="O60" s="198" t="s">
        <v>405</v>
      </c>
    </row>
    <row r="61" spans="2:15" ht="9" customHeight="1" x14ac:dyDescent="0.2">
      <c r="B61" s="92"/>
      <c r="C61" s="222"/>
      <c r="D61" s="222"/>
      <c r="E61" s="222"/>
      <c r="G61" s="103"/>
      <c r="H61" s="119"/>
      <c r="O61" s="199"/>
    </row>
    <row r="62" spans="2:15" ht="54.75" customHeight="1" x14ac:dyDescent="0.2">
      <c r="B62" s="92"/>
      <c r="C62" s="493" t="s">
        <v>192</v>
      </c>
      <c r="D62" s="493"/>
      <c r="E62" s="493"/>
      <c r="G62" s="68" t="b">
        <v>0</v>
      </c>
      <c r="H62" s="133"/>
      <c r="O62" s="198" t="s">
        <v>406</v>
      </c>
    </row>
    <row r="63" spans="2:15" ht="9" customHeight="1" x14ac:dyDescent="0.2">
      <c r="B63" s="92"/>
      <c r="C63" s="222"/>
      <c r="D63" s="222"/>
      <c r="E63" s="222"/>
      <c r="G63" s="103"/>
      <c r="H63" s="119"/>
      <c r="O63" s="199"/>
    </row>
    <row r="64" spans="2:15" ht="54.75" customHeight="1" x14ac:dyDescent="0.2">
      <c r="B64" s="92"/>
      <c r="C64" s="493" t="s">
        <v>193</v>
      </c>
      <c r="D64" s="493"/>
      <c r="E64" s="493"/>
      <c r="G64" s="68" t="b">
        <v>0</v>
      </c>
      <c r="H64" s="133"/>
      <c r="O64" s="198" t="s">
        <v>407</v>
      </c>
    </row>
    <row r="65" spans="1:15" ht="9" customHeight="1" x14ac:dyDescent="0.2">
      <c r="B65" s="92"/>
      <c r="C65" s="222"/>
      <c r="D65" s="222"/>
      <c r="E65" s="222"/>
      <c r="G65" s="103"/>
      <c r="H65" s="119"/>
      <c r="O65" s="199"/>
    </row>
    <row r="66" spans="1:15" ht="54.75" customHeight="1" x14ac:dyDescent="0.2">
      <c r="B66" s="92"/>
      <c r="C66" s="493" t="s">
        <v>194</v>
      </c>
      <c r="D66" s="493"/>
      <c r="E66" s="493"/>
      <c r="G66" s="68" t="b">
        <v>0</v>
      </c>
      <c r="H66" s="133"/>
      <c r="O66" s="198" t="s">
        <v>399</v>
      </c>
    </row>
    <row r="67" spans="1:15" ht="9" customHeight="1" x14ac:dyDescent="0.2">
      <c r="B67" s="92"/>
      <c r="D67" s="222"/>
      <c r="E67" s="222"/>
      <c r="G67" s="69"/>
      <c r="H67" s="133"/>
      <c r="O67" s="199"/>
    </row>
    <row r="68" spans="1:15" ht="54.75" customHeight="1" x14ac:dyDescent="0.2">
      <c r="B68" s="92"/>
      <c r="C68" s="493" t="s">
        <v>571</v>
      </c>
      <c r="D68" s="493"/>
      <c r="E68" s="493"/>
      <c r="G68" s="68" t="b">
        <v>0</v>
      </c>
      <c r="H68" s="133"/>
      <c r="O68" s="198" t="s">
        <v>400</v>
      </c>
    </row>
    <row r="69" spans="1:15" ht="9" customHeight="1" x14ac:dyDescent="0.2">
      <c r="B69" s="92"/>
      <c r="D69" s="222"/>
      <c r="E69" s="222"/>
      <c r="H69" s="119"/>
      <c r="O69" s="199"/>
    </row>
    <row r="70" spans="1:15" ht="54.75" customHeight="1" x14ac:dyDescent="0.2">
      <c r="B70" s="92"/>
      <c r="C70" s="493" t="s">
        <v>418</v>
      </c>
      <c r="D70" s="493"/>
      <c r="E70" s="493"/>
      <c r="G70" s="68" t="b">
        <v>0</v>
      </c>
      <c r="H70" s="133"/>
      <c r="I70" s="495"/>
      <c r="J70" s="495"/>
      <c r="K70" s="8" t="s">
        <v>416</v>
      </c>
      <c r="O70" s="198" t="s">
        <v>401</v>
      </c>
    </row>
    <row r="71" spans="1:15" x14ac:dyDescent="0.2">
      <c r="B71" s="92"/>
      <c r="O71" s="94"/>
    </row>
    <row r="72" spans="1:15" x14ac:dyDescent="0.2">
      <c r="B72" s="92"/>
      <c r="O72" s="94"/>
    </row>
    <row r="73" spans="1:15" x14ac:dyDescent="0.2">
      <c r="B73" s="92"/>
      <c r="O73" s="94"/>
    </row>
    <row r="74" spans="1:15" ht="16.5" thickBot="1" x14ac:dyDescent="0.3">
      <c r="A74" s="124"/>
      <c r="B74" s="151"/>
      <c r="C74" s="151"/>
      <c r="D74" s="151"/>
      <c r="E74" s="151"/>
      <c r="F74" s="151"/>
      <c r="G74" s="492" t="str">
        <f>IF(G50*G52*G54*G56*G58*G60*G62*G64*G66*G68*G70=0,"not all checkboxes checked","")</f>
        <v>not all checkboxes checked</v>
      </c>
      <c r="H74" s="492"/>
      <c r="I74" s="492"/>
      <c r="J74" s="151"/>
      <c r="K74" s="151"/>
      <c r="L74" s="151"/>
      <c r="M74" s="151"/>
      <c r="N74" s="210"/>
      <c r="O74" s="209"/>
    </row>
    <row r="75" spans="1:15" ht="16.5" thickBot="1" x14ac:dyDescent="0.3">
      <c r="A75" s="124"/>
      <c r="B75" s="151" t="s">
        <v>415</v>
      </c>
      <c r="C75" s="151"/>
      <c r="D75" s="151"/>
      <c r="E75" s="151"/>
      <c r="F75" s="151"/>
      <c r="G75" s="151"/>
      <c r="H75" s="151"/>
      <c r="I75" s="151"/>
      <c r="J75" s="151"/>
      <c r="K75" s="151"/>
      <c r="L75" s="151"/>
      <c r="M75" s="151"/>
      <c r="N75" s="210"/>
      <c r="O75" s="209"/>
    </row>
    <row r="76" spans="1:15" x14ac:dyDescent="0.2">
      <c r="B76" s="92"/>
      <c r="O76" s="94"/>
    </row>
    <row r="77" spans="1:15" ht="30.75" customHeight="1" x14ac:dyDescent="0.2">
      <c r="B77" s="92"/>
      <c r="C77" s="105" t="s">
        <v>422</v>
      </c>
      <c r="G77" s="48" t="s">
        <v>332</v>
      </c>
      <c r="H77" s="133"/>
      <c r="O77" s="198" t="s">
        <v>402</v>
      </c>
    </row>
    <row r="78" spans="1:15" x14ac:dyDescent="0.2">
      <c r="B78" s="92"/>
      <c r="C78" s="105"/>
      <c r="G78" s="189"/>
      <c r="H78" s="119"/>
      <c r="O78" s="94"/>
    </row>
    <row r="79" spans="1:15" ht="31.5" customHeight="1" x14ac:dyDescent="0.2">
      <c r="B79" s="92"/>
      <c r="C79" s="105" t="s">
        <v>417</v>
      </c>
      <c r="G79" s="48" t="s">
        <v>332</v>
      </c>
      <c r="H79" s="133"/>
      <c r="I79" s="500"/>
      <c r="J79" s="500"/>
      <c r="L79" s="500"/>
      <c r="M79" s="500"/>
      <c r="O79" s="198" t="s">
        <v>403</v>
      </c>
    </row>
    <row r="80" spans="1:15" ht="15" x14ac:dyDescent="0.25">
      <c r="B80" s="92"/>
      <c r="C80" s="105" t="s">
        <v>413</v>
      </c>
      <c r="I80" s="499" t="str">
        <f>IF(G79="No", "Print Name", "")</f>
        <v/>
      </c>
      <c r="J80" s="499"/>
      <c r="L80" s="499" t="str">
        <f>IF(G79="No", "E-mail address", "")</f>
        <v/>
      </c>
      <c r="M80" s="499"/>
      <c r="O80" s="94"/>
    </row>
    <row r="81" spans="2:15" x14ac:dyDescent="0.2">
      <c r="B81" s="92"/>
      <c r="C81" s="105" t="s">
        <v>414</v>
      </c>
      <c r="O81" s="94"/>
    </row>
    <row r="82" spans="2:15" x14ac:dyDescent="0.2">
      <c r="B82" s="92"/>
      <c r="O82" s="94"/>
    </row>
    <row r="83" spans="2:15" ht="16.5" thickBot="1" x14ac:dyDescent="0.3">
      <c r="B83" s="151"/>
      <c r="C83" s="151"/>
      <c r="D83" s="151"/>
      <c r="E83" s="151"/>
      <c r="F83" s="151"/>
      <c r="G83" s="492" t="str">
        <f>IF(OR(G77="Please select",G79="Please select",ISBLANK(I79),ISBLANK(L79)), "section incomplete","")</f>
        <v>section incomplete</v>
      </c>
      <c r="H83" s="492"/>
      <c r="I83" s="492"/>
      <c r="J83" s="151"/>
      <c r="K83" s="151"/>
      <c r="L83" s="151"/>
      <c r="M83" s="151"/>
      <c r="N83" s="210"/>
      <c r="O83" s="209"/>
    </row>
    <row r="84" spans="2:15" ht="16.5" thickBot="1" x14ac:dyDescent="0.3">
      <c r="B84" s="150"/>
      <c r="C84" s="151" t="s">
        <v>195</v>
      </c>
      <c r="D84" s="151"/>
      <c r="E84" s="151"/>
      <c r="F84" s="151" t="s">
        <v>352</v>
      </c>
      <c r="G84" s="492" t="str">
        <f>IF(OR(G21="not all checkboxes checked",G74="not all checkboxes checked",G83="section incomplete"),"not all sections complete","")</f>
        <v>not all sections complete</v>
      </c>
      <c r="H84" s="492"/>
      <c r="I84" s="492"/>
      <c r="J84" s="151" t="str">
        <f>IF(AND(I79="",G79="No"),"no name given","")</f>
        <v/>
      </c>
      <c r="K84" s="151"/>
      <c r="L84" s="151"/>
      <c r="M84" s="151" t="str">
        <f>IF(AND(L79="",G79="No"),"no email given","")</f>
        <v/>
      </c>
      <c r="N84" s="151"/>
      <c r="O84" s="152"/>
    </row>
    <row r="85" spans="2:15" ht="17.100000000000001" customHeight="1" x14ac:dyDescent="0.2"/>
    <row r="86" spans="2:15" hidden="1" x14ac:dyDescent="0.2">
      <c r="C86" s="8" t="str">
        <f>IF(AND(G84="",J84="",M84=""),'Guidance Notes'!C31,"")</f>
        <v/>
      </c>
    </row>
  </sheetData>
  <sheetProtection sheet="1" objects="1" selectLockedCells="1"/>
  <protectedRanges>
    <protectedRange sqref="G25 G27 N26 G29 N28 G31 N30 G33 N32 G35 N34 G37 N36 O5:O12 O20" name="Range1"/>
  </protectedRanges>
  <mergeCells count="38">
    <mergeCell ref="I35:N35"/>
    <mergeCell ref="I37:N37"/>
    <mergeCell ref="I80:J80"/>
    <mergeCell ref="L80:M80"/>
    <mergeCell ref="G84:I84"/>
    <mergeCell ref="I79:J79"/>
    <mergeCell ref="L79:M79"/>
    <mergeCell ref="I41:J41"/>
    <mergeCell ref="L41:M41"/>
    <mergeCell ref="I70:J70"/>
    <mergeCell ref="C70:E70"/>
    <mergeCell ref="C42:E42"/>
    <mergeCell ref="C52:E52"/>
    <mergeCell ref="C54:E54"/>
    <mergeCell ref="C56:E56"/>
    <mergeCell ref="C58:E58"/>
    <mergeCell ref="C60:E60"/>
    <mergeCell ref="C62:E62"/>
    <mergeCell ref="C64:E64"/>
    <mergeCell ref="C66:E66"/>
    <mergeCell ref="C68:E68"/>
    <mergeCell ref="C50:E50"/>
    <mergeCell ref="G21:I21"/>
    <mergeCell ref="G74:I74"/>
    <mergeCell ref="G83:I83"/>
    <mergeCell ref="C25:E25"/>
    <mergeCell ref="C27:E27"/>
    <mergeCell ref="C29:E29"/>
    <mergeCell ref="C31:E31"/>
    <mergeCell ref="F41:G41"/>
    <mergeCell ref="C33:E33"/>
    <mergeCell ref="C35:E35"/>
    <mergeCell ref="C37:E37"/>
    <mergeCell ref="I25:N25"/>
    <mergeCell ref="I27:N27"/>
    <mergeCell ref="I29:N29"/>
    <mergeCell ref="I31:N31"/>
    <mergeCell ref="I33:N33"/>
  </mergeCells>
  <phoneticPr fontId="18" type="noConversion"/>
  <conditionalFormatting sqref="G21">
    <cfRule type="expression" dxfId="5" priority="3">
      <formula>AND(G21="",J21="",M21="")</formula>
    </cfRule>
  </conditionalFormatting>
  <conditionalFormatting sqref="G74">
    <cfRule type="expression" dxfId="4" priority="2">
      <formula>AND(G74="",J74="",M74="")</formula>
    </cfRule>
  </conditionalFormatting>
  <conditionalFormatting sqref="G83:G84">
    <cfRule type="expression" dxfId="3" priority="1">
      <formula>AND(G83="")</formula>
    </cfRule>
  </conditionalFormatting>
  <conditionalFormatting sqref="I79:J79 L79:M79">
    <cfRule type="expression" dxfId="2" priority="4">
      <formula>$G$79="No"</formula>
    </cfRule>
  </conditionalFormatting>
  <pageMargins left="0.7" right="0.7" top="0.75" bottom="0.75" header="0.3" footer="0.3"/>
  <pageSetup paperSize="9" orientation="portrait"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92D0C82D-9951-4648-88F4-E4A61551BCAC}">
          <x14:formula1>
            <xm:f>Lists!$E$2:$E$4</xm:f>
          </x14:formula1>
          <xm:sqref>G77</xm:sqref>
        </x14:dataValidation>
        <x14:dataValidation type="list" allowBlank="1" showInputMessage="1" showErrorMessage="1" xr:uid="{8B569AD3-240C-4089-B5B2-1A24320C7D09}">
          <x14:formula1>
            <xm:f>Lists!$B$2:$B$4</xm:f>
          </x14:formula1>
          <xm:sqref>G79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0F7A3-BEB8-4FA5-9370-1CA032B4F05B}">
  <sheetPr codeName="Sheet8">
    <tabColor rgb="FF002060"/>
  </sheetPr>
  <dimension ref="A1:BJ215"/>
  <sheetViews>
    <sheetView topLeftCell="A172" workbookViewId="0">
      <selection activeCell="C191" sqref="C191"/>
    </sheetView>
  </sheetViews>
  <sheetFormatPr defaultRowHeight="15" x14ac:dyDescent="0.25"/>
  <cols>
    <col min="1" max="1" width="1.5703125" customWidth="1"/>
    <col min="2" max="2" width="9.85546875" customWidth="1"/>
    <col min="3" max="3" width="108" customWidth="1"/>
    <col min="4" max="4" width="16.140625" customWidth="1"/>
    <col min="5" max="5" width="9.85546875" customWidth="1"/>
    <col min="6" max="13" width="7.42578125" customWidth="1"/>
    <col min="14" max="14" width="6.140625" customWidth="1"/>
    <col min="15" max="15" width="6.140625" style="33" hidden="1" customWidth="1"/>
    <col min="16" max="16" width="40.5703125" hidden="1" customWidth="1"/>
    <col min="17" max="17" width="6" hidden="1" customWidth="1"/>
    <col min="18" max="18" width="87.85546875" hidden="1" customWidth="1"/>
    <col min="19" max="19" width="0" hidden="1" customWidth="1"/>
  </cols>
  <sheetData>
    <row r="1" spans="1:62" s="29" customFormat="1" x14ac:dyDescent="0.25">
      <c r="B1" s="28"/>
      <c r="D1" s="37">
        <v>1</v>
      </c>
      <c r="E1" s="37">
        <v>2</v>
      </c>
      <c r="F1" s="37">
        <v>3</v>
      </c>
      <c r="G1" s="37">
        <v>4</v>
      </c>
      <c r="H1" s="37">
        <v>5</v>
      </c>
      <c r="I1" s="37">
        <v>6</v>
      </c>
      <c r="J1" s="37">
        <v>7</v>
      </c>
      <c r="K1" s="37">
        <v>8</v>
      </c>
      <c r="L1" s="37">
        <v>9</v>
      </c>
      <c r="M1" s="37">
        <v>10</v>
      </c>
      <c r="O1" s="34"/>
      <c r="P1" s="508" t="s">
        <v>26</v>
      </c>
      <c r="Q1" s="508"/>
      <c r="R1" s="508"/>
    </row>
    <row r="2" spans="1:62" x14ac:dyDescent="0.25">
      <c r="A2" s="29"/>
      <c r="B2" s="28" t="s">
        <v>1</v>
      </c>
      <c r="C2" s="29"/>
      <c r="D2" s="29"/>
      <c r="E2" s="29"/>
      <c r="F2" s="29"/>
      <c r="G2" s="29"/>
      <c r="H2" s="29"/>
      <c r="I2" s="29"/>
      <c r="J2" s="29"/>
      <c r="K2" s="29"/>
      <c r="L2" s="29"/>
      <c r="M2" s="29"/>
      <c r="N2" s="29"/>
      <c r="O2" s="29"/>
      <c r="P2" s="37"/>
      <c r="Q2" s="37"/>
      <c r="R2" s="37"/>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row>
    <row r="4" spans="1:62" x14ac:dyDescent="0.25">
      <c r="B4" s="4" t="s">
        <v>29</v>
      </c>
      <c r="D4" s="38" t="s">
        <v>196</v>
      </c>
      <c r="E4" s="38" t="str">
        <f>'1. Applicant Details'!H19</f>
        <v>Pass / Fail</v>
      </c>
      <c r="P4" t="s">
        <v>197</v>
      </c>
      <c r="R4" t="s">
        <v>198</v>
      </c>
    </row>
    <row r="5" spans="1:62" x14ac:dyDescent="0.25">
      <c r="C5" t="s">
        <v>31</v>
      </c>
      <c r="D5" s="22" t="b">
        <f>'1. Applicant Details'!E20</f>
        <v>0</v>
      </c>
      <c r="E5" s="31" t="str">
        <f>'1. Applicant Details'!H20</f>
        <v>Fail</v>
      </c>
      <c r="P5" s="27"/>
      <c r="R5" s="507"/>
    </row>
    <row r="6" spans="1:62" x14ac:dyDescent="0.25">
      <c r="C6" t="s">
        <v>32</v>
      </c>
      <c r="D6" s="22" t="b">
        <f>'1. Applicant Details'!E22</f>
        <v>0</v>
      </c>
      <c r="E6" s="31" t="str">
        <f>'1. Applicant Details'!H22</f>
        <v>Fail</v>
      </c>
      <c r="P6" s="56"/>
      <c r="R6" s="507"/>
    </row>
    <row r="7" spans="1:62" x14ac:dyDescent="0.25">
      <c r="C7" t="s">
        <v>199</v>
      </c>
      <c r="D7" s="22" t="b">
        <f>'1. Applicant Details'!E24</f>
        <v>0</v>
      </c>
      <c r="E7" s="31" t="str">
        <f>'1. Applicant Details'!H24</f>
        <v>Fail</v>
      </c>
      <c r="P7" s="56"/>
      <c r="R7" s="507"/>
    </row>
    <row r="8" spans="1:62" x14ac:dyDescent="0.25">
      <c r="C8" t="s">
        <v>33</v>
      </c>
      <c r="D8" s="22" t="b">
        <f>'1. Applicant Details'!E26</f>
        <v>0</v>
      </c>
      <c r="E8" s="31" t="str">
        <f>'1. Applicant Details'!H26</f>
        <v>Fail</v>
      </c>
      <c r="P8" s="56"/>
      <c r="R8" s="507"/>
    </row>
    <row r="9" spans="1:62" x14ac:dyDescent="0.25">
      <c r="C9" t="str">
        <f>'1. Applicant Details'!D28</f>
        <v>Please confirm the proposed works will be completed 
by 31st March 2026</v>
      </c>
      <c r="D9" s="22" t="b">
        <f>'1. Applicant Details'!E28</f>
        <v>0</v>
      </c>
      <c r="E9" s="31" t="str">
        <f>'1. Applicant Details'!H28</f>
        <v>Fail</v>
      </c>
      <c r="P9" s="56"/>
      <c r="R9" s="507"/>
    </row>
    <row r="10" spans="1:62" x14ac:dyDescent="0.25">
      <c r="P10" s="56"/>
      <c r="R10" s="507"/>
    </row>
    <row r="11" spans="1:62" x14ac:dyDescent="0.25">
      <c r="C11" t="s">
        <v>34</v>
      </c>
      <c r="D11" s="22" t="str">
        <f>'1. Applicant Details'!E30</f>
        <v>Please select</v>
      </c>
      <c r="P11" s="56"/>
      <c r="R11" s="507"/>
    </row>
    <row r="12" spans="1:62" x14ac:dyDescent="0.25">
      <c r="C12" t="s">
        <v>409</v>
      </c>
      <c r="D12" s="22" t="str">
        <f>'1. Applicant Details'!E32</f>
        <v>Please select</v>
      </c>
      <c r="E12" t="str">
        <f>'1. Applicant Details'!H32</f>
        <v/>
      </c>
      <c r="P12" s="56"/>
      <c r="R12" s="507"/>
    </row>
    <row r="13" spans="1:62" ht="27.6" customHeight="1" x14ac:dyDescent="0.25">
      <c r="C13" t="s">
        <v>410</v>
      </c>
      <c r="D13" s="22" t="str">
        <f>'1. Applicant Details'!E34</f>
        <v>Please select</v>
      </c>
      <c r="E13" s="502"/>
      <c r="F13" s="503"/>
      <c r="G13" s="503"/>
      <c r="H13" s="503"/>
      <c r="I13" s="503"/>
      <c r="J13" s="503"/>
      <c r="K13" s="1"/>
      <c r="L13" s="1"/>
      <c r="P13" s="56"/>
      <c r="R13" s="507"/>
    </row>
    <row r="14" spans="1:62" x14ac:dyDescent="0.25">
      <c r="B14" s="4" t="s">
        <v>35</v>
      </c>
      <c r="R14" s="507"/>
    </row>
    <row r="15" spans="1:62" x14ac:dyDescent="0.25">
      <c r="C15" t="s">
        <v>36</v>
      </c>
      <c r="D15" s="22" t="str">
        <f>'1. Applicant Details'!E37</f>
        <v>Please select</v>
      </c>
      <c r="P15" s="56"/>
      <c r="R15" s="507"/>
    </row>
    <row r="16" spans="1:62" x14ac:dyDescent="0.25">
      <c r="C16" t="s">
        <v>37</v>
      </c>
      <c r="D16" s="22" t="str">
        <f>'1. Applicant Details'!E39</f>
        <v>Please select</v>
      </c>
      <c r="P16" s="56"/>
      <c r="R16" s="507"/>
    </row>
    <row r="17" spans="2:18" x14ac:dyDescent="0.25">
      <c r="C17" t="s">
        <v>408</v>
      </c>
      <c r="D17" s="22" t="str">
        <f>'1. Applicant Details'!E41</f>
        <v>Please select</v>
      </c>
      <c r="P17" s="56"/>
      <c r="R17" s="507"/>
    </row>
    <row r="19" spans="2:18" s="29" customFormat="1" hidden="1" x14ac:dyDescent="0.25">
      <c r="B19" s="28" t="s">
        <v>3</v>
      </c>
      <c r="O19" s="34"/>
      <c r="P19" s="508" t="s">
        <v>71</v>
      </c>
      <c r="Q19" s="508"/>
      <c r="R19" s="508"/>
    </row>
    <row r="20" spans="2:18" hidden="1" x14ac:dyDescent="0.25">
      <c r="B20" s="4"/>
    </row>
    <row r="21" spans="2:18" hidden="1" x14ac:dyDescent="0.25">
      <c r="B21" s="4" t="s">
        <v>200</v>
      </c>
      <c r="P21" t="s">
        <v>197</v>
      </c>
      <c r="R21" t="s">
        <v>198</v>
      </c>
    </row>
    <row r="22" spans="2:18" hidden="1" x14ac:dyDescent="0.25">
      <c r="B22" s="4"/>
      <c r="C22" t="str">
        <f>'2. Project Details'!C12</f>
        <v>Type of building</v>
      </c>
      <c r="D22" s="22" t="str">
        <f>'2. Project Details'!D12</f>
        <v>Please select</v>
      </c>
      <c r="E22" s="22" t="str">
        <f>'2. Project Details'!F12</f>
        <v>Please select</v>
      </c>
      <c r="F22" s="22" t="str">
        <f>'2. Project Details'!H12</f>
        <v>Please select</v>
      </c>
      <c r="G22" s="22" t="str">
        <f>'2. Project Details'!J12</f>
        <v>Please select</v>
      </c>
      <c r="H22" s="22" t="str">
        <f>'2. Project Details'!L12</f>
        <v>Please select</v>
      </c>
      <c r="I22" s="22" t="str">
        <f>'2. Project Details'!N12</f>
        <v>Please select</v>
      </c>
      <c r="J22" s="22" t="str">
        <f>'2. Project Details'!P12</f>
        <v>Please select</v>
      </c>
      <c r="K22" s="22" t="str">
        <f>'2. Project Details'!R12</f>
        <v>Please select</v>
      </c>
      <c r="L22" s="22" t="str">
        <f>'2. Project Details'!T12</f>
        <v>Please select</v>
      </c>
      <c r="M22" s="22" t="str">
        <f>'2. Project Details'!V12</f>
        <v>Please select</v>
      </c>
      <c r="P22" s="27"/>
      <c r="R22" s="507"/>
    </row>
    <row r="23" spans="2:18" hidden="1" x14ac:dyDescent="0.25">
      <c r="B23" s="4"/>
      <c r="C23" t="str">
        <f>'2. Project Details'!C14</f>
        <v>Gross Internal Floor Area of Building (m2)</v>
      </c>
      <c r="D23" s="22">
        <f>'2. Project Details'!D14</f>
        <v>0</v>
      </c>
      <c r="E23" s="22">
        <f>'2. Project Details'!F14</f>
        <v>0</v>
      </c>
      <c r="F23" s="22">
        <f>'2. Project Details'!H14</f>
        <v>0</v>
      </c>
      <c r="G23" s="22">
        <f>'2. Project Details'!J14</f>
        <v>0</v>
      </c>
      <c r="H23" s="22">
        <f>'2. Project Details'!L14</f>
        <v>0</v>
      </c>
      <c r="I23" s="22">
        <f>'2. Project Details'!N14</f>
        <v>0</v>
      </c>
      <c r="J23" s="22">
        <f>'2. Project Details'!P14</f>
        <v>0</v>
      </c>
      <c r="K23" s="22">
        <f>'2. Project Details'!R14</f>
        <v>0</v>
      </c>
      <c r="L23" s="22">
        <f>'2. Project Details'!T14</f>
        <v>0</v>
      </c>
      <c r="M23" s="22">
        <f>'2. Project Details'!V14</f>
        <v>0</v>
      </c>
      <c r="P23" s="56"/>
      <c r="R23" s="507"/>
    </row>
    <row r="24" spans="2:18" hidden="1" x14ac:dyDescent="0.25">
      <c r="B24" s="4"/>
      <c r="C24" t="str">
        <f>'2. Project Details'!C16</f>
        <v>Confirm you are retaining ownership / lease of this building for at least 10 years</v>
      </c>
      <c r="D24" s="22" t="str">
        <f>'2. Project Details'!D16</f>
        <v>Please select</v>
      </c>
      <c r="E24" s="22" t="str">
        <f>'2. Project Details'!F16</f>
        <v>Please select</v>
      </c>
      <c r="F24" s="22" t="str">
        <f>'2. Project Details'!H16</f>
        <v>Please select</v>
      </c>
      <c r="G24" s="22" t="str">
        <f>'2. Project Details'!J16</f>
        <v>Please select</v>
      </c>
      <c r="H24" s="22" t="str">
        <f>'2. Project Details'!L16</f>
        <v>Please select</v>
      </c>
      <c r="I24" s="22" t="str">
        <f>'2. Project Details'!N16</f>
        <v>Please select</v>
      </c>
      <c r="J24" s="22" t="str">
        <f>'2. Project Details'!P16</f>
        <v>Please select</v>
      </c>
      <c r="K24" s="22" t="str">
        <f>'2. Project Details'!R16</f>
        <v>Please select</v>
      </c>
      <c r="L24" s="22" t="str">
        <f>'2. Project Details'!T16</f>
        <v>Please select</v>
      </c>
      <c r="M24" s="22" t="str">
        <f>'2. Project Details'!V16</f>
        <v>Please select</v>
      </c>
      <c r="P24" s="56"/>
      <c r="R24" s="507"/>
    </row>
    <row r="25" spans="2:18" hidden="1" x14ac:dyDescent="0.25">
      <c r="B25" s="4"/>
      <c r="C25" t="str">
        <f>'2. Project Details'!C18</f>
        <v>Is the building in the vicinity of an existing or planned heat network?</v>
      </c>
      <c r="D25" s="22" t="str">
        <f>'2. Project Details'!D18</f>
        <v>Please select</v>
      </c>
      <c r="E25" s="22" t="str">
        <f>'2. Project Details'!F18</f>
        <v>Please select</v>
      </c>
      <c r="F25" s="22" t="str">
        <f>'2. Project Details'!H18</f>
        <v>Please select</v>
      </c>
      <c r="G25" s="22" t="str">
        <f>'2. Project Details'!J18</f>
        <v>Please select</v>
      </c>
      <c r="H25" s="22" t="str">
        <f>'2. Project Details'!L18</f>
        <v>Please select</v>
      </c>
      <c r="I25" s="22" t="str">
        <f>'2. Project Details'!N18</f>
        <v>Please select</v>
      </c>
      <c r="J25" s="22" t="str">
        <f>'2. Project Details'!P18</f>
        <v>Please select</v>
      </c>
      <c r="K25" s="22" t="str">
        <f>'2. Project Details'!R18</f>
        <v>Please select</v>
      </c>
      <c r="L25" s="22" t="str">
        <f>'2. Project Details'!T18</f>
        <v>Please select</v>
      </c>
      <c r="M25" s="22" t="str">
        <f>'2. Project Details'!V18</f>
        <v>Please select</v>
      </c>
      <c r="P25" s="56"/>
      <c r="R25" s="507"/>
    </row>
    <row r="26" spans="2:18" hidden="1" x14ac:dyDescent="0.25">
      <c r="B26" s="4"/>
      <c r="R26" s="507"/>
    </row>
    <row r="27" spans="2:18" hidden="1" x14ac:dyDescent="0.25">
      <c r="B27" s="4" t="s">
        <v>202</v>
      </c>
      <c r="R27" s="507"/>
    </row>
    <row r="28" spans="2:18" hidden="1" x14ac:dyDescent="0.25">
      <c r="B28" s="4"/>
      <c r="C28" t="str">
        <f>'2. Project Details'!C33</f>
        <v>Existing main heat source in building</v>
      </c>
      <c r="D28" s="22" t="str">
        <f>'2. Project Details'!D33</f>
        <v>Please select</v>
      </c>
      <c r="E28" s="22" t="str">
        <f>'2. Project Details'!F33</f>
        <v>Please select</v>
      </c>
      <c r="F28" s="22" t="str">
        <f>'2. Project Details'!H33</f>
        <v>Please select</v>
      </c>
      <c r="G28" s="22" t="str">
        <f>'2. Project Details'!J33</f>
        <v>Please select</v>
      </c>
      <c r="H28" s="22" t="str">
        <f>'2. Project Details'!L33</f>
        <v>Please select</v>
      </c>
      <c r="I28" s="22" t="str">
        <f>'2. Project Details'!N33</f>
        <v>Please select</v>
      </c>
      <c r="J28" s="22" t="str">
        <f>'2. Project Details'!P33</f>
        <v>Please select</v>
      </c>
      <c r="K28" s="22" t="str">
        <f>'2. Project Details'!R33</f>
        <v>Please select</v>
      </c>
      <c r="L28" s="22" t="str">
        <f>'2. Project Details'!T33</f>
        <v>Please select</v>
      </c>
      <c r="M28" s="22" t="str">
        <f>'2. Project Details'!V33</f>
        <v>Please select</v>
      </c>
      <c r="P28" s="56"/>
      <c r="R28" s="507"/>
    </row>
    <row r="29" spans="2:18" hidden="1" x14ac:dyDescent="0.25">
      <c r="B29" s="4"/>
      <c r="C29" t="str">
        <f>'2. Project Details'!C35</f>
        <v>Existing fuel type</v>
      </c>
      <c r="D29" s="22" t="str">
        <f>'2. Project Details'!D35</f>
        <v>Please select</v>
      </c>
      <c r="E29" s="22" t="str">
        <f>'2. Project Details'!F35</f>
        <v>Please select</v>
      </c>
      <c r="F29" s="22" t="str">
        <f>'2. Project Details'!H35</f>
        <v>Please select</v>
      </c>
      <c r="G29" s="22" t="str">
        <f>'2. Project Details'!J35</f>
        <v>Please select</v>
      </c>
      <c r="H29" s="22" t="str">
        <f>'2. Project Details'!L35</f>
        <v>Please select</v>
      </c>
      <c r="I29" s="22" t="str">
        <f>'2. Project Details'!N35</f>
        <v>Please select</v>
      </c>
      <c r="J29" s="22" t="str">
        <f>'2. Project Details'!P35</f>
        <v>Please select</v>
      </c>
      <c r="K29" s="22" t="str">
        <f>'2. Project Details'!R35</f>
        <v>Please select</v>
      </c>
      <c r="L29" s="22" t="str">
        <f>'2. Project Details'!T35</f>
        <v>Please select</v>
      </c>
      <c r="M29" s="22" t="str">
        <f>'2. Project Details'!V35</f>
        <v>Please select</v>
      </c>
      <c r="P29" s="56"/>
      <c r="R29" s="507"/>
    </row>
    <row r="30" spans="2:18" hidden="1" x14ac:dyDescent="0.25">
      <c r="B30" s="4"/>
      <c r="C30" t="str">
        <f>'2. Project Details'!C37</f>
        <v>Age of main equipment (years)</v>
      </c>
      <c r="D30" s="22">
        <f>'2. Project Details'!D37</f>
        <v>0</v>
      </c>
      <c r="E30" s="22">
        <f>'2. Project Details'!F37</f>
        <v>0</v>
      </c>
      <c r="F30" s="22">
        <f>'2. Project Details'!H37</f>
        <v>0</v>
      </c>
      <c r="G30" s="22">
        <f>'2. Project Details'!J37</f>
        <v>0</v>
      </c>
      <c r="H30" s="22">
        <f>'2. Project Details'!L37</f>
        <v>0</v>
      </c>
      <c r="I30" s="22">
        <f>'2. Project Details'!N37</f>
        <v>0</v>
      </c>
      <c r="J30" s="22">
        <f>'2. Project Details'!P37</f>
        <v>0</v>
      </c>
      <c r="K30" s="22">
        <f>'2. Project Details'!R37</f>
        <v>0</v>
      </c>
      <c r="L30" s="22">
        <f>'2. Project Details'!T37</f>
        <v>0</v>
      </c>
      <c r="M30" s="22">
        <f>'2. Project Details'!V37</f>
        <v>0</v>
      </c>
      <c r="P30" s="56"/>
      <c r="R30" s="507"/>
    </row>
    <row r="31" spans="2:18" hidden="1" x14ac:dyDescent="0.25">
      <c r="B31" s="4"/>
      <c r="C31" t="str">
        <f>'2. Project Details'!C94</f>
        <v>Total annual heat demand output (kWh)</v>
      </c>
      <c r="D31" s="22">
        <f>'2. Project Details'!D94</f>
        <v>0</v>
      </c>
      <c r="E31" s="22">
        <f>'2. Project Details'!F94</f>
        <v>0</v>
      </c>
      <c r="F31" s="22">
        <f>'2. Project Details'!H94</f>
        <v>0</v>
      </c>
      <c r="G31" s="22">
        <f>'2. Project Details'!J94</f>
        <v>0</v>
      </c>
      <c r="H31" s="22">
        <f>'2. Project Details'!L94</f>
        <v>0</v>
      </c>
      <c r="I31" s="22">
        <f>'2. Project Details'!N94</f>
        <v>0</v>
      </c>
      <c r="J31" s="22">
        <f>'2. Project Details'!P94</f>
        <v>0</v>
      </c>
      <c r="K31" s="22">
        <f>'2. Project Details'!R94</f>
        <v>0</v>
      </c>
      <c r="L31" s="22">
        <f>'2. Project Details'!T94</f>
        <v>0</v>
      </c>
      <c r="M31" s="22">
        <f>'2. Project Details'!V94</f>
        <v>0</v>
      </c>
      <c r="P31" s="56"/>
      <c r="R31" s="507"/>
    </row>
    <row r="32" spans="2:18" hidden="1" x14ac:dyDescent="0.25">
      <c r="B32" s="4"/>
      <c r="C32" t="str">
        <f>'2. Project Details'!C100</f>
        <v xml:space="preserve">Percent heat served by main heat generation </v>
      </c>
      <c r="D32" s="22" t="str">
        <f>'2. Project Details'!D100</f>
        <v/>
      </c>
      <c r="E32" s="22" t="str">
        <f>'2. Project Details'!F100</f>
        <v/>
      </c>
      <c r="F32" s="22" t="str">
        <f>'2. Project Details'!H100</f>
        <v/>
      </c>
      <c r="G32" s="22" t="str">
        <f>'2. Project Details'!J100</f>
        <v/>
      </c>
      <c r="H32" s="22" t="str">
        <f>'2. Project Details'!L100</f>
        <v/>
      </c>
      <c r="I32" s="22" t="str">
        <f>'2. Project Details'!N100</f>
        <v/>
      </c>
      <c r="J32" s="22" t="str">
        <f>'2. Project Details'!P100</f>
        <v/>
      </c>
      <c r="K32" s="22" t="str">
        <f>'2. Project Details'!R100</f>
        <v/>
      </c>
      <c r="L32" s="22" t="str">
        <f>'2. Project Details'!T100</f>
        <v/>
      </c>
      <c r="M32" s="22" t="str">
        <f>'2. Project Details'!V100</f>
        <v/>
      </c>
      <c r="P32" s="56"/>
      <c r="R32" s="507"/>
    </row>
    <row r="33" spans="2:18" hidden="1" x14ac:dyDescent="0.25">
      <c r="B33" s="4"/>
      <c r="C33" t="str">
        <f>'2. Project Details'!C101</f>
        <v xml:space="preserve">Percent heat served by secondary heat generation </v>
      </c>
      <c r="D33" s="22">
        <f>'2. Project Details'!D101</f>
        <v>0</v>
      </c>
      <c r="E33" s="22">
        <f>'2. Project Details'!F101</f>
        <v>0</v>
      </c>
      <c r="F33" s="22">
        <f>'2. Project Details'!H101</f>
        <v>0</v>
      </c>
      <c r="G33" s="22">
        <f>'2. Project Details'!J101</f>
        <v>0</v>
      </c>
      <c r="H33" s="22">
        <f>'2. Project Details'!L101</f>
        <v>0</v>
      </c>
      <c r="I33" s="22">
        <f>'2. Project Details'!N101</f>
        <v>0</v>
      </c>
      <c r="J33" s="22">
        <f>'2. Project Details'!P101</f>
        <v>0</v>
      </c>
      <c r="K33" s="22">
        <f>'2. Project Details'!R101</f>
        <v>0</v>
      </c>
      <c r="L33" s="22">
        <f>'2. Project Details'!T101</f>
        <v>0</v>
      </c>
      <c r="M33" s="22">
        <f>'2. Project Details'!V101</f>
        <v>0</v>
      </c>
      <c r="P33" s="56"/>
      <c r="R33" s="507"/>
    </row>
    <row r="34" spans="2:18" hidden="1" x14ac:dyDescent="0.25">
      <c r="B34" s="4"/>
      <c r="C34" t="str">
        <f>'2. Project Details'!C102</f>
        <v xml:space="preserve">Percent heat served by further heat generation </v>
      </c>
      <c r="D34" s="22">
        <f>'2. Project Details'!D102</f>
        <v>0</v>
      </c>
      <c r="E34" s="22">
        <f>'2. Project Details'!F102</f>
        <v>0</v>
      </c>
      <c r="F34" s="22">
        <f>'2. Project Details'!H102</f>
        <v>0</v>
      </c>
      <c r="G34" s="22">
        <f>'2. Project Details'!J102</f>
        <v>0</v>
      </c>
      <c r="H34" s="22">
        <f>'2. Project Details'!L102</f>
        <v>0</v>
      </c>
      <c r="I34" s="22">
        <f>'2. Project Details'!N102</f>
        <v>0</v>
      </c>
      <c r="J34" s="22">
        <f>'2. Project Details'!P102</f>
        <v>0</v>
      </c>
      <c r="K34" s="22">
        <f>'2. Project Details'!R102</f>
        <v>0</v>
      </c>
      <c r="L34" s="22">
        <f>'2. Project Details'!T102</f>
        <v>0</v>
      </c>
      <c r="M34" s="22">
        <f>'2. Project Details'!V102</f>
        <v>0</v>
      </c>
      <c r="P34" s="56"/>
      <c r="R34" s="507"/>
    </row>
    <row r="35" spans="2:18" hidden="1" x14ac:dyDescent="0.25">
      <c r="B35" s="4"/>
      <c r="R35" s="507"/>
    </row>
    <row r="36" spans="2:18" hidden="1" x14ac:dyDescent="0.25">
      <c r="B36" s="4" t="s">
        <v>203</v>
      </c>
      <c r="R36" s="507"/>
    </row>
    <row r="37" spans="2:18" hidden="1" x14ac:dyDescent="0.25">
      <c r="C37" t="str">
        <f>'2. Project Details'!C111</f>
        <v>Please indicate the design temperature for the project:</v>
      </c>
      <c r="R37" s="507"/>
    </row>
    <row r="38" spans="2:18" hidden="1" x14ac:dyDescent="0.25">
      <c r="C38" t="str">
        <f>'2. Project Details'!C112</f>
        <v>Heating output flow temperature</v>
      </c>
      <c r="D38" s="22">
        <f>'2. Project Details'!D112</f>
        <v>0</v>
      </c>
      <c r="E38" s="22">
        <f>'2. Project Details'!F112</f>
        <v>0</v>
      </c>
      <c r="F38" s="22">
        <f>'2. Project Details'!H112</f>
        <v>0</v>
      </c>
      <c r="G38" s="22">
        <f>'2. Project Details'!J112</f>
        <v>0</v>
      </c>
      <c r="H38" s="22">
        <f>'2. Project Details'!L112</f>
        <v>0</v>
      </c>
      <c r="I38" s="22">
        <f>'2. Project Details'!N112</f>
        <v>0</v>
      </c>
      <c r="J38" s="22">
        <f>'2. Project Details'!P112</f>
        <v>0</v>
      </c>
      <c r="K38" s="22">
        <f>'2. Project Details'!R112</f>
        <v>0</v>
      </c>
      <c r="L38" s="22">
        <f>'2. Project Details'!T112</f>
        <v>0</v>
      </c>
      <c r="M38" s="22">
        <f>'2. Project Details'!V112</f>
        <v>0</v>
      </c>
      <c r="P38" s="56"/>
      <c r="R38" s="507"/>
    </row>
    <row r="39" spans="2:18" hidden="1" x14ac:dyDescent="0.25">
      <c r="C39" t="str">
        <f>'2. Project Details'!C114</f>
        <v>Domestic hot water temperature</v>
      </c>
      <c r="D39" s="22">
        <f>'2. Project Details'!D114</f>
        <v>0</v>
      </c>
      <c r="E39" s="22">
        <f>'2. Project Details'!F114</f>
        <v>0</v>
      </c>
      <c r="F39" s="22">
        <f>'2. Project Details'!H114</f>
        <v>0</v>
      </c>
      <c r="G39" s="22">
        <f>'2. Project Details'!J114</f>
        <v>0</v>
      </c>
      <c r="H39" s="22">
        <f>'2. Project Details'!L114</f>
        <v>0</v>
      </c>
      <c r="I39" s="22">
        <f>'2. Project Details'!N114</f>
        <v>0</v>
      </c>
      <c r="J39" s="22">
        <f>'2. Project Details'!P114</f>
        <v>0</v>
      </c>
      <c r="K39" s="22">
        <f>'2. Project Details'!R114</f>
        <v>0</v>
      </c>
      <c r="L39" s="22">
        <f>'2. Project Details'!T114</f>
        <v>0</v>
      </c>
      <c r="M39" s="22">
        <f>'2. Project Details'!V114</f>
        <v>0</v>
      </c>
      <c r="P39" s="56"/>
      <c r="R39" s="507"/>
    </row>
    <row r="40" spans="2:18" hidden="1" x14ac:dyDescent="0.25">
      <c r="R40" s="507"/>
    </row>
    <row r="41" spans="2:18" hidden="1" x14ac:dyDescent="0.25">
      <c r="C41" t="str">
        <f>'2. Project Details'!C117</f>
        <v>Please indicate if the following measures are included in your project:</v>
      </c>
      <c r="R41" s="507"/>
    </row>
    <row r="42" spans="2:18" hidden="1" x14ac:dyDescent="0.25">
      <c r="C42" t="str">
        <f>'2. Project Details'!C118</f>
        <v>Replacing radiators</v>
      </c>
      <c r="D42" s="22" t="str">
        <f>'2. Project Details'!D118</f>
        <v>Please select</v>
      </c>
      <c r="E42" s="22" t="str">
        <f>'2. Project Details'!F118</f>
        <v>Please select</v>
      </c>
      <c r="F42" s="22" t="str">
        <f>'2. Project Details'!H118</f>
        <v>Please select</v>
      </c>
      <c r="G42" s="22" t="str">
        <f>'2. Project Details'!J118</f>
        <v>Please select</v>
      </c>
      <c r="H42" s="22" t="str">
        <f>'2. Project Details'!L118</f>
        <v>Please select</v>
      </c>
      <c r="I42" s="22" t="str">
        <f>'2. Project Details'!N118</f>
        <v>Please select</v>
      </c>
      <c r="J42" s="22">
        <f>'2. Project Details'!P118</f>
        <v>0</v>
      </c>
      <c r="K42" s="22">
        <f>'2. Project Details'!R118</f>
        <v>0</v>
      </c>
      <c r="L42" s="22">
        <f>'2. Project Details'!T118</f>
        <v>0</v>
      </c>
      <c r="M42" s="22" t="str">
        <f>'2. Project Details'!V118</f>
        <v>Please select</v>
      </c>
      <c r="P42" s="56"/>
      <c r="R42" s="56"/>
    </row>
    <row r="43" spans="2:18" hidden="1" x14ac:dyDescent="0.25">
      <c r="C43" t="str">
        <f>'2. Project Details'!C120</f>
        <v>Replacing AHU heating coils</v>
      </c>
      <c r="D43" s="22" t="str">
        <f>'2. Project Details'!D120</f>
        <v>Please select</v>
      </c>
      <c r="E43" s="22" t="str">
        <f>'2. Project Details'!F120</f>
        <v>Please select</v>
      </c>
      <c r="F43" s="22" t="str">
        <f>'2. Project Details'!H120</f>
        <v>Please select</v>
      </c>
      <c r="G43" s="22" t="str">
        <f>'2. Project Details'!J120</f>
        <v>Please select</v>
      </c>
      <c r="H43" s="22" t="str">
        <f>'2. Project Details'!L120</f>
        <v>Please select</v>
      </c>
      <c r="I43" s="22">
        <f>'2. Project Details'!N120</f>
        <v>0</v>
      </c>
      <c r="J43" s="22">
        <f>'2. Project Details'!P120</f>
        <v>0</v>
      </c>
      <c r="K43" s="22">
        <f>'2. Project Details'!R120</f>
        <v>0</v>
      </c>
      <c r="L43" s="22">
        <f>'2. Project Details'!T120</f>
        <v>0</v>
      </c>
      <c r="M43" s="22" t="str">
        <f>'2. Project Details'!V120</f>
        <v>Please select</v>
      </c>
      <c r="P43" s="56"/>
      <c r="R43" s="56"/>
    </row>
    <row r="44" spans="2:18" hidden="1" x14ac:dyDescent="0.25">
      <c r="C44" t="str">
        <f>'2. Project Details'!C122</f>
        <v>Heating circuit upgrades</v>
      </c>
      <c r="D44" s="22" t="str">
        <f>'2. Project Details'!D122</f>
        <v>Please select</v>
      </c>
      <c r="E44" s="22" t="str">
        <f>'2. Project Details'!F122</f>
        <v>Please select</v>
      </c>
      <c r="F44" s="22" t="str">
        <f>'2. Project Details'!H122</f>
        <v>Please select</v>
      </c>
      <c r="G44" s="22" t="str">
        <f>'2. Project Details'!J122</f>
        <v>Please select</v>
      </c>
      <c r="H44" s="22" t="str">
        <f>'2. Project Details'!L122</f>
        <v>Please select</v>
      </c>
      <c r="I44" s="22">
        <f>'2. Project Details'!N122</f>
        <v>0</v>
      </c>
      <c r="J44" s="22">
        <f>'2. Project Details'!P122</f>
        <v>0</v>
      </c>
      <c r="K44" s="22">
        <f>'2. Project Details'!R122</f>
        <v>0</v>
      </c>
      <c r="L44" s="22">
        <f>'2. Project Details'!T122</f>
        <v>0</v>
      </c>
      <c r="M44" s="22" t="str">
        <f>'2. Project Details'!V122</f>
        <v>Please select</v>
      </c>
      <c r="P44" s="56"/>
      <c r="R44" s="56"/>
    </row>
    <row r="45" spans="2:18" hidden="1" x14ac:dyDescent="0.25">
      <c r="C45" t="e">
        <f>'2. Project Details'!#REF!</f>
        <v>#REF!</v>
      </c>
      <c r="D45" s="22" t="e">
        <f>'2. Project Details'!#REF!</f>
        <v>#REF!</v>
      </c>
      <c r="E45" s="22" t="e">
        <f>'2. Project Details'!#REF!</f>
        <v>#REF!</v>
      </c>
      <c r="F45" s="22" t="e">
        <f>'2. Project Details'!#REF!</f>
        <v>#REF!</v>
      </c>
      <c r="G45" s="22" t="e">
        <f>'2. Project Details'!#REF!</f>
        <v>#REF!</v>
      </c>
      <c r="H45" s="22" t="e">
        <f>'2. Project Details'!#REF!</f>
        <v>#REF!</v>
      </c>
      <c r="I45" s="22" t="e">
        <f>'2. Project Details'!#REF!</f>
        <v>#REF!</v>
      </c>
      <c r="J45" s="22" t="e">
        <f>'2. Project Details'!#REF!</f>
        <v>#REF!</v>
      </c>
      <c r="K45" s="22" t="e">
        <f>'2. Project Details'!#REF!</f>
        <v>#REF!</v>
      </c>
      <c r="L45" s="22" t="e">
        <f>'2. Project Details'!#REF!</f>
        <v>#REF!</v>
      </c>
      <c r="M45" s="22" t="e">
        <f>'2. Project Details'!#REF!</f>
        <v>#REF!</v>
      </c>
      <c r="P45" s="56"/>
      <c r="R45" s="56"/>
    </row>
    <row r="46" spans="2:18" hidden="1" x14ac:dyDescent="0.25">
      <c r="C46" t="str">
        <f>'2. Project Details'!C124</f>
        <v>Other (please note):</v>
      </c>
      <c r="D46" s="22">
        <f>'2. Project Details'!D124</f>
        <v>0</v>
      </c>
      <c r="E46" s="22">
        <f>'2. Project Details'!F124</f>
        <v>0</v>
      </c>
      <c r="F46" s="22">
        <f>'2. Project Details'!H124</f>
        <v>0</v>
      </c>
      <c r="G46" s="22">
        <f>'2. Project Details'!J124</f>
        <v>0</v>
      </c>
      <c r="H46" s="22">
        <f>'2. Project Details'!L124</f>
        <v>0</v>
      </c>
      <c r="I46" s="22">
        <f>'2. Project Details'!N124</f>
        <v>0</v>
      </c>
      <c r="J46" s="22">
        <f>'2. Project Details'!P124</f>
        <v>0</v>
      </c>
      <c r="K46" s="22">
        <f>'2. Project Details'!R124</f>
        <v>0</v>
      </c>
      <c r="L46" s="22">
        <f>'2. Project Details'!T124</f>
        <v>0</v>
      </c>
      <c r="M46" s="22" t="str">
        <f>'2. Project Details'!V124</f>
        <v>none</v>
      </c>
      <c r="P46" s="56"/>
      <c r="R46" s="56"/>
    </row>
    <row r="47" spans="2:18" hidden="1" x14ac:dyDescent="0.25">
      <c r="C47" t="e">
        <f>'2. Project Details'!#REF!</f>
        <v>#REF!</v>
      </c>
      <c r="D47" s="22" t="e">
        <f>'2. Project Details'!#REF!</f>
        <v>#REF!</v>
      </c>
      <c r="E47" s="22" t="e">
        <f>'2. Project Details'!#REF!</f>
        <v>#REF!</v>
      </c>
      <c r="F47" s="22" t="e">
        <f>'2. Project Details'!#REF!</f>
        <v>#REF!</v>
      </c>
      <c r="G47" s="22" t="e">
        <f>'2. Project Details'!#REF!</f>
        <v>#REF!</v>
      </c>
      <c r="H47" s="22" t="e">
        <f>'2. Project Details'!#REF!</f>
        <v>#REF!</v>
      </c>
      <c r="I47" s="22" t="e">
        <f>'2. Project Details'!#REF!</f>
        <v>#REF!</v>
      </c>
      <c r="J47" s="22" t="e">
        <f>'2. Project Details'!#REF!</f>
        <v>#REF!</v>
      </c>
      <c r="K47" s="22" t="e">
        <f>'2. Project Details'!#REF!</f>
        <v>#REF!</v>
      </c>
      <c r="L47" s="22" t="e">
        <f>'2. Project Details'!#REF!</f>
        <v>#REF!</v>
      </c>
      <c r="M47" s="22" t="e">
        <f>'2. Project Details'!#REF!</f>
        <v>#REF!</v>
      </c>
      <c r="P47" s="56"/>
      <c r="R47" s="56"/>
    </row>
    <row r="48" spans="2:18" hidden="1" x14ac:dyDescent="0.25"/>
    <row r="49" spans="2:18" hidden="1" x14ac:dyDescent="0.25">
      <c r="C49" t="str">
        <f>'2. Project Details'!C127</f>
        <v>Please indicate if the following measures are included in your project:</v>
      </c>
    </row>
    <row r="50" spans="2:18" hidden="1" x14ac:dyDescent="0.25">
      <c r="C50" t="str">
        <f>'2. Project Details'!C128</f>
        <v>Loft insulation</v>
      </c>
      <c r="D50" s="22" t="str">
        <f>'2. Project Details'!D128</f>
        <v>Please select</v>
      </c>
      <c r="E50" s="22" t="str">
        <f>'2. Project Details'!F128</f>
        <v>Please select</v>
      </c>
      <c r="F50" s="22" t="str">
        <f>'2. Project Details'!H128</f>
        <v>Please select</v>
      </c>
      <c r="G50" s="22" t="str">
        <f>'2. Project Details'!J128</f>
        <v>Please select</v>
      </c>
      <c r="H50" s="22" t="str">
        <f>'2. Project Details'!L128</f>
        <v>Please select</v>
      </c>
      <c r="I50" s="22">
        <f>'2. Project Details'!N128</f>
        <v>0</v>
      </c>
      <c r="J50" s="22">
        <f>'2. Project Details'!P128</f>
        <v>0</v>
      </c>
      <c r="K50" s="22">
        <f>'2. Project Details'!R128</f>
        <v>0</v>
      </c>
      <c r="L50" s="22">
        <f>'2. Project Details'!T128</f>
        <v>0</v>
      </c>
      <c r="M50" s="22" t="str">
        <f>'2. Project Details'!V128</f>
        <v>Please select</v>
      </c>
      <c r="P50" s="56"/>
      <c r="R50" s="56"/>
    </row>
    <row r="51" spans="2:18" hidden="1" x14ac:dyDescent="0.25">
      <c r="C51" t="str">
        <f>'2. Project Details'!C130</f>
        <v>Cavity wall insulation (where suitable)</v>
      </c>
      <c r="D51" s="22" t="str">
        <f>'2. Project Details'!D130</f>
        <v>Please select</v>
      </c>
      <c r="E51" s="22" t="str">
        <f>'2. Project Details'!F130</f>
        <v>Please select</v>
      </c>
      <c r="F51" s="22" t="str">
        <f>'2. Project Details'!H130</f>
        <v>Please select</v>
      </c>
      <c r="G51" s="22" t="str">
        <f>'2. Project Details'!J130</f>
        <v>Please select</v>
      </c>
      <c r="H51" s="22" t="str">
        <f>'2. Project Details'!L130</f>
        <v>Please select</v>
      </c>
      <c r="I51" s="22">
        <f>'2. Project Details'!N130</f>
        <v>0</v>
      </c>
      <c r="J51" s="22">
        <f>'2. Project Details'!P130</f>
        <v>0</v>
      </c>
      <c r="K51" s="22">
        <f>'2. Project Details'!R130</f>
        <v>0</v>
      </c>
      <c r="L51" s="22">
        <f>'2. Project Details'!T130</f>
        <v>0</v>
      </c>
      <c r="M51" s="22" t="str">
        <f>'2. Project Details'!V130</f>
        <v>Please select</v>
      </c>
      <c r="P51" s="56"/>
      <c r="R51" s="56"/>
    </row>
    <row r="52" spans="2:18" hidden="1" x14ac:dyDescent="0.25">
      <c r="C52" t="str">
        <f>'2. Project Details'!C132</f>
        <v>Window / door draught proofing</v>
      </c>
      <c r="D52" s="22" t="str">
        <f>'2. Project Details'!D132</f>
        <v>Please select</v>
      </c>
      <c r="E52" s="22" t="str">
        <f>'2. Project Details'!F132</f>
        <v>Please select</v>
      </c>
      <c r="F52" s="22" t="str">
        <f>'2. Project Details'!H132</f>
        <v>Please select</v>
      </c>
      <c r="G52" s="22" t="str">
        <f>'2. Project Details'!J132</f>
        <v>Please select</v>
      </c>
      <c r="H52" s="22" t="str">
        <f>'2. Project Details'!L132</f>
        <v>Please select</v>
      </c>
      <c r="I52" s="22">
        <f>'2. Project Details'!N132</f>
        <v>0</v>
      </c>
      <c r="J52" s="22">
        <f>'2. Project Details'!P132</f>
        <v>0</v>
      </c>
      <c r="K52" s="22">
        <f>'2. Project Details'!R132</f>
        <v>0</v>
      </c>
      <c r="L52" s="22">
        <f>'2. Project Details'!T132</f>
        <v>0</v>
      </c>
      <c r="M52" s="22" t="str">
        <f>'2. Project Details'!V132</f>
        <v>Please select</v>
      </c>
      <c r="P52" s="56"/>
      <c r="R52" s="56"/>
    </row>
    <row r="53" spans="2:18" hidden="1" x14ac:dyDescent="0.25">
      <c r="C53" t="str">
        <f>'2. Project Details'!C134</f>
        <v>Other (please note):</v>
      </c>
      <c r="D53" s="22">
        <f>'2. Project Details'!D134</f>
        <v>0</v>
      </c>
      <c r="E53" s="22">
        <f>'2. Project Details'!F134</f>
        <v>0</v>
      </c>
      <c r="F53" s="22">
        <f>'2. Project Details'!H134</f>
        <v>0</v>
      </c>
      <c r="G53" s="22">
        <f>'2. Project Details'!J134</f>
        <v>0</v>
      </c>
      <c r="H53" s="22">
        <f>'2. Project Details'!L134</f>
        <v>0</v>
      </c>
      <c r="I53" s="22">
        <f>'2. Project Details'!N134</f>
        <v>0</v>
      </c>
      <c r="J53" s="22">
        <f>'2. Project Details'!P134</f>
        <v>0</v>
      </c>
      <c r="K53" s="22">
        <f>'2. Project Details'!R134</f>
        <v>0</v>
      </c>
      <c r="L53" s="22">
        <f>'2. Project Details'!T134</f>
        <v>0</v>
      </c>
      <c r="M53" s="22" t="str">
        <f>'2. Project Details'!V134</f>
        <v>none</v>
      </c>
      <c r="P53" s="56"/>
      <c r="R53" s="56"/>
    </row>
    <row r="54" spans="2:18" hidden="1" x14ac:dyDescent="0.25">
      <c r="C54" t="str">
        <f>'2. Project Details'!C138</f>
        <v>What are the calculated heat savings from these measures? kWh output per annum</v>
      </c>
      <c r="D54" s="22">
        <f>'2. Project Details'!D138</f>
        <v>0</v>
      </c>
      <c r="E54" s="22">
        <f>'2. Project Details'!F138</f>
        <v>0</v>
      </c>
      <c r="F54" s="22">
        <f>'2. Project Details'!H138</f>
        <v>0</v>
      </c>
      <c r="G54" s="22">
        <f>'2. Project Details'!J138</f>
        <v>0</v>
      </c>
      <c r="H54" s="22">
        <f>'2. Project Details'!L138</f>
        <v>0</v>
      </c>
      <c r="I54" s="22">
        <f>'2. Project Details'!N138</f>
        <v>0</v>
      </c>
      <c r="J54" s="22">
        <f>'2. Project Details'!P138</f>
        <v>0</v>
      </c>
      <c r="K54" s="22">
        <f>'2. Project Details'!R138</f>
        <v>0</v>
      </c>
      <c r="L54" s="22">
        <f>'2. Project Details'!T138</f>
        <v>0</v>
      </c>
      <c r="M54" s="22">
        <f>'2. Project Details'!V138</f>
        <v>0</v>
      </c>
      <c r="P54" s="56"/>
      <c r="R54" s="56"/>
    </row>
    <row r="55" spans="2:18" hidden="1" x14ac:dyDescent="0.25"/>
    <row r="56" spans="2:18" hidden="1" x14ac:dyDescent="0.25">
      <c r="B56" s="4" t="s">
        <v>204</v>
      </c>
    </row>
    <row r="57" spans="2:18" hidden="1" x14ac:dyDescent="0.25">
      <c r="C57" t="str">
        <f>'2. Project Details'!C154</f>
        <v>Is secondary heat generation needed for heating? i.e. a top-up if the primary heat pump can't provide the full load</v>
      </c>
      <c r="D57" s="22" t="b">
        <f>'2. Project Details'!D154</f>
        <v>0</v>
      </c>
      <c r="E57" s="22">
        <f>'2. Project Details'!F154</f>
        <v>0</v>
      </c>
      <c r="F57" s="22">
        <f>'2. Project Details'!H154</f>
        <v>0</v>
      </c>
      <c r="G57" s="22">
        <f>'2. Project Details'!J154</f>
        <v>0</v>
      </c>
      <c r="H57" s="22">
        <f>'2. Project Details'!L154</f>
        <v>0</v>
      </c>
      <c r="I57" s="22" t="b">
        <f>'2. Project Details'!N154</f>
        <v>0</v>
      </c>
      <c r="J57" s="22">
        <f>'2. Project Details'!P154</f>
        <v>0</v>
      </c>
      <c r="K57" s="22">
        <f>'2. Project Details'!R154</f>
        <v>0</v>
      </c>
      <c r="L57" s="22">
        <f>'2. Project Details'!T154</f>
        <v>0</v>
      </c>
      <c r="M57" s="22" t="b">
        <f>'2. Project Details'!V154</f>
        <v>0</v>
      </c>
      <c r="P57" s="56"/>
      <c r="R57" s="56"/>
    </row>
    <row r="58" spans="2:18" hidden="1" x14ac:dyDescent="0.25">
      <c r="C58" t="str">
        <f>'2. Project Details'!C156</f>
        <v>Is further heat generation needed for domestic hot water or other heat use?</v>
      </c>
      <c r="D58" s="22" t="b">
        <f>'2. Project Details'!D156</f>
        <v>0</v>
      </c>
      <c r="E58" s="22" t="b">
        <f>'2. Project Details'!F156</f>
        <v>0</v>
      </c>
      <c r="F58" s="22" t="b">
        <f>'2. Project Details'!H156</f>
        <v>0</v>
      </c>
      <c r="G58" s="22" t="b">
        <f>'2. Project Details'!J156</f>
        <v>0</v>
      </c>
      <c r="H58" s="22">
        <f>'2. Project Details'!L156</f>
        <v>0</v>
      </c>
      <c r="I58" s="22" t="b">
        <f>'2. Project Details'!N156</f>
        <v>0</v>
      </c>
      <c r="J58" s="22">
        <f>'2. Project Details'!P156</f>
        <v>0</v>
      </c>
      <c r="K58" s="22">
        <f>'2. Project Details'!R156</f>
        <v>0</v>
      </c>
      <c r="L58" s="22">
        <f>'2. Project Details'!T156</f>
        <v>0</v>
      </c>
      <c r="M58" s="22" t="b">
        <f>'2. Project Details'!V156</f>
        <v>0</v>
      </c>
      <c r="P58" s="56"/>
      <c r="R58" s="56"/>
    </row>
    <row r="59" spans="2:18" hidden="1" x14ac:dyDescent="0.25"/>
    <row r="60" spans="2:18" hidden="1" x14ac:dyDescent="0.25">
      <c r="C60" s="4" t="s">
        <v>205</v>
      </c>
    </row>
    <row r="61" spans="2:18" hidden="1" x14ac:dyDescent="0.25">
      <c r="C61" t="str">
        <f>'2. Project Details'!C160</f>
        <v>Primary low carbon heat generation technology type</v>
      </c>
      <c r="D61" s="22" t="str">
        <f>'2. Project Details'!D160</f>
        <v>Please select</v>
      </c>
      <c r="E61" s="22" t="str">
        <f>'2. Project Details'!F160</f>
        <v>Please select</v>
      </c>
      <c r="F61" s="22" t="str">
        <f>'2. Project Details'!H160</f>
        <v>Please select</v>
      </c>
      <c r="G61" s="22" t="str">
        <f>'2. Project Details'!J160</f>
        <v>Please select</v>
      </c>
      <c r="H61" s="22" t="str">
        <f>'2. Project Details'!L160</f>
        <v>Please select</v>
      </c>
      <c r="I61" s="22" t="str">
        <f>'2. Project Details'!N160</f>
        <v>Please select</v>
      </c>
      <c r="J61" s="22" t="str">
        <f>'2. Project Details'!P160</f>
        <v>Please select</v>
      </c>
      <c r="K61" s="22" t="str">
        <f>'2. Project Details'!R160</f>
        <v>Please select</v>
      </c>
      <c r="L61" s="22" t="str">
        <f>'2. Project Details'!T160</f>
        <v>Please select</v>
      </c>
      <c r="M61" s="22" t="str">
        <f>'2. Project Details'!V160</f>
        <v>Please select</v>
      </c>
      <c r="P61" s="56"/>
      <c r="R61" s="56"/>
    </row>
    <row r="62" spans="2:18" hidden="1" x14ac:dyDescent="0.25">
      <c r="C62" t="str">
        <f>'2. Project Details'!C164</f>
        <v>Capacity installed (kW heat)</v>
      </c>
      <c r="D62" s="22">
        <f>'2. Project Details'!D164</f>
        <v>0</v>
      </c>
      <c r="E62" s="22">
        <f>'2. Project Details'!F164</f>
        <v>0</v>
      </c>
      <c r="F62" s="22">
        <f>'2. Project Details'!H164</f>
        <v>0</v>
      </c>
      <c r="G62" s="22">
        <f>'2. Project Details'!J164</f>
        <v>0</v>
      </c>
      <c r="H62" s="22">
        <f>'2. Project Details'!L164</f>
        <v>0</v>
      </c>
      <c r="I62" s="22">
        <f>'2. Project Details'!N164</f>
        <v>0</v>
      </c>
      <c r="J62" s="22">
        <f>'2. Project Details'!P164</f>
        <v>0</v>
      </c>
      <c r="K62" s="22">
        <f>'2. Project Details'!R164</f>
        <v>0</v>
      </c>
      <c r="L62" s="22">
        <f>'2. Project Details'!T164</f>
        <v>0</v>
      </c>
      <c r="M62" s="22">
        <f>'2. Project Details'!V164</f>
        <v>0</v>
      </c>
      <c r="P62" s="56"/>
      <c r="R62" s="56"/>
    </row>
    <row r="63" spans="2:18" hidden="1" x14ac:dyDescent="0.25">
      <c r="C63" t="str">
        <f>'2. Project Details'!C170</f>
        <v>Expected Seasonal Coefficient of Performance / Efficiency</v>
      </c>
      <c r="D63" s="22" t="str">
        <f>'2. Project Details'!D170</f>
        <v/>
      </c>
      <c r="E63" s="22" t="str">
        <f>'2. Project Details'!F170</f>
        <v/>
      </c>
      <c r="F63" s="22" t="str">
        <f>'2. Project Details'!H170</f>
        <v/>
      </c>
      <c r="G63" s="22" t="str">
        <f>'2. Project Details'!J170</f>
        <v/>
      </c>
      <c r="H63" s="22" t="str">
        <f>'2. Project Details'!L170</f>
        <v/>
      </c>
      <c r="I63" s="22" t="str">
        <f>'2. Project Details'!N170</f>
        <v/>
      </c>
      <c r="J63" s="22" t="str">
        <f>'2. Project Details'!P170</f>
        <v/>
      </c>
      <c r="K63" s="22" t="str">
        <f>'2. Project Details'!R170</f>
        <v/>
      </c>
      <c r="L63" s="22" t="str">
        <f>'2. Project Details'!T170</f>
        <v/>
      </c>
      <c r="M63" s="22" t="str">
        <f>'2. Project Details'!V170</f>
        <v/>
      </c>
      <c r="P63" s="56"/>
      <c r="R63" s="56"/>
    </row>
    <row r="64" spans="2:18" hidden="1" x14ac:dyDescent="0.25"/>
    <row r="65" spans="2:18" hidden="1" x14ac:dyDescent="0.25">
      <c r="C65" s="4" t="s">
        <v>135</v>
      </c>
    </row>
    <row r="66" spans="2:18" hidden="1" x14ac:dyDescent="0.25">
      <c r="C66" t="str">
        <f>'2. Project Details'!C178</f>
        <v>Type of use for heat</v>
      </c>
      <c r="D66" s="22" t="str">
        <f>'2. Project Details'!D178</f>
        <v>Please select</v>
      </c>
      <c r="E66" s="22" t="str">
        <f>'2. Project Details'!F178</f>
        <v>Please select</v>
      </c>
      <c r="F66" s="22" t="str">
        <f>'2. Project Details'!H178</f>
        <v>Please select</v>
      </c>
      <c r="G66" s="22" t="str">
        <f>'2. Project Details'!J178</f>
        <v>Please select</v>
      </c>
      <c r="H66" s="22" t="str">
        <f>'2. Project Details'!L178</f>
        <v>Please select</v>
      </c>
      <c r="I66" s="22">
        <f>'2. Project Details'!N178</f>
        <v>0</v>
      </c>
      <c r="J66" s="22">
        <f>'2. Project Details'!P178</f>
        <v>0</v>
      </c>
      <c r="K66" s="22">
        <f>'2. Project Details'!R178</f>
        <v>0</v>
      </c>
      <c r="L66" s="22">
        <f>'2. Project Details'!T178</f>
        <v>0</v>
      </c>
      <c r="M66" s="22" t="str">
        <f>'2. Project Details'!V178</f>
        <v>Please select</v>
      </c>
      <c r="P66" s="56"/>
      <c r="R66" s="56"/>
    </row>
    <row r="67" spans="2:18" hidden="1" x14ac:dyDescent="0.25">
      <c r="C67" t="str">
        <f>'2. Project Details'!C180</f>
        <v>Heat generation technology type</v>
      </c>
      <c r="D67" s="22" t="str">
        <f>'2. Project Details'!D180</f>
        <v>Please select</v>
      </c>
      <c r="E67" s="22" t="str">
        <f>'2. Project Details'!F180</f>
        <v>Please select</v>
      </c>
      <c r="F67" s="22" t="str">
        <f>'2. Project Details'!H180</f>
        <v>Please select</v>
      </c>
      <c r="G67" s="22" t="str">
        <f>'2. Project Details'!J180</f>
        <v>Please select</v>
      </c>
      <c r="H67" s="22" t="str">
        <f>'2. Project Details'!L180</f>
        <v>Please select</v>
      </c>
      <c r="I67" s="22">
        <f>'2. Project Details'!N180</f>
        <v>0</v>
      </c>
      <c r="J67" s="22">
        <f>'2. Project Details'!P180</f>
        <v>0</v>
      </c>
      <c r="K67" s="22">
        <f>'2. Project Details'!R180</f>
        <v>0</v>
      </c>
      <c r="L67" s="22">
        <f>'2. Project Details'!T180</f>
        <v>0</v>
      </c>
      <c r="M67" s="22" t="str">
        <f>'2. Project Details'!V180</f>
        <v>Please select</v>
      </c>
      <c r="P67" s="56"/>
      <c r="R67" s="56"/>
    </row>
    <row r="68" spans="2:18" hidden="1" x14ac:dyDescent="0.25">
      <c r="C68" t="str">
        <f>'2. Project Details'!C184</f>
        <v>Capacity installed (kW heat)</v>
      </c>
      <c r="D68" s="22">
        <f>'2. Project Details'!D184</f>
        <v>0</v>
      </c>
      <c r="E68" s="22">
        <f>'2. Project Details'!F184</f>
        <v>0</v>
      </c>
      <c r="F68" s="22">
        <f>'2. Project Details'!H184</f>
        <v>0</v>
      </c>
      <c r="G68" s="22">
        <f>'2. Project Details'!J184</f>
        <v>0</v>
      </c>
      <c r="H68" s="22">
        <f>'2. Project Details'!L184</f>
        <v>0</v>
      </c>
      <c r="I68" s="22">
        <f>'2. Project Details'!N184</f>
        <v>0</v>
      </c>
      <c r="J68" s="22">
        <f>'2. Project Details'!P184</f>
        <v>0</v>
      </c>
      <c r="K68" s="22">
        <f>'2. Project Details'!R184</f>
        <v>0</v>
      </c>
      <c r="L68" s="22">
        <f>'2. Project Details'!T184</f>
        <v>0</v>
      </c>
      <c r="M68" s="22">
        <f>'2. Project Details'!V184</f>
        <v>0</v>
      </c>
      <c r="P68" s="56"/>
      <c r="R68" s="56"/>
    </row>
    <row r="69" spans="2:18" hidden="1" x14ac:dyDescent="0.25">
      <c r="C69" t="str">
        <f>'2. Project Details'!C190</f>
        <v>Expected Seasonal Coefficient of Performance / Efficiency</v>
      </c>
      <c r="D69" s="22" t="str">
        <f>'2. Project Details'!D190</f>
        <v/>
      </c>
      <c r="E69" s="22" t="str">
        <f>'2. Project Details'!F190</f>
        <v/>
      </c>
      <c r="F69" s="22" t="str">
        <f>'2. Project Details'!H190</f>
        <v/>
      </c>
      <c r="G69" s="22" t="str">
        <f>'2. Project Details'!J190</f>
        <v/>
      </c>
      <c r="H69" s="22" t="str">
        <f>'2. Project Details'!L190</f>
        <v/>
      </c>
      <c r="I69" s="22" t="str">
        <f>'2. Project Details'!N190</f>
        <v/>
      </c>
      <c r="J69" s="22" t="str">
        <f>'2. Project Details'!P190</f>
        <v/>
      </c>
      <c r="K69" s="22" t="str">
        <f>'2. Project Details'!R190</f>
        <v/>
      </c>
      <c r="L69" s="22" t="str">
        <f>'2. Project Details'!T190</f>
        <v/>
      </c>
      <c r="M69" s="22" t="str">
        <f>'2. Project Details'!V190</f>
        <v/>
      </c>
      <c r="P69" s="56"/>
      <c r="R69" s="56"/>
    </row>
    <row r="70" spans="2:18" hidden="1" x14ac:dyDescent="0.25"/>
    <row r="71" spans="2:18" hidden="1" x14ac:dyDescent="0.25">
      <c r="C71" s="4" t="s">
        <v>137</v>
      </c>
    </row>
    <row r="72" spans="2:18" hidden="1" x14ac:dyDescent="0.25">
      <c r="C72" t="str">
        <f>'2. Project Details'!C199</f>
        <v>Type of use for heat</v>
      </c>
      <c r="D72" s="22" t="str">
        <f>'2. Project Details'!D199</f>
        <v>Please select</v>
      </c>
      <c r="E72" s="22" t="str">
        <f>'2. Project Details'!F199</f>
        <v>Please select</v>
      </c>
      <c r="F72" s="22" t="str">
        <f>'2. Project Details'!H199</f>
        <v>Please select</v>
      </c>
      <c r="G72" s="22" t="str">
        <f>'2. Project Details'!J199</f>
        <v>Please select</v>
      </c>
      <c r="H72" s="22" t="str">
        <f>'2. Project Details'!L199</f>
        <v>Please select</v>
      </c>
      <c r="I72" s="22">
        <f>'2. Project Details'!N199</f>
        <v>0</v>
      </c>
      <c r="J72" s="22">
        <f>'2. Project Details'!P199</f>
        <v>0</v>
      </c>
      <c r="K72" s="22">
        <f>'2. Project Details'!R199</f>
        <v>0</v>
      </c>
      <c r="L72" s="22">
        <f>'2. Project Details'!T199</f>
        <v>0</v>
      </c>
      <c r="M72" s="22" t="str">
        <f>'2. Project Details'!V199</f>
        <v>Please select</v>
      </c>
      <c r="P72" s="56"/>
      <c r="R72" s="56"/>
    </row>
    <row r="73" spans="2:18" hidden="1" x14ac:dyDescent="0.25">
      <c r="C73" t="str">
        <f>'2. Project Details'!C201</f>
        <v>Heat generation technology type</v>
      </c>
      <c r="D73" s="22" t="str">
        <f>'2. Project Details'!D201</f>
        <v>Please select</v>
      </c>
      <c r="E73" s="22" t="str">
        <f>'2. Project Details'!F201</f>
        <v>Please select</v>
      </c>
      <c r="F73" s="22" t="str">
        <f>'2. Project Details'!H201</f>
        <v>Please select</v>
      </c>
      <c r="G73" s="22" t="str">
        <f>'2. Project Details'!J201</f>
        <v>Please select</v>
      </c>
      <c r="H73" s="22" t="str">
        <f>'2. Project Details'!L201</f>
        <v>Please select</v>
      </c>
      <c r="I73" s="22">
        <f>'2. Project Details'!N201</f>
        <v>0</v>
      </c>
      <c r="J73" s="22">
        <f>'2. Project Details'!P201</f>
        <v>0</v>
      </c>
      <c r="K73" s="22">
        <f>'2. Project Details'!R201</f>
        <v>0</v>
      </c>
      <c r="L73" s="22">
        <f>'2. Project Details'!T201</f>
        <v>0</v>
      </c>
      <c r="M73" s="22" t="str">
        <f>'2. Project Details'!V201</f>
        <v>Please select</v>
      </c>
      <c r="P73" s="56"/>
      <c r="R73" s="56"/>
    </row>
    <row r="74" spans="2:18" hidden="1" x14ac:dyDescent="0.25">
      <c r="C74" t="str">
        <f>'2. Project Details'!C205</f>
        <v>Capacity installed (kW heat)</v>
      </c>
      <c r="D74" s="22">
        <f>'2. Project Details'!D205</f>
        <v>0</v>
      </c>
      <c r="E74" s="22">
        <f>'2. Project Details'!F205</f>
        <v>0</v>
      </c>
      <c r="F74" s="22">
        <f>'2. Project Details'!H205</f>
        <v>0</v>
      </c>
      <c r="G74" s="22">
        <f>'2. Project Details'!J205</f>
        <v>0</v>
      </c>
      <c r="H74" s="22">
        <f>'2. Project Details'!L205</f>
        <v>0</v>
      </c>
      <c r="I74" s="22">
        <f>'2. Project Details'!N205</f>
        <v>0</v>
      </c>
      <c r="J74" s="22">
        <f>'2. Project Details'!P205</f>
        <v>0</v>
      </c>
      <c r="K74" s="22">
        <f>'2. Project Details'!R205</f>
        <v>0</v>
      </c>
      <c r="L74" s="22">
        <f>'2. Project Details'!T205</f>
        <v>0</v>
      </c>
      <c r="M74" s="22">
        <f>'2. Project Details'!V205</f>
        <v>0</v>
      </c>
      <c r="P74" s="56"/>
      <c r="R74" s="56"/>
    </row>
    <row r="75" spans="2:18" hidden="1" x14ac:dyDescent="0.25">
      <c r="C75" t="str">
        <f>'2. Project Details'!C211</f>
        <v>Expected Seasonal Coefficient of Performance / Efficiency</v>
      </c>
      <c r="D75" s="22" t="str">
        <f>'2. Project Details'!D211</f>
        <v/>
      </c>
      <c r="E75" s="22" t="str">
        <f>'2. Project Details'!F211</f>
        <v/>
      </c>
      <c r="F75" s="22" t="str">
        <f>'2. Project Details'!H211</f>
        <v/>
      </c>
      <c r="G75" s="22" t="str">
        <f>'2. Project Details'!J211</f>
        <v/>
      </c>
      <c r="H75" s="22" t="str">
        <f>'2. Project Details'!L211</f>
        <v/>
      </c>
      <c r="I75" s="22" t="str">
        <f>'2. Project Details'!N211</f>
        <v/>
      </c>
      <c r="J75" s="22" t="str">
        <f>'2. Project Details'!P211</f>
        <v/>
      </c>
      <c r="K75" s="22" t="str">
        <f>'2. Project Details'!R211</f>
        <v/>
      </c>
      <c r="L75" s="22" t="str">
        <f>'2. Project Details'!T211</f>
        <v/>
      </c>
      <c r="M75" s="22" t="str">
        <f>'2. Project Details'!V211</f>
        <v/>
      </c>
      <c r="N75" t="str">
        <f>'2. Project Details'!N211</f>
        <v/>
      </c>
      <c r="P75" s="56"/>
      <c r="R75" s="56"/>
    </row>
    <row r="76" spans="2:18" hidden="1" x14ac:dyDescent="0.25"/>
    <row r="77" spans="2:18" hidden="1" x14ac:dyDescent="0.25">
      <c r="B77" s="4" t="s">
        <v>139</v>
      </c>
    </row>
    <row r="78" spans="2:18" hidden="1" x14ac:dyDescent="0.25">
      <c r="C78" t="str">
        <f>'2. Project Details'!C221</f>
        <v>Percentage low carbon heat output compared to existing demand (after fabric upgrade reductions)</v>
      </c>
      <c r="D78" s="84" t="str">
        <f>'2. Project Details'!D221</f>
        <v/>
      </c>
      <c r="E78" s="84" t="str">
        <f>'2. Project Details'!F221</f>
        <v/>
      </c>
      <c r="F78" s="84" t="str">
        <f>'2. Project Details'!H221</f>
        <v/>
      </c>
      <c r="G78" s="84" t="str">
        <f>'2. Project Details'!J221</f>
        <v/>
      </c>
      <c r="H78" s="84" t="str">
        <f>'2. Project Details'!L221</f>
        <v/>
      </c>
      <c r="I78" s="84" t="str">
        <f>'2. Project Details'!N221</f>
        <v/>
      </c>
      <c r="J78" s="84" t="str">
        <f>'2. Project Details'!P221</f>
        <v/>
      </c>
      <c r="K78" s="84" t="str">
        <f>'2. Project Details'!R221</f>
        <v/>
      </c>
      <c r="L78" s="84" t="str">
        <f>'2. Project Details'!T221</f>
        <v/>
      </c>
      <c r="M78" s="84" t="str">
        <f>'2. Project Details'!V221</f>
        <v/>
      </c>
      <c r="P78" s="56"/>
      <c r="R78" s="56"/>
    </row>
    <row r="79" spans="2:18" hidden="1" x14ac:dyDescent="0.25">
      <c r="C79" t="str">
        <f>'2. Project Details'!C223</f>
        <v xml:space="preserve">Percent heat served by main heat generation </v>
      </c>
      <c r="D79" s="84" t="str">
        <f>'2. Project Details'!D223</f>
        <v/>
      </c>
      <c r="E79" s="84" t="str">
        <f>'2. Project Details'!F223</f>
        <v/>
      </c>
      <c r="F79" s="84" t="str">
        <f>'2. Project Details'!H223</f>
        <v/>
      </c>
      <c r="G79" s="84" t="str">
        <f>'2. Project Details'!J223</f>
        <v/>
      </c>
      <c r="H79" s="84" t="str">
        <f>'2. Project Details'!L223</f>
        <v/>
      </c>
      <c r="I79" s="84" t="str">
        <f>'2. Project Details'!N223</f>
        <v/>
      </c>
      <c r="J79" s="84" t="str">
        <f>'2. Project Details'!P223</f>
        <v/>
      </c>
      <c r="K79" s="84" t="str">
        <f>'2. Project Details'!R223</f>
        <v/>
      </c>
      <c r="L79" s="84" t="str">
        <f>'2. Project Details'!T223</f>
        <v/>
      </c>
      <c r="M79" s="84" t="str">
        <f>'2. Project Details'!V223</f>
        <v/>
      </c>
      <c r="P79" s="56"/>
      <c r="R79" s="56"/>
    </row>
    <row r="80" spans="2:18" hidden="1" x14ac:dyDescent="0.25">
      <c r="C80" t="str">
        <f>'2. Project Details'!C224</f>
        <v xml:space="preserve">Percent heat served by secondary heat generation </v>
      </c>
      <c r="D80" s="84">
        <f>'2. Project Details'!D224</f>
        <v>0</v>
      </c>
      <c r="E80" s="84">
        <f>'2. Project Details'!F224</f>
        <v>0</v>
      </c>
      <c r="F80" s="84">
        <f>'2. Project Details'!H224</f>
        <v>0</v>
      </c>
      <c r="G80" s="84">
        <f>'2. Project Details'!J224</f>
        <v>0</v>
      </c>
      <c r="H80" s="84">
        <f>'2. Project Details'!L224</f>
        <v>0</v>
      </c>
      <c r="I80" s="84">
        <f>'2. Project Details'!N224</f>
        <v>0</v>
      </c>
      <c r="J80" s="84">
        <f>'2. Project Details'!P224</f>
        <v>0</v>
      </c>
      <c r="K80" s="84">
        <f>'2. Project Details'!R224</f>
        <v>0</v>
      </c>
      <c r="L80" s="84">
        <f>'2. Project Details'!T224</f>
        <v>0</v>
      </c>
      <c r="M80" s="84">
        <f>'2. Project Details'!V224</f>
        <v>0</v>
      </c>
      <c r="P80" s="56"/>
      <c r="R80" s="56"/>
    </row>
    <row r="81" spans="2:18" hidden="1" x14ac:dyDescent="0.25">
      <c r="C81" t="str">
        <f>'2. Project Details'!C225</f>
        <v xml:space="preserve">Percent heat served by further heat generation </v>
      </c>
      <c r="D81" s="84">
        <f>'2. Project Details'!D225</f>
        <v>0</v>
      </c>
      <c r="E81" s="84">
        <f>'2. Project Details'!F225</f>
        <v>0</v>
      </c>
      <c r="F81" s="84">
        <f>'2. Project Details'!H225</f>
        <v>0</v>
      </c>
      <c r="G81" s="84">
        <f>'2. Project Details'!J225</f>
        <v>0</v>
      </c>
      <c r="H81" s="84">
        <f>'2. Project Details'!L225</f>
        <v>0</v>
      </c>
      <c r="I81" s="84">
        <f>'2. Project Details'!N225</f>
        <v>0</v>
      </c>
      <c r="J81" s="84">
        <f>'2. Project Details'!P225</f>
        <v>0</v>
      </c>
      <c r="K81" s="84">
        <f>'2. Project Details'!R225</f>
        <v>0</v>
      </c>
      <c r="L81" s="84">
        <f>'2. Project Details'!T225</f>
        <v>0</v>
      </c>
      <c r="M81" s="84">
        <f>'2. Project Details'!V225</f>
        <v>0</v>
      </c>
      <c r="P81" s="56"/>
      <c r="R81" s="56"/>
    </row>
    <row r="82" spans="2:18" hidden="1" x14ac:dyDescent="0.25"/>
    <row r="83" spans="2:18" hidden="1" x14ac:dyDescent="0.25">
      <c r="C83" t="str">
        <f>'2. Project Details'!C227</f>
        <v>Total capacity installed (kW)</v>
      </c>
      <c r="D83" s="22">
        <f>'2. Project Details'!D227</f>
        <v>0</v>
      </c>
      <c r="E83" s="22">
        <f>'2. Project Details'!F227</f>
        <v>0</v>
      </c>
      <c r="F83" s="22">
        <f>'2. Project Details'!H227</f>
        <v>0</v>
      </c>
      <c r="G83" s="22">
        <f>'2. Project Details'!J227</f>
        <v>0</v>
      </c>
      <c r="H83" s="22">
        <f>'2. Project Details'!L227</f>
        <v>0</v>
      </c>
      <c r="I83" s="22">
        <f>'2. Project Details'!N227</f>
        <v>0</v>
      </c>
      <c r="J83" s="22">
        <f>'2. Project Details'!P227</f>
        <v>0</v>
      </c>
      <c r="K83" s="22">
        <f>'2. Project Details'!R227</f>
        <v>0</v>
      </c>
      <c r="L83" s="22">
        <f>'2. Project Details'!T227</f>
        <v>0</v>
      </c>
      <c r="M83" s="22">
        <f>'2. Project Details'!V227</f>
        <v>0</v>
      </c>
      <c r="P83" s="56"/>
      <c r="R83" s="56"/>
    </row>
    <row r="84" spans="2:18" hidden="1" x14ac:dyDescent="0.25">
      <c r="C84" t="str">
        <f>'2. Project Details'!C229</f>
        <v>Percentage low carbon heat capacity compared to existing</v>
      </c>
      <c r="D84" s="84" t="str">
        <f>'2. Project Details'!D229</f>
        <v/>
      </c>
      <c r="E84" s="84" t="str">
        <f>'2. Project Details'!F229</f>
        <v/>
      </c>
      <c r="F84" s="84" t="str">
        <f>'2. Project Details'!H229</f>
        <v/>
      </c>
      <c r="G84" s="84" t="str">
        <f>'2. Project Details'!J229</f>
        <v/>
      </c>
      <c r="H84" s="84" t="str">
        <f>'2. Project Details'!L229</f>
        <v/>
      </c>
      <c r="I84" s="84" t="str">
        <f>'2. Project Details'!N229</f>
        <v/>
      </c>
      <c r="J84" s="84" t="str">
        <f>'2. Project Details'!P229</f>
        <v/>
      </c>
      <c r="K84" s="84" t="str">
        <f>'2. Project Details'!R229</f>
        <v/>
      </c>
      <c r="L84" s="84" t="str">
        <f>'2. Project Details'!T229</f>
        <v/>
      </c>
      <c r="M84" s="84" t="str">
        <f>'2. Project Details'!V229</f>
        <v/>
      </c>
      <c r="P84" s="56"/>
      <c r="R84" s="56"/>
    </row>
    <row r="85" spans="2:18" hidden="1" x14ac:dyDescent="0.25"/>
    <row r="86" spans="2:18" hidden="1" x14ac:dyDescent="0.25">
      <c r="C86" t="str">
        <f>'2. Project Details'!C239</f>
        <v>CO2e Emissions per kWh heat (gCO2e/kWh)</v>
      </c>
      <c r="D86" s="22" t="str">
        <f>'2. Project Details'!D239</f>
        <v/>
      </c>
      <c r="E86" s="22" t="str">
        <f>'2. Project Details'!F239</f>
        <v/>
      </c>
      <c r="F86" s="22" t="str">
        <f>'2. Project Details'!H239</f>
        <v/>
      </c>
      <c r="G86" s="22" t="str">
        <f>'2. Project Details'!J239</f>
        <v/>
      </c>
      <c r="H86" s="22" t="str">
        <f>'2. Project Details'!L239</f>
        <v/>
      </c>
      <c r="I86" s="22" t="str">
        <f>'2. Project Details'!N239</f>
        <v/>
      </c>
      <c r="J86" s="22" t="str">
        <f>'2. Project Details'!P239</f>
        <v/>
      </c>
      <c r="K86" s="22" t="str">
        <f>'2. Project Details'!R239</f>
        <v/>
      </c>
      <c r="L86" s="22" t="str">
        <f>'2. Project Details'!T239</f>
        <v/>
      </c>
      <c r="M86" s="22" t="str">
        <f>'2. Project Details'!V239</f>
        <v/>
      </c>
      <c r="P86" s="56"/>
      <c r="R86" s="56"/>
    </row>
    <row r="87" spans="2:18" hidden="1" x14ac:dyDescent="0.25">
      <c r="P87" s="56"/>
      <c r="R87" s="56"/>
    </row>
    <row r="88" spans="2:18" s="29" customFormat="1" hidden="1" x14ac:dyDescent="0.25">
      <c r="O88" s="34"/>
      <c r="P88" s="508" t="s">
        <v>206</v>
      </c>
      <c r="Q88" s="508"/>
      <c r="R88" s="508" t="s">
        <v>206</v>
      </c>
    </row>
    <row r="89" spans="2:18" hidden="1" x14ac:dyDescent="0.25">
      <c r="B89" s="4" t="s">
        <v>143</v>
      </c>
      <c r="P89" t="s">
        <v>197</v>
      </c>
      <c r="R89" t="s">
        <v>198</v>
      </c>
    </row>
    <row r="90" spans="2:18" hidden="1" x14ac:dyDescent="0.25">
      <c r="C90" t="str">
        <f>'2. Project Details'!C248</f>
        <v>Tender Process (if applicable)</v>
      </c>
      <c r="D90" s="22">
        <f>'2. Project Details'!D248</f>
        <v>0</v>
      </c>
      <c r="E90" s="22">
        <f>'2. Project Details'!F248</f>
        <v>0</v>
      </c>
      <c r="F90" s="22">
        <f>'2. Project Details'!H248</f>
        <v>0</v>
      </c>
      <c r="G90" s="22">
        <f>'2. Project Details'!J248</f>
        <v>0</v>
      </c>
      <c r="H90" s="22">
        <f>'2. Project Details'!L248</f>
        <v>0</v>
      </c>
      <c r="I90" s="22">
        <f>'2. Project Details'!N248</f>
        <v>0</v>
      </c>
      <c r="J90" s="22">
        <f>'2. Project Details'!P248</f>
        <v>0</v>
      </c>
      <c r="K90" s="22">
        <f>'2. Project Details'!R248</f>
        <v>0</v>
      </c>
      <c r="L90" s="22">
        <f>'2. Project Details'!T248</f>
        <v>0</v>
      </c>
      <c r="M90" s="22">
        <f>'2. Project Details'!V248</f>
        <v>0</v>
      </c>
      <c r="P90" s="27"/>
      <c r="R90" s="507"/>
    </row>
    <row r="91" spans="2:18" hidden="1" x14ac:dyDescent="0.25">
      <c r="C91" t="str">
        <f>'2. Project Details'!C249</f>
        <v>Contractor Award</v>
      </c>
      <c r="D91" s="22">
        <f>'2. Project Details'!D249</f>
        <v>0</v>
      </c>
      <c r="E91" s="22">
        <f>'2. Project Details'!F249</f>
        <v>0</v>
      </c>
      <c r="F91" s="22">
        <f>'2. Project Details'!H249</f>
        <v>0</v>
      </c>
      <c r="G91" s="22">
        <f>'2. Project Details'!J249</f>
        <v>0</v>
      </c>
      <c r="H91" s="22">
        <f>'2. Project Details'!L249</f>
        <v>0</v>
      </c>
      <c r="I91" s="22">
        <f>'2. Project Details'!N249</f>
        <v>0</v>
      </c>
      <c r="J91" s="22">
        <f>'2. Project Details'!P249</f>
        <v>0</v>
      </c>
      <c r="K91" s="22">
        <f>'2. Project Details'!R249</f>
        <v>0</v>
      </c>
      <c r="L91" s="22">
        <f>'2. Project Details'!T249</f>
        <v>0</v>
      </c>
      <c r="M91" s="22">
        <f>'2. Project Details'!V249</f>
        <v>0</v>
      </c>
      <c r="R91" s="507"/>
    </row>
    <row r="92" spans="2:18" hidden="1" x14ac:dyDescent="0.25">
      <c r="C92" t="str">
        <f>'2. Project Details'!C250</f>
        <v>Equipment Order</v>
      </c>
      <c r="D92" s="22">
        <f>'2. Project Details'!D250</f>
        <v>0</v>
      </c>
      <c r="E92" s="22">
        <f>'2. Project Details'!F250</f>
        <v>0</v>
      </c>
      <c r="F92" s="22">
        <f>'2. Project Details'!H250</f>
        <v>0</v>
      </c>
      <c r="G92" s="22">
        <f>'2. Project Details'!J250</f>
        <v>0</v>
      </c>
      <c r="H92" s="22">
        <f>'2. Project Details'!L250</f>
        <v>0</v>
      </c>
      <c r="I92" s="22">
        <f>'2. Project Details'!N250</f>
        <v>0</v>
      </c>
      <c r="J92" s="22">
        <f>'2. Project Details'!P250</f>
        <v>0</v>
      </c>
      <c r="K92" s="22">
        <f>'2. Project Details'!R250</f>
        <v>0</v>
      </c>
      <c r="L92" s="22">
        <f>'2. Project Details'!T250</f>
        <v>0</v>
      </c>
      <c r="M92" s="22">
        <f>'2. Project Details'!V250</f>
        <v>0</v>
      </c>
      <c r="R92" s="507"/>
    </row>
    <row r="93" spans="2:18" hidden="1" x14ac:dyDescent="0.25">
      <c r="C93" t="str">
        <f>'2. Project Details'!C251</f>
        <v>On Site Works Begin</v>
      </c>
      <c r="D93" s="22">
        <f>'2. Project Details'!D251</f>
        <v>0</v>
      </c>
      <c r="E93" s="22">
        <f>'2. Project Details'!F251</f>
        <v>0</v>
      </c>
      <c r="F93" s="22">
        <f>'2. Project Details'!H251</f>
        <v>0</v>
      </c>
      <c r="G93" s="22">
        <f>'2. Project Details'!J251</f>
        <v>0</v>
      </c>
      <c r="H93" s="22">
        <f>'2. Project Details'!L251</f>
        <v>0</v>
      </c>
      <c r="I93" s="22">
        <f>'2. Project Details'!N251</f>
        <v>0</v>
      </c>
      <c r="J93" s="22">
        <f>'2. Project Details'!P251</f>
        <v>0</v>
      </c>
      <c r="K93" s="22">
        <f>'2. Project Details'!R251</f>
        <v>0</v>
      </c>
      <c r="L93" s="22">
        <f>'2. Project Details'!T251</f>
        <v>0</v>
      </c>
      <c r="M93" s="22">
        <f>'2. Project Details'!V251</f>
        <v>0</v>
      </c>
      <c r="R93" s="507"/>
    </row>
    <row r="94" spans="2:18" hidden="1" x14ac:dyDescent="0.25">
      <c r="C94" t="str">
        <f>'2. Project Details'!C252</f>
        <v>On Site Works Complete / Commission date</v>
      </c>
      <c r="D94" s="22">
        <f>'2. Project Details'!D252</f>
        <v>0</v>
      </c>
      <c r="E94" s="22">
        <f>'2. Project Details'!F252</f>
        <v>0</v>
      </c>
      <c r="F94" s="22">
        <f>'2. Project Details'!H252</f>
        <v>0</v>
      </c>
      <c r="G94" s="22">
        <f>'2. Project Details'!J252</f>
        <v>0</v>
      </c>
      <c r="H94" s="22">
        <f>'2. Project Details'!L252</f>
        <v>0</v>
      </c>
      <c r="I94" s="22">
        <f>'2. Project Details'!N252</f>
        <v>0</v>
      </c>
      <c r="J94" s="22">
        <f>'2. Project Details'!P252</f>
        <v>0</v>
      </c>
      <c r="K94" s="22">
        <f>'2. Project Details'!R252</f>
        <v>0</v>
      </c>
      <c r="L94" s="22">
        <f>'2. Project Details'!T252</f>
        <v>0</v>
      </c>
      <c r="M94" s="22">
        <f>'2. Project Details'!V252</f>
        <v>0</v>
      </c>
      <c r="P94" s="56"/>
      <c r="R94" s="507"/>
    </row>
    <row r="95" spans="2:18" hidden="1" x14ac:dyDescent="0.25">
      <c r="R95" s="507"/>
    </row>
    <row r="96" spans="2:18" hidden="1" x14ac:dyDescent="0.25">
      <c r="C96" t="str">
        <f>'2. Project Details'!C254</f>
        <v>Please indicate which stage of the procurement process this project is currently at</v>
      </c>
      <c r="D96" s="22" t="str">
        <f>'2. Project Details'!D254</f>
        <v>Please select</v>
      </c>
      <c r="E96" s="22" t="str">
        <f>'2. Project Details'!F254</f>
        <v>Please select</v>
      </c>
      <c r="F96" s="22" t="str">
        <f>'2. Project Details'!H254</f>
        <v>Please select</v>
      </c>
      <c r="G96" s="22" t="str">
        <f>'2. Project Details'!J254</f>
        <v>Please select</v>
      </c>
      <c r="H96" s="22" t="str">
        <f>'2. Project Details'!L254</f>
        <v>Please select</v>
      </c>
      <c r="I96" s="22" t="str">
        <f>'2. Project Details'!N254</f>
        <v>Please select</v>
      </c>
      <c r="J96" s="22" t="str">
        <f>'2. Project Details'!P254</f>
        <v>Please select</v>
      </c>
      <c r="K96" s="22">
        <f>'2. Project Details'!R254</f>
        <v>0</v>
      </c>
      <c r="L96" s="22">
        <f>'2. Project Details'!T254</f>
        <v>0</v>
      </c>
      <c r="M96" s="22" t="str">
        <f>'2. Project Details'!V254</f>
        <v>Please select</v>
      </c>
      <c r="R96" s="507"/>
    </row>
    <row r="97" spans="2:18" hidden="1" x14ac:dyDescent="0.25">
      <c r="R97" s="507"/>
    </row>
    <row r="98" spans="2:18" hidden="1" x14ac:dyDescent="0.25">
      <c r="C98" t="str">
        <f>'2. Project Details'!C256</f>
        <v>Please indicate the project position on planning permission</v>
      </c>
      <c r="D98" s="22" t="str">
        <f>'2. Project Details'!D256</f>
        <v>Please select</v>
      </c>
      <c r="E98" s="22" t="str">
        <f>'2. Project Details'!F256</f>
        <v>Please select</v>
      </c>
      <c r="F98" s="22" t="str">
        <f>'2. Project Details'!H256</f>
        <v>Please select</v>
      </c>
      <c r="G98" s="22" t="str">
        <f>'2. Project Details'!J256</f>
        <v>Please select</v>
      </c>
      <c r="H98" s="22" t="str">
        <f>'2. Project Details'!L256</f>
        <v>Please select</v>
      </c>
      <c r="I98" s="22" t="str">
        <f>'2. Project Details'!N256</f>
        <v>Please select</v>
      </c>
      <c r="J98" s="22" t="str">
        <f>'2. Project Details'!P256</f>
        <v>Please select</v>
      </c>
      <c r="K98" s="22">
        <f>'2. Project Details'!R256</f>
        <v>0</v>
      </c>
      <c r="L98" s="22">
        <f>'2. Project Details'!T256</f>
        <v>0</v>
      </c>
      <c r="M98" s="22" t="str">
        <f>'2. Project Details'!V256</f>
        <v>Please select</v>
      </c>
      <c r="P98" s="56"/>
      <c r="R98" s="507"/>
    </row>
    <row r="99" spans="2:18" hidden="1" x14ac:dyDescent="0.25">
      <c r="D99" s="22"/>
      <c r="E99" s="22"/>
      <c r="F99" s="22"/>
      <c r="G99" s="22"/>
      <c r="H99" s="22"/>
      <c r="I99" s="22"/>
      <c r="J99" s="22"/>
      <c r="K99" s="22"/>
      <c r="L99" s="22"/>
      <c r="M99" s="22"/>
      <c r="P99" s="56"/>
      <c r="R99" s="507"/>
    </row>
    <row r="100" spans="2:18" hidden="1" x14ac:dyDescent="0.25">
      <c r="R100" s="507"/>
    </row>
    <row r="101" spans="2:18" hidden="1" x14ac:dyDescent="0.25">
      <c r="C101" t="str">
        <f>'2. Project Details'!C258</f>
        <v>Please indicate the project position on DNO upgrades / engagement</v>
      </c>
      <c r="D101" s="22" t="str">
        <f>'2. Project Details'!D258</f>
        <v>Please select</v>
      </c>
      <c r="E101" s="22" t="str">
        <f>'2. Project Details'!F258</f>
        <v>Please select</v>
      </c>
      <c r="F101" s="22" t="str">
        <f>'2. Project Details'!H258</f>
        <v>Please select</v>
      </c>
      <c r="G101" s="22" t="str">
        <f>'2. Project Details'!J258</f>
        <v>Please select</v>
      </c>
      <c r="H101" s="22" t="str">
        <f>'2. Project Details'!L258</f>
        <v>Please select</v>
      </c>
      <c r="I101" s="22" t="str">
        <f>'2. Project Details'!N258</f>
        <v>Please select</v>
      </c>
      <c r="J101" s="22" t="str">
        <f>'2. Project Details'!P258</f>
        <v>Please select</v>
      </c>
      <c r="K101" s="22">
        <f>'2. Project Details'!R258</f>
        <v>0</v>
      </c>
      <c r="L101" s="22">
        <f>'2. Project Details'!T258</f>
        <v>0</v>
      </c>
      <c r="M101" s="22" t="str">
        <f>'2. Project Details'!V258</f>
        <v>Please select</v>
      </c>
      <c r="P101" s="56"/>
      <c r="R101" s="507"/>
    </row>
    <row r="102" spans="2:18" hidden="1" x14ac:dyDescent="0.25">
      <c r="D102" s="22"/>
      <c r="E102" s="22"/>
      <c r="F102" s="22"/>
      <c r="G102" s="22"/>
      <c r="H102" s="22"/>
      <c r="I102" s="22"/>
      <c r="J102" s="22"/>
      <c r="K102" s="22"/>
      <c r="L102" s="22"/>
      <c r="M102" s="22"/>
      <c r="P102" s="56"/>
      <c r="R102" s="507"/>
    </row>
    <row r="103" spans="2:18" hidden="1" x14ac:dyDescent="0.25">
      <c r="R103" s="507"/>
    </row>
    <row r="104" spans="2:18" hidden="1" x14ac:dyDescent="0.25"/>
    <row r="105" spans="2:18" s="29" customFormat="1" hidden="1" x14ac:dyDescent="0.25">
      <c r="B105" s="28" t="s">
        <v>207</v>
      </c>
      <c r="O105" s="34"/>
      <c r="P105" s="508" t="s">
        <v>208</v>
      </c>
      <c r="Q105" s="508"/>
      <c r="R105" s="508"/>
    </row>
    <row r="106" spans="2:18" hidden="1" x14ac:dyDescent="0.25"/>
    <row r="107" spans="2:18" s="4" customFormat="1" hidden="1" x14ac:dyDescent="0.25">
      <c r="B107" s="4" t="s">
        <v>209</v>
      </c>
      <c r="D107" s="30">
        <v>1</v>
      </c>
      <c r="E107" s="30">
        <v>2</v>
      </c>
      <c r="F107" s="30">
        <v>3</v>
      </c>
      <c r="G107" s="30">
        <v>4</v>
      </c>
      <c r="H107" s="30">
        <v>5</v>
      </c>
      <c r="I107" s="30">
        <v>6</v>
      </c>
      <c r="J107" s="30">
        <v>7</v>
      </c>
      <c r="K107" s="30">
        <v>8</v>
      </c>
      <c r="L107" s="30">
        <v>9</v>
      </c>
      <c r="M107" s="30">
        <v>10</v>
      </c>
      <c r="O107" s="35"/>
      <c r="P107" t="s">
        <v>197</v>
      </c>
      <c r="Q107"/>
      <c r="R107" t="s">
        <v>198</v>
      </c>
    </row>
    <row r="108" spans="2:18" hidden="1" x14ac:dyDescent="0.25">
      <c r="C108" t="str">
        <f>'3. Eligible Cost Breakdown'!C13</f>
        <v xml:space="preserve">Final Design and Project Management (£) </v>
      </c>
      <c r="D108" s="22">
        <f>'3. Eligible Cost Breakdown'!K13</f>
        <v>0</v>
      </c>
      <c r="E108" s="22">
        <f>'3. Eligible Cost Breakdown'!M13</f>
        <v>0</v>
      </c>
      <c r="F108" s="22">
        <f>'3. Eligible Cost Breakdown'!O13</f>
        <v>0</v>
      </c>
      <c r="G108" s="22">
        <f>'3. Eligible Cost Breakdown'!Q13</f>
        <v>0</v>
      </c>
      <c r="H108" s="22">
        <f>'3. Eligible Cost Breakdown'!S13</f>
        <v>0</v>
      </c>
      <c r="I108" s="22">
        <f>'3. Eligible Cost Breakdown'!U13</f>
        <v>0</v>
      </c>
      <c r="J108" s="22">
        <f>'3. Eligible Cost Breakdown'!W13</f>
        <v>0</v>
      </c>
      <c r="K108" s="22">
        <f>'3. Eligible Cost Breakdown'!Y13</f>
        <v>0</v>
      </c>
      <c r="L108" s="22">
        <f>'3. Eligible Cost Breakdown'!AA13</f>
        <v>0</v>
      </c>
      <c r="M108" s="22">
        <f>'3. Eligible Cost Breakdown'!AC13</f>
        <v>0</v>
      </c>
    </row>
    <row r="109" spans="2:18" hidden="1" x14ac:dyDescent="0.25">
      <c r="C109" t="str">
        <f>'3. Eligible Cost Breakdown'!C14</f>
        <v>% total cost</v>
      </c>
      <c r="D109" s="84" t="str">
        <f>'3. Eligible Cost Breakdown'!K14</f>
        <v/>
      </c>
      <c r="E109" s="84" t="str">
        <f>'3. Eligible Cost Breakdown'!M14</f>
        <v/>
      </c>
      <c r="F109" s="84" t="str">
        <f>'3. Eligible Cost Breakdown'!O14</f>
        <v/>
      </c>
      <c r="G109" s="84" t="str">
        <f>'3. Eligible Cost Breakdown'!Q14</f>
        <v/>
      </c>
      <c r="H109" s="84" t="str">
        <f>'3. Eligible Cost Breakdown'!S14</f>
        <v/>
      </c>
      <c r="I109" s="84" t="str">
        <f>'3. Eligible Cost Breakdown'!U14</f>
        <v/>
      </c>
      <c r="J109" s="84" t="str">
        <f>'3. Eligible Cost Breakdown'!W14</f>
        <v/>
      </c>
      <c r="K109" s="84" t="str">
        <f>'3. Eligible Cost Breakdown'!Y14</f>
        <v/>
      </c>
      <c r="L109" s="84" t="str">
        <f>'3. Eligible Cost Breakdown'!AA14</f>
        <v/>
      </c>
      <c r="M109" s="84" t="str">
        <f>'3. Eligible Cost Breakdown'!AC14</f>
        <v/>
      </c>
      <c r="P109" s="27"/>
      <c r="R109" s="507"/>
    </row>
    <row r="110" spans="2:18" hidden="1" x14ac:dyDescent="0.25">
      <c r="C110" t="str">
        <f>'3. Eligible Cost Breakdown'!C16</f>
        <v>Equipment Costs (£) - Heat Plant Costs</v>
      </c>
      <c r="D110" s="22">
        <f>'3. Eligible Cost Breakdown'!K16</f>
        <v>0</v>
      </c>
      <c r="E110" s="22">
        <f>'3. Eligible Cost Breakdown'!M16</f>
        <v>0</v>
      </c>
      <c r="F110" s="22">
        <f>'3. Eligible Cost Breakdown'!O16</f>
        <v>0</v>
      </c>
      <c r="G110" s="22">
        <f>'3. Eligible Cost Breakdown'!Q16</f>
        <v>0</v>
      </c>
      <c r="H110" s="22">
        <f>'3. Eligible Cost Breakdown'!S16</f>
        <v>0</v>
      </c>
      <c r="I110" s="22">
        <f>'3. Eligible Cost Breakdown'!U16</f>
        <v>0</v>
      </c>
      <c r="J110" s="22">
        <f>'3. Eligible Cost Breakdown'!W16</f>
        <v>0</v>
      </c>
      <c r="K110" s="22">
        <f>'3. Eligible Cost Breakdown'!Y16</f>
        <v>0</v>
      </c>
      <c r="L110" s="22">
        <f>'3. Eligible Cost Breakdown'!AA16</f>
        <v>0</v>
      </c>
      <c r="M110" s="22">
        <f>'3. Eligible Cost Breakdown'!AC16</f>
        <v>0</v>
      </c>
      <c r="R110" s="507"/>
    </row>
    <row r="111" spans="2:18" hidden="1" x14ac:dyDescent="0.25">
      <c r="C111" t="str">
        <f>'3. Eligible Cost Breakdown'!C17</f>
        <v>£/kW</v>
      </c>
      <c r="D111" s="22" t="str">
        <f>'3. Eligible Cost Breakdown'!K17</f>
        <v/>
      </c>
      <c r="E111" s="22" t="str">
        <f>'3. Eligible Cost Breakdown'!M17</f>
        <v/>
      </c>
      <c r="F111" s="22" t="str">
        <f>'3. Eligible Cost Breakdown'!O17</f>
        <v/>
      </c>
      <c r="G111" s="22" t="str">
        <f>'3. Eligible Cost Breakdown'!Q17</f>
        <v/>
      </c>
      <c r="H111" s="22" t="str">
        <f>'3. Eligible Cost Breakdown'!S17</f>
        <v/>
      </c>
      <c r="I111" s="22" t="str">
        <f>'3. Eligible Cost Breakdown'!U17</f>
        <v/>
      </c>
      <c r="J111" s="22" t="str">
        <f>'3. Eligible Cost Breakdown'!W17</f>
        <v/>
      </c>
      <c r="K111" s="22" t="str">
        <f>'3. Eligible Cost Breakdown'!Y17</f>
        <v/>
      </c>
      <c r="L111" s="22" t="str">
        <f>'3. Eligible Cost Breakdown'!AA17</f>
        <v/>
      </c>
      <c r="M111" s="22" t="str">
        <f>'3. Eligible Cost Breakdown'!AC17</f>
        <v/>
      </c>
      <c r="P111" s="56"/>
      <c r="R111" s="507"/>
    </row>
    <row r="112" spans="2:18" hidden="1" x14ac:dyDescent="0.25">
      <c r="C112" t="str">
        <f>'3. Eligible Cost Breakdown'!C18</f>
        <v>% total cost</v>
      </c>
      <c r="D112" s="84" t="str">
        <f>'3. Eligible Cost Breakdown'!K18</f>
        <v/>
      </c>
      <c r="E112" s="84" t="str">
        <f>'3. Eligible Cost Breakdown'!M18</f>
        <v/>
      </c>
      <c r="F112" s="84" t="str">
        <f>'3. Eligible Cost Breakdown'!O18</f>
        <v/>
      </c>
      <c r="G112" s="84" t="str">
        <f>'3. Eligible Cost Breakdown'!Q18</f>
        <v/>
      </c>
      <c r="H112" s="84" t="str">
        <f>'3. Eligible Cost Breakdown'!S18</f>
        <v/>
      </c>
      <c r="I112" s="84" t="str">
        <f>'3. Eligible Cost Breakdown'!U18</f>
        <v/>
      </c>
      <c r="J112" s="84" t="str">
        <f>'3. Eligible Cost Breakdown'!W18</f>
        <v/>
      </c>
      <c r="K112" s="84" t="str">
        <f>'3. Eligible Cost Breakdown'!Y18</f>
        <v/>
      </c>
      <c r="L112" s="84" t="str">
        <f>'3. Eligible Cost Breakdown'!AA18</f>
        <v/>
      </c>
      <c r="M112" s="84" t="str">
        <f>'3. Eligible Cost Breakdown'!AC18</f>
        <v/>
      </c>
      <c r="P112" s="56"/>
      <c r="R112" s="507"/>
    </row>
    <row r="113" spans="3:18" hidden="1" x14ac:dyDescent="0.25">
      <c r="C113" t="str">
        <f>'3. Eligible Cost Breakdown'!C26</f>
        <v xml:space="preserve">Monitoring and Controls (£) - heating smart controls, related BMS upgrades </v>
      </c>
      <c r="D113" s="22">
        <f>'3. Eligible Cost Breakdown'!K26</f>
        <v>0</v>
      </c>
      <c r="E113" s="22">
        <f>'3. Eligible Cost Breakdown'!M26</f>
        <v>0</v>
      </c>
      <c r="F113" s="22">
        <f>'3. Eligible Cost Breakdown'!O26</f>
        <v>0</v>
      </c>
      <c r="G113" s="22">
        <f>'3. Eligible Cost Breakdown'!Q26</f>
        <v>0</v>
      </c>
      <c r="H113" s="22">
        <f>'3. Eligible Cost Breakdown'!S26</f>
        <v>0</v>
      </c>
      <c r="I113" s="22">
        <f>'3. Eligible Cost Breakdown'!U26</f>
        <v>0</v>
      </c>
      <c r="J113" s="22">
        <f>'3. Eligible Cost Breakdown'!W26</f>
        <v>0</v>
      </c>
      <c r="K113" s="22">
        <f>'3. Eligible Cost Breakdown'!Y26</f>
        <v>0</v>
      </c>
      <c r="L113" s="22">
        <f>'3. Eligible Cost Breakdown'!AA26</f>
        <v>0</v>
      </c>
      <c r="M113" s="22">
        <f>'3. Eligible Cost Breakdown'!AC26</f>
        <v>0</v>
      </c>
      <c r="R113" s="507"/>
    </row>
    <row r="114" spans="3:18" hidden="1" x14ac:dyDescent="0.25">
      <c r="C114" t="str">
        <f>'3. Eligible Cost Breakdown'!C27</f>
        <v>% total cost</v>
      </c>
      <c r="D114" s="84" t="str">
        <f>'3. Eligible Cost Breakdown'!K27</f>
        <v/>
      </c>
      <c r="E114" s="84" t="str">
        <f>'3. Eligible Cost Breakdown'!M27</f>
        <v/>
      </c>
      <c r="F114" s="84" t="str">
        <f>'3. Eligible Cost Breakdown'!O27</f>
        <v/>
      </c>
      <c r="G114" s="84" t="str">
        <f>'3. Eligible Cost Breakdown'!Q27</f>
        <v/>
      </c>
      <c r="H114" s="84" t="str">
        <f>'3. Eligible Cost Breakdown'!S27</f>
        <v/>
      </c>
      <c r="I114" s="84" t="str">
        <f>'3. Eligible Cost Breakdown'!U27</f>
        <v/>
      </c>
      <c r="J114" s="84" t="str">
        <f>'3. Eligible Cost Breakdown'!W27</f>
        <v/>
      </c>
      <c r="K114" s="84" t="str">
        <f>'3. Eligible Cost Breakdown'!Y27</f>
        <v/>
      </c>
      <c r="L114" s="84" t="str">
        <f>'3. Eligible Cost Breakdown'!AA27</f>
        <v/>
      </c>
      <c r="M114" s="84" t="str">
        <f>'3. Eligible Cost Breakdown'!AC27</f>
        <v/>
      </c>
      <c r="P114" s="56"/>
      <c r="R114" s="507"/>
    </row>
    <row r="115" spans="3:18" hidden="1" x14ac:dyDescent="0.25">
      <c r="C115" t="str">
        <f>'3. Eligible Cost Breakdown'!C29</f>
        <v>DNO Costs (£)</v>
      </c>
      <c r="D115" s="22">
        <f>'3. Eligible Cost Breakdown'!K29</f>
        <v>0</v>
      </c>
      <c r="E115" s="22">
        <f>'3. Eligible Cost Breakdown'!M29</f>
        <v>0</v>
      </c>
      <c r="F115" s="22">
        <f>'3. Eligible Cost Breakdown'!O29</f>
        <v>0</v>
      </c>
      <c r="G115" s="22">
        <f>'3. Eligible Cost Breakdown'!Q29</f>
        <v>0</v>
      </c>
      <c r="H115" s="22">
        <f>'3. Eligible Cost Breakdown'!S29</f>
        <v>0</v>
      </c>
      <c r="I115" s="22">
        <f>'3. Eligible Cost Breakdown'!U29</f>
        <v>0</v>
      </c>
      <c r="J115" s="22">
        <f>'3. Eligible Cost Breakdown'!W29</f>
        <v>0</v>
      </c>
      <c r="K115" s="22">
        <f>'3. Eligible Cost Breakdown'!Y29</f>
        <v>0</v>
      </c>
      <c r="L115" s="22">
        <f>'3. Eligible Cost Breakdown'!AA29</f>
        <v>0</v>
      </c>
      <c r="M115" s="22">
        <f>'3. Eligible Cost Breakdown'!AC29</f>
        <v>0</v>
      </c>
      <c r="R115" s="507"/>
    </row>
    <row r="116" spans="3:18" hidden="1" x14ac:dyDescent="0.25">
      <c r="C116" t="str">
        <f>'3. Eligible Cost Breakdown'!C30</f>
        <v>% total cost</v>
      </c>
      <c r="D116" s="84" t="str">
        <f>'3. Eligible Cost Breakdown'!K30</f>
        <v/>
      </c>
      <c r="E116" s="84" t="str">
        <f>'3. Eligible Cost Breakdown'!M30</f>
        <v/>
      </c>
      <c r="F116" s="84" t="str">
        <f>'3. Eligible Cost Breakdown'!O30</f>
        <v/>
      </c>
      <c r="G116" s="84" t="str">
        <f>'3. Eligible Cost Breakdown'!Q30</f>
        <v/>
      </c>
      <c r="H116" s="84" t="str">
        <f>'3. Eligible Cost Breakdown'!S30</f>
        <v/>
      </c>
      <c r="I116" s="84" t="str">
        <f>'3. Eligible Cost Breakdown'!U30</f>
        <v/>
      </c>
      <c r="J116" s="84" t="str">
        <f>'3. Eligible Cost Breakdown'!W30</f>
        <v/>
      </c>
      <c r="K116" s="84" t="str">
        <f>'3. Eligible Cost Breakdown'!Y30</f>
        <v/>
      </c>
      <c r="L116" s="84" t="str">
        <f>'3. Eligible Cost Breakdown'!AA30</f>
        <v/>
      </c>
      <c r="M116" s="84" t="str">
        <f>'3. Eligible Cost Breakdown'!AC30</f>
        <v/>
      </c>
      <c r="P116" s="56"/>
      <c r="R116" s="507"/>
    </row>
    <row r="117" spans="3:18" hidden="1" x14ac:dyDescent="0.25">
      <c r="C117" t="str">
        <f>'3. Eligible Cost Breakdown'!C32</f>
        <v>Installation and Commissioning Costs (£)</v>
      </c>
      <c r="D117" s="22">
        <f>'3. Eligible Cost Breakdown'!K32</f>
        <v>0</v>
      </c>
      <c r="E117" s="22">
        <f>'3. Eligible Cost Breakdown'!M32</f>
        <v>0</v>
      </c>
      <c r="F117" s="22">
        <f>'3. Eligible Cost Breakdown'!O32</f>
        <v>0</v>
      </c>
      <c r="G117" s="22">
        <f>'3. Eligible Cost Breakdown'!Q32</f>
        <v>0</v>
      </c>
      <c r="H117" s="22">
        <f>'3. Eligible Cost Breakdown'!S32</f>
        <v>0</v>
      </c>
      <c r="I117" s="22">
        <f>'3. Eligible Cost Breakdown'!U32</f>
        <v>0</v>
      </c>
      <c r="J117" s="22">
        <f>'3. Eligible Cost Breakdown'!W32</f>
        <v>0</v>
      </c>
      <c r="K117" s="22">
        <f>'3. Eligible Cost Breakdown'!Y32</f>
        <v>0</v>
      </c>
      <c r="L117" s="22">
        <f>'3. Eligible Cost Breakdown'!AA32</f>
        <v>0</v>
      </c>
      <c r="M117" s="22">
        <f>'3. Eligible Cost Breakdown'!AC32</f>
        <v>0</v>
      </c>
      <c r="R117" s="507"/>
    </row>
    <row r="118" spans="3:18" hidden="1" x14ac:dyDescent="0.25">
      <c r="C118" t="str">
        <f>'3. Eligible Cost Breakdown'!C33</f>
        <v>% total cost</v>
      </c>
      <c r="D118" s="84" t="str">
        <f>'3. Eligible Cost Breakdown'!K33</f>
        <v/>
      </c>
      <c r="E118" s="84" t="str">
        <f>'3. Eligible Cost Breakdown'!M33</f>
        <v/>
      </c>
      <c r="F118" s="84" t="str">
        <f>'3. Eligible Cost Breakdown'!O33</f>
        <v/>
      </c>
      <c r="G118" s="84" t="str">
        <f>'3. Eligible Cost Breakdown'!Q33</f>
        <v/>
      </c>
      <c r="H118" s="84" t="str">
        <f>'3. Eligible Cost Breakdown'!S33</f>
        <v/>
      </c>
      <c r="I118" s="84" t="str">
        <f>'3. Eligible Cost Breakdown'!U33</f>
        <v/>
      </c>
      <c r="J118" s="84" t="str">
        <f>'3. Eligible Cost Breakdown'!W33</f>
        <v/>
      </c>
      <c r="K118" s="84" t="str">
        <f>'3. Eligible Cost Breakdown'!Y33</f>
        <v/>
      </c>
      <c r="L118" s="84" t="str">
        <f>'3. Eligible Cost Breakdown'!AA33</f>
        <v/>
      </c>
      <c r="M118" s="84" t="str">
        <f>'3. Eligible Cost Breakdown'!AC33</f>
        <v/>
      </c>
      <c r="P118" s="56"/>
      <c r="R118" s="507"/>
    </row>
    <row r="119" spans="3:18" hidden="1" x14ac:dyDescent="0.25">
      <c r="R119" s="507"/>
    </row>
    <row r="120" spans="3:18" hidden="1" x14ac:dyDescent="0.25">
      <c r="C120" t="str">
        <f>'3. Eligible Cost Breakdown'!C36</f>
        <v>Total Project Costs (£)</v>
      </c>
      <c r="D120" s="22">
        <f>'3. Eligible Cost Breakdown'!K36</f>
        <v>0</v>
      </c>
      <c r="E120" s="22">
        <f>'3. Eligible Cost Breakdown'!M36</f>
        <v>0</v>
      </c>
      <c r="F120" s="22">
        <f>'3. Eligible Cost Breakdown'!O36</f>
        <v>0</v>
      </c>
      <c r="G120" s="22">
        <f>'3. Eligible Cost Breakdown'!Q36</f>
        <v>0</v>
      </c>
      <c r="H120" s="22">
        <f>'3. Eligible Cost Breakdown'!S36</f>
        <v>0</v>
      </c>
      <c r="I120" s="22">
        <f>'3. Eligible Cost Breakdown'!U36</f>
        <v>0</v>
      </c>
      <c r="J120" s="22">
        <f>'3. Eligible Cost Breakdown'!W36</f>
        <v>0</v>
      </c>
      <c r="K120" s="22">
        <f>'3. Eligible Cost Breakdown'!Y36</f>
        <v>0</v>
      </c>
      <c r="L120" s="22">
        <f>'3. Eligible Cost Breakdown'!AA36</f>
        <v>0</v>
      </c>
      <c r="M120" s="22">
        <f>'3. Eligible Cost Breakdown'!AC36</f>
        <v>0</v>
      </c>
      <c r="R120" s="507"/>
    </row>
    <row r="121" spans="3:18" hidden="1" x14ac:dyDescent="0.25">
      <c r="C121" t="str">
        <f>'3. Eligible Cost Breakdown'!C42</f>
        <v>Grant amount requested</v>
      </c>
      <c r="D121" s="22">
        <f>'3. Eligible Cost Breakdown'!K42</f>
        <v>0</v>
      </c>
      <c r="E121" s="22">
        <f>'3. Eligible Cost Breakdown'!M42</f>
        <v>0</v>
      </c>
      <c r="F121" s="22">
        <f>'3. Eligible Cost Breakdown'!O42</f>
        <v>0</v>
      </c>
      <c r="G121" s="22">
        <f>'3. Eligible Cost Breakdown'!Q42</f>
        <v>0</v>
      </c>
      <c r="H121" s="22">
        <f>'3. Eligible Cost Breakdown'!S42</f>
        <v>0</v>
      </c>
      <c r="I121" s="22">
        <f>'3. Eligible Cost Breakdown'!U42</f>
        <v>0</v>
      </c>
      <c r="J121" s="22">
        <f>'3. Eligible Cost Breakdown'!W42</f>
        <v>0</v>
      </c>
      <c r="K121" s="22">
        <f>'3. Eligible Cost Breakdown'!Y42</f>
        <v>0</v>
      </c>
      <c r="L121" s="22">
        <f>'3. Eligible Cost Breakdown'!AA42</f>
        <v>0</v>
      </c>
      <c r="M121" s="22">
        <f>'3. Eligible Cost Breakdown'!AC42</f>
        <v>0</v>
      </c>
      <c r="R121" s="507"/>
    </row>
    <row r="122" spans="3:18" hidden="1" x14ac:dyDescent="0.25">
      <c r="C122" t="str">
        <f>'3. Eligible Cost Breakdown'!C43</f>
        <v>Percentage of total costs requested (Maximum grant is 90%)</v>
      </c>
      <c r="D122" s="84" t="str">
        <f>'3. Eligible Cost Breakdown'!K43</f>
        <v/>
      </c>
      <c r="E122" s="84" t="str">
        <f>'3. Eligible Cost Breakdown'!M43</f>
        <v/>
      </c>
      <c r="F122" s="84" t="str">
        <f>'3. Eligible Cost Breakdown'!O43</f>
        <v/>
      </c>
      <c r="G122" s="84" t="str">
        <f>'3. Eligible Cost Breakdown'!Q43</f>
        <v/>
      </c>
      <c r="H122" s="84" t="str">
        <f>'3. Eligible Cost Breakdown'!S43</f>
        <v/>
      </c>
      <c r="I122" s="84" t="str">
        <f>'3. Eligible Cost Breakdown'!U43</f>
        <v/>
      </c>
      <c r="J122" s="84" t="str">
        <f>'3. Eligible Cost Breakdown'!W43</f>
        <v/>
      </c>
      <c r="K122" s="84" t="str">
        <f>'3. Eligible Cost Breakdown'!Y43</f>
        <v/>
      </c>
      <c r="L122" s="84" t="str">
        <f>'3. Eligible Cost Breakdown'!AA43</f>
        <v/>
      </c>
      <c r="M122" s="84" t="str">
        <f>'3. Eligible Cost Breakdown'!AC43</f>
        <v/>
      </c>
      <c r="P122" s="56"/>
      <c r="R122" s="507"/>
    </row>
    <row r="123" spans="3:18" hidden="1" x14ac:dyDescent="0.25">
      <c r="D123" s="22"/>
      <c r="E123" s="22"/>
      <c r="F123" s="22"/>
      <c r="G123" s="22"/>
      <c r="H123" s="22"/>
      <c r="I123" s="22"/>
      <c r="J123" s="22"/>
      <c r="K123" s="22"/>
      <c r="L123" s="22"/>
      <c r="M123" s="22"/>
      <c r="R123" s="507"/>
    </row>
    <row r="124" spans="3:18" hidden="1" x14ac:dyDescent="0.25">
      <c r="C124" t="str">
        <f>'3. Eligible Cost Breakdown'!C49</f>
        <v>Costs funded by other funding sources</v>
      </c>
      <c r="D124" s="22">
        <f>'3. Eligible Cost Breakdown'!K49</f>
        <v>0</v>
      </c>
      <c r="E124" s="22">
        <f>'3. Eligible Cost Breakdown'!M49</f>
        <v>0</v>
      </c>
      <c r="F124" s="22">
        <f>'3. Eligible Cost Breakdown'!O49</f>
        <v>0</v>
      </c>
      <c r="G124" s="22">
        <f>'3. Eligible Cost Breakdown'!Q49</f>
        <v>0</v>
      </c>
      <c r="H124" s="22">
        <f>'3. Eligible Cost Breakdown'!S49</f>
        <v>0</v>
      </c>
      <c r="I124" s="22">
        <f>'3. Eligible Cost Breakdown'!U49</f>
        <v>0</v>
      </c>
      <c r="J124" s="22">
        <f>'3. Eligible Cost Breakdown'!W49</f>
        <v>0</v>
      </c>
      <c r="K124" s="22">
        <f>'3. Eligible Cost Breakdown'!Y49</f>
        <v>0</v>
      </c>
      <c r="L124" s="22">
        <f>'3. Eligible Cost Breakdown'!AA49</f>
        <v>0</v>
      </c>
      <c r="M124" s="22">
        <f>'3. Eligible Cost Breakdown'!AC49</f>
        <v>0</v>
      </c>
      <c r="P124" s="56"/>
      <c r="R124" s="507"/>
    </row>
    <row r="125" spans="3:18" hidden="1" x14ac:dyDescent="0.25">
      <c r="C125" t="str">
        <f>'3. Eligible Cost Breakdown'!C51</f>
        <v>List other confirmed funding sources &amp; amounts</v>
      </c>
      <c r="D125" s="22"/>
      <c r="E125" s="22"/>
      <c r="F125" s="22"/>
      <c r="G125" s="22"/>
      <c r="H125" s="22"/>
      <c r="I125" s="22"/>
      <c r="J125" s="22"/>
      <c r="K125" s="22"/>
      <c r="L125" s="22"/>
      <c r="M125" s="22"/>
      <c r="R125" s="507"/>
    </row>
    <row r="126" spans="3:18" hidden="1" x14ac:dyDescent="0.25">
      <c r="C126" s="22">
        <f>'3. Eligible Cost Breakdown'!D52</f>
        <v>0</v>
      </c>
      <c r="D126" s="22">
        <f>'3. Eligible Cost Breakdown'!K52</f>
        <v>0</v>
      </c>
      <c r="E126" s="22">
        <f>'3. Eligible Cost Breakdown'!M52</f>
        <v>0</v>
      </c>
      <c r="F126" s="22">
        <f>'3. Eligible Cost Breakdown'!O52</f>
        <v>0</v>
      </c>
      <c r="G126" s="22">
        <f>'3. Eligible Cost Breakdown'!Q52</f>
        <v>0</v>
      </c>
      <c r="H126" s="22">
        <f>'3. Eligible Cost Breakdown'!S52</f>
        <v>0</v>
      </c>
      <c r="I126" s="22">
        <f>'3. Eligible Cost Breakdown'!U52</f>
        <v>0</v>
      </c>
      <c r="J126" s="22">
        <f>'3. Eligible Cost Breakdown'!W52</f>
        <v>0</v>
      </c>
      <c r="K126" s="22">
        <f>'3. Eligible Cost Breakdown'!Y52</f>
        <v>0</v>
      </c>
      <c r="L126" s="22">
        <f>'3. Eligible Cost Breakdown'!AA52</f>
        <v>0</v>
      </c>
      <c r="M126" s="22">
        <f>'3. Eligible Cost Breakdown'!AC52</f>
        <v>0</v>
      </c>
    </row>
    <row r="127" spans="3:18" hidden="1" x14ac:dyDescent="0.25">
      <c r="C127" s="22">
        <f>'3. Eligible Cost Breakdown'!D53</f>
        <v>0</v>
      </c>
      <c r="D127" s="22">
        <f>'3. Eligible Cost Breakdown'!K53</f>
        <v>0</v>
      </c>
      <c r="E127" s="22">
        <f>'3. Eligible Cost Breakdown'!M53</f>
        <v>0</v>
      </c>
      <c r="F127" s="22">
        <f>'3. Eligible Cost Breakdown'!O53</f>
        <v>0</v>
      </c>
      <c r="G127" s="22">
        <f>'3. Eligible Cost Breakdown'!Q53</f>
        <v>0</v>
      </c>
      <c r="H127" s="22">
        <f>'3. Eligible Cost Breakdown'!S53</f>
        <v>0</v>
      </c>
      <c r="I127" s="22">
        <f>'3. Eligible Cost Breakdown'!U53</f>
        <v>0</v>
      </c>
      <c r="J127" s="22">
        <f>'3. Eligible Cost Breakdown'!W53</f>
        <v>0</v>
      </c>
      <c r="K127" s="22">
        <f>'3. Eligible Cost Breakdown'!Y53</f>
        <v>0</v>
      </c>
      <c r="L127" s="22">
        <f>'3. Eligible Cost Breakdown'!AA53</f>
        <v>0</v>
      </c>
      <c r="M127" s="22">
        <f>'3. Eligible Cost Breakdown'!AC53</f>
        <v>0</v>
      </c>
    </row>
    <row r="128" spans="3:18" hidden="1" x14ac:dyDescent="0.25">
      <c r="C128" s="22">
        <f>'3. Eligible Cost Breakdown'!D54</f>
        <v>0</v>
      </c>
      <c r="D128" s="22">
        <f>'3. Eligible Cost Breakdown'!K54</f>
        <v>0</v>
      </c>
      <c r="E128" s="22">
        <f>'3. Eligible Cost Breakdown'!M54</f>
        <v>0</v>
      </c>
      <c r="F128" s="22">
        <f>'3. Eligible Cost Breakdown'!O54</f>
        <v>0</v>
      </c>
      <c r="G128" s="22">
        <f>'3. Eligible Cost Breakdown'!Q54</f>
        <v>0</v>
      </c>
      <c r="H128" s="22">
        <f>'3. Eligible Cost Breakdown'!S54</f>
        <v>0</v>
      </c>
      <c r="I128" s="22">
        <f>'3. Eligible Cost Breakdown'!U54</f>
        <v>0</v>
      </c>
      <c r="J128" s="22">
        <f>'3. Eligible Cost Breakdown'!W54</f>
        <v>0</v>
      </c>
      <c r="K128" s="22">
        <f>'3. Eligible Cost Breakdown'!Y54</f>
        <v>0</v>
      </c>
      <c r="L128" s="22">
        <f>'3. Eligible Cost Breakdown'!AA54</f>
        <v>0</v>
      </c>
      <c r="M128" s="22">
        <f>'3. Eligible Cost Breakdown'!AC54</f>
        <v>0</v>
      </c>
    </row>
    <row r="129" spans="2:18" hidden="1" x14ac:dyDescent="0.25"/>
    <row r="130" spans="2:18" hidden="1" x14ac:dyDescent="0.25">
      <c r="B130" s="4" t="s">
        <v>210</v>
      </c>
    </row>
    <row r="131" spans="2:18" hidden="1" x14ac:dyDescent="0.25">
      <c r="B131" s="4"/>
      <c r="C131" t="e">
        <f>'3. Eligible Cost Breakdown'!#REF!</f>
        <v>#REF!</v>
      </c>
    </row>
    <row r="132" spans="2:18" hidden="1" x14ac:dyDescent="0.25">
      <c r="B132" s="4"/>
      <c r="C132" t="e">
        <f>'3. Eligible Cost Breakdown'!#REF!</f>
        <v>#REF!</v>
      </c>
      <c r="D132" s="22" t="e">
        <f>'3. Eligible Cost Breakdown'!#REF!</f>
        <v>#REF!</v>
      </c>
      <c r="E132" s="22" t="e">
        <f>'3. Eligible Cost Breakdown'!#REF!</f>
        <v>#REF!</v>
      </c>
      <c r="F132" s="22" t="e">
        <f>'3. Eligible Cost Breakdown'!#REF!</f>
        <v>#REF!</v>
      </c>
      <c r="G132" s="22" t="e">
        <f>'3. Eligible Cost Breakdown'!#REF!</f>
        <v>#REF!</v>
      </c>
      <c r="H132" s="22" t="e">
        <f>'3. Eligible Cost Breakdown'!#REF!</f>
        <v>#REF!</v>
      </c>
      <c r="I132" s="22" t="e">
        <f>'3. Eligible Cost Breakdown'!#REF!</f>
        <v>#REF!</v>
      </c>
      <c r="J132" s="22" t="e">
        <f>'3. Eligible Cost Breakdown'!#REF!</f>
        <v>#REF!</v>
      </c>
      <c r="K132" s="22" t="e">
        <f>'3. Eligible Cost Breakdown'!#REF!</f>
        <v>#REF!</v>
      </c>
      <c r="L132" s="22" t="e">
        <f>'3. Eligible Cost Breakdown'!#REF!</f>
        <v>#REF!</v>
      </c>
      <c r="M132" s="22" t="e">
        <f>'3. Eligible Cost Breakdown'!#REF!</f>
        <v>#REF!</v>
      </c>
      <c r="P132" s="56"/>
      <c r="R132" s="56"/>
    </row>
    <row r="133" spans="2:18" hidden="1" x14ac:dyDescent="0.25">
      <c r="B133" s="4"/>
      <c r="C133" t="e">
        <f>'3. Eligible Cost Breakdown'!#REF!</f>
        <v>#REF!</v>
      </c>
      <c r="D133" s="22" t="e">
        <f>'3. Eligible Cost Breakdown'!#REF!</f>
        <v>#REF!</v>
      </c>
      <c r="E133" s="22" t="e">
        <f>'3. Eligible Cost Breakdown'!#REF!</f>
        <v>#REF!</v>
      </c>
      <c r="F133" s="22" t="e">
        <f>'3. Eligible Cost Breakdown'!#REF!</f>
        <v>#REF!</v>
      </c>
      <c r="G133" s="22" t="e">
        <f>'3. Eligible Cost Breakdown'!#REF!</f>
        <v>#REF!</v>
      </c>
      <c r="H133" s="22" t="e">
        <f>'3. Eligible Cost Breakdown'!#REF!</f>
        <v>#REF!</v>
      </c>
      <c r="I133" s="22" t="e">
        <f>'3. Eligible Cost Breakdown'!#REF!</f>
        <v>#REF!</v>
      </c>
      <c r="J133" s="22" t="e">
        <f>'3. Eligible Cost Breakdown'!#REF!</f>
        <v>#REF!</v>
      </c>
      <c r="K133" s="22" t="e">
        <f>'3. Eligible Cost Breakdown'!#REF!</f>
        <v>#REF!</v>
      </c>
      <c r="L133" s="22" t="e">
        <f>'3. Eligible Cost Breakdown'!#REF!</f>
        <v>#REF!</v>
      </c>
      <c r="M133" s="22" t="e">
        <f>'3. Eligible Cost Breakdown'!#REF!</f>
        <v>#REF!</v>
      </c>
    </row>
    <row r="134" spans="2:18" hidden="1" x14ac:dyDescent="0.25">
      <c r="B134" s="4"/>
      <c r="C134" t="e">
        <f>'3. Eligible Cost Breakdown'!#REF!</f>
        <v>#REF!</v>
      </c>
      <c r="D134" s="22" t="e">
        <f>'3. Eligible Cost Breakdown'!#REF!</f>
        <v>#REF!</v>
      </c>
      <c r="E134" s="22" t="e">
        <f>'3. Eligible Cost Breakdown'!#REF!</f>
        <v>#REF!</v>
      </c>
      <c r="F134" s="22" t="e">
        <f>'3. Eligible Cost Breakdown'!#REF!</f>
        <v>#REF!</v>
      </c>
      <c r="G134" s="22" t="e">
        <f>'3. Eligible Cost Breakdown'!#REF!</f>
        <v>#REF!</v>
      </c>
      <c r="H134" s="22" t="e">
        <f>'3. Eligible Cost Breakdown'!#REF!</f>
        <v>#REF!</v>
      </c>
      <c r="I134" s="22" t="e">
        <f>'3. Eligible Cost Breakdown'!#REF!</f>
        <v>#REF!</v>
      </c>
      <c r="J134" s="22" t="e">
        <f>'3. Eligible Cost Breakdown'!#REF!</f>
        <v>#REF!</v>
      </c>
      <c r="K134" s="22" t="e">
        <f>'3. Eligible Cost Breakdown'!#REF!</f>
        <v>#REF!</v>
      </c>
      <c r="L134" s="22" t="e">
        <f>'3. Eligible Cost Breakdown'!#REF!</f>
        <v>#REF!</v>
      </c>
      <c r="M134" s="22" t="e">
        <f>'3. Eligible Cost Breakdown'!#REF!</f>
        <v>#REF!</v>
      </c>
    </row>
    <row r="135" spans="2:18" hidden="1" x14ac:dyDescent="0.25">
      <c r="B135" s="4"/>
      <c r="C135" t="e">
        <f>'3. Eligible Cost Breakdown'!#REF!</f>
        <v>#REF!</v>
      </c>
      <c r="D135" s="22" t="e">
        <f>'3. Eligible Cost Breakdown'!#REF!</f>
        <v>#REF!</v>
      </c>
      <c r="E135" s="22" t="e">
        <f>'3. Eligible Cost Breakdown'!#REF!</f>
        <v>#REF!</v>
      </c>
      <c r="F135" s="22" t="e">
        <f>'3. Eligible Cost Breakdown'!#REF!</f>
        <v>#REF!</v>
      </c>
      <c r="G135" s="22" t="e">
        <f>'3. Eligible Cost Breakdown'!#REF!</f>
        <v>#REF!</v>
      </c>
      <c r="H135" s="22" t="e">
        <f>'3. Eligible Cost Breakdown'!#REF!</f>
        <v>#REF!</v>
      </c>
      <c r="I135" s="22" t="e">
        <f>'3. Eligible Cost Breakdown'!#REF!</f>
        <v>#REF!</v>
      </c>
      <c r="J135" s="22" t="e">
        <f>'3. Eligible Cost Breakdown'!#REF!</f>
        <v>#REF!</v>
      </c>
      <c r="K135" s="22" t="e">
        <f>'3. Eligible Cost Breakdown'!#REF!</f>
        <v>#REF!</v>
      </c>
      <c r="L135" s="22" t="e">
        <f>'3. Eligible Cost Breakdown'!#REF!</f>
        <v>#REF!</v>
      </c>
      <c r="M135" s="22" t="e">
        <f>'3. Eligible Cost Breakdown'!#REF!</f>
        <v>#REF!</v>
      </c>
    </row>
    <row r="136" spans="2:18" hidden="1" x14ac:dyDescent="0.25">
      <c r="B136" s="4"/>
      <c r="C136" s="4"/>
      <c r="D136" s="4"/>
      <c r="E136" s="4"/>
      <c r="F136" s="4"/>
      <c r="G136" s="4"/>
      <c r="H136" s="4"/>
      <c r="I136" s="4"/>
      <c r="J136" s="4"/>
      <c r="K136" s="4"/>
      <c r="L136" s="4"/>
      <c r="M136" s="4"/>
      <c r="N136" s="4"/>
    </row>
    <row r="137" spans="2:18" hidden="1" x14ac:dyDescent="0.25">
      <c r="B137" s="4" t="s">
        <v>411</v>
      </c>
    </row>
    <row r="138" spans="2:18" hidden="1" x14ac:dyDescent="0.25">
      <c r="C138" s="1" t="s">
        <v>211</v>
      </c>
    </row>
    <row r="139" spans="2:18" hidden="1" x14ac:dyDescent="0.25">
      <c r="C139" s="207">
        <f>'3. Eligible Cost Breakdown'!C89</f>
        <v>0</v>
      </c>
      <c r="D139" s="188">
        <f>'3. Eligible Cost Breakdown'!D89</f>
        <v>0</v>
      </c>
    </row>
    <row r="140" spans="2:18" hidden="1" x14ac:dyDescent="0.25">
      <c r="C140" s="207">
        <f>'3. Eligible Cost Breakdown'!C90</f>
        <v>0</v>
      </c>
      <c r="D140" s="188">
        <f>'3. Eligible Cost Breakdown'!D90</f>
        <v>0</v>
      </c>
    </row>
    <row r="141" spans="2:18" hidden="1" x14ac:dyDescent="0.25">
      <c r="C141" s="207">
        <f>'3. Eligible Cost Breakdown'!C91</f>
        <v>0</v>
      </c>
      <c r="D141" s="188">
        <f>'3. Eligible Cost Breakdown'!D91</f>
        <v>0</v>
      </c>
    </row>
    <row r="142" spans="2:18" hidden="1" x14ac:dyDescent="0.25">
      <c r="C142" s="207">
        <f>'3. Eligible Cost Breakdown'!C92</f>
        <v>0</v>
      </c>
      <c r="D142" s="188">
        <f>'3. Eligible Cost Breakdown'!D92</f>
        <v>0</v>
      </c>
      <c r="F142" t="s">
        <v>212</v>
      </c>
    </row>
    <row r="143" spans="2:18" hidden="1" x14ac:dyDescent="0.25">
      <c r="C143" s="85"/>
      <c r="D143" s="208">
        <f>'3. Eligible Cost Breakdown'!D94</f>
        <v>0</v>
      </c>
      <c r="F143" s="22" t="str">
        <f>'3. Eligible Cost Breakdown'!F94</f>
        <v>ok</v>
      </c>
      <c r="P143" s="56"/>
      <c r="R143" s="56"/>
    </row>
    <row r="144" spans="2:18" hidden="1" x14ac:dyDescent="0.25"/>
    <row r="145" spans="2:18" hidden="1" x14ac:dyDescent="0.25">
      <c r="C145" s="207">
        <f>'3. Eligible Cost Breakdown'!C98</f>
        <v>0</v>
      </c>
      <c r="D145" s="188">
        <f>'3. Eligible Cost Breakdown'!D98</f>
        <v>0</v>
      </c>
    </row>
    <row r="146" spans="2:18" hidden="1" x14ac:dyDescent="0.25">
      <c r="C146" s="207">
        <f>'3. Eligible Cost Breakdown'!C99</f>
        <v>0</v>
      </c>
      <c r="D146" s="188">
        <f>'3. Eligible Cost Breakdown'!D99</f>
        <v>0</v>
      </c>
    </row>
    <row r="147" spans="2:18" hidden="1" x14ac:dyDescent="0.25">
      <c r="C147" s="207">
        <f>'3. Eligible Cost Breakdown'!C100</f>
        <v>0</v>
      </c>
      <c r="D147" s="188">
        <f>'3. Eligible Cost Breakdown'!D100</f>
        <v>0</v>
      </c>
    </row>
    <row r="148" spans="2:18" hidden="1" x14ac:dyDescent="0.25">
      <c r="C148" s="207">
        <f>'3. Eligible Cost Breakdown'!C101</f>
        <v>0</v>
      </c>
      <c r="D148" s="188">
        <f>'3. Eligible Cost Breakdown'!D101</f>
        <v>0</v>
      </c>
      <c r="F148" t="s">
        <v>212</v>
      </c>
    </row>
    <row r="149" spans="2:18" hidden="1" x14ac:dyDescent="0.25">
      <c r="D149" s="208">
        <f>'3. Eligible Cost Breakdown'!D103</f>
        <v>0</v>
      </c>
      <c r="F149" s="22" t="str">
        <f>'3. Eligible Cost Breakdown'!F103</f>
        <v>ok</v>
      </c>
      <c r="P149" s="56"/>
      <c r="R149" s="56"/>
    </row>
    <row r="150" spans="2:18" hidden="1" x14ac:dyDescent="0.25"/>
    <row r="151" spans="2:18" hidden="1" x14ac:dyDescent="0.25"/>
    <row r="152" spans="2:18" s="29" customFormat="1" hidden="1" x14ac:dyDescent="0.25">
      <c r="B152" s="28" t="s">
        <v>9</v>
      </c>
      <c r="O152" s="34"/>
      <c r="P152" s="508" t="s">
        <v>213</v>
      </c>
      <c r="Q152" s="508"/>
      <c r="R152" s="508"/>
    </row>
    <row r="153" spans="2:18" hidden="1" x14ac:dyDescent="0.25"/>
    <row r="154" spans="2:18" s="1" customFormat="1" ht="57" hidden="1" customHeight="1" x14ac:dyDescent="0.25">
      <c r="C154" s="1" t="str">
        <f>'4. Risks'!C4</f>
        <v>Description of Risk to Project Delivery</v>
      </c>
      <c r="D154" s="17" t="str">
        <f>'4. Risks'!F4</f>
        <v>Risk Rating (unmitigated)</v>
      </c>
      <c r="E154" s="1" t="str">
        <f>'4. Risks'!J4</f>
        <v>Risk Rating (mitigated)</v>
      </c>
      <c r="O154" s="36"/>
      <c r="P154" t="s">
        <v>197</v>
      </c>
      <c r="Q154"/>
      <c r="R154" t="s">
        <v>198</v>
      </c>
    </row>
    <row r="155" spans="2:18" ht="22.5" hidden="1" customHeight="1" x14ac:dyDescent="0.25">
      <c r="B155" t="s">
        <v>214</v>
      </c>
      <c r="C155" s="32">
        <f>'4. Risks'!C5</f>
        <v>0</v>
      </c>
      <c r="D155" s="32">
        <f>'4. Risks'!F5</f>
        <v>0</v>
      </c>
      <c r="E155" s="32">
        <f>'4. Risks'!J5</f>
        <v>0</v>
      </c>
      <c r="P155" s="27"/>
      <c r="R155" s="504"/>
    </row>
    <row r="156" spans="2:18" ht="22.5" hidden="1" customHeight="1" x14ac:dyDescent="0.25">
      <c r="B156" t="s">
        <v>215</v>
      </c>
      <c r="C156" s="32">
        <f>'4. Risks'!C6</f>
        <v>0</v>
      </c>
      <c r="D156" s="32">
        <f>'4. Risks'!F6</f>
        <v>0</v>
      </c>
      <c r="E156" s="32">
        <f>'4. Risks'!J6</f>
        <v>0</v>
      </c>
      <c r="P156" s="56"/>
      <c r="R156" s="505"/>
    </row>
    <row r="157" spans="2:18" ht="22.5" hidden="1" customHeight="1" x14ac:dyDescent="0.25">
      <c r="B157" t="s">
        <v>216</v>
      </c>
      <c r="C157" s="32">
        <f>'4. Risks'!C7</f>
        <v>0</v>
      </c>
      <c r="D157" s="32">
        <f>'4. Risks'!F7</f>
        <v>0</v>
      </c>
      <c r="E157" s="32">
        <f>'4. Risks'!J7</f>
        <v>0</v>
      </c>
      <c r="P157" s="56"/>
      <c r="R157" s="505"/>
    </row>
    <row r="158" spans="2:18" ht="22.5" hidden="1" customHeight="1" x14ac:dyDescent="0.25">
      <c r="B158" t="s">
        <v>217</v>
      </c>
      <c r="C158" s="32">
        <f>'4. Risks'!C8</f>
        <v>0</v>
      </c>
      <c r="D158" s="32">
        <f>'4. Risks'!F8</f>
        <v>0</v>
      </c>
      <c r="E158" s="32">
        <f>'4. Risks'!J8</f>
        <v>0</v>
      </c>
      <c r="P158" s="56"/>
      <c r="R158" s="505"/>
    </row>
    <row r="159" spans="2:18" ht="22.5" hidden="1" customHeight="1" x14ac:dyDescent="0.25">
      <c r="B159" t="s">
        <v>218</v>
      </c>
      <c r="C159" s="32">
        <f>'4. Risks'!C9</f>
        <v>0</v>
      </c>
      <c r="D159" s="32">
        <f>'4. Risks'!F9</f>
        <v>0</v>
      </c>
      <c r="E159" s="32">
        <f>'4. Risks'!J9</f>
        <v>0</v>
      </c>
      <c r="P159" s="56"/>
      <c r="R159" s="505"/>
    </row>
    <row r="160" spans="2:18" ht="22.5" hidden="1" customHeight="1" x14ac:dyDescent="0.25">
      <c r="B160" t="s">
        <v>219</v>
      </c>
      <c r="C160" s="32">
        <f>'4. Risks'!C10</f>
        <v>0</v>
      </c>
      <c r="D160" s="32">
        <f>'4. Risks'!F10</f>
        <v>0</v>
      </c>
      <c r="E160" s="32">
        <f>'4. Risks'!J10</f>
        <v>0</v>
      </c>
      <c r="P160" s="56"/>
      <c r="R160" s="505"/>
    </row>
    <row r="161" spans="2:18" ht="22.5" hidden="1" customHeight="1" x14ac:dyDescent="0.25">
      <c r="B161" t="s">
        <v>220</v>
      </c>
      <c r="C161" s="32">
        <f>'4. Risks'!C11</f>
        <v>0</v>
      </c>
      <c r="D161" s="32">
        <f>'4. Risks'!F11</f>
        <v>0</v>
      </c>
      <c r="E161" s="32">
        <f>'4. Risks'!J11</f>
        <v>0</v>
      </c>
      <c r="P161" s="56"/>
      <c r="R161" s="505"/>
    </row>
    <row r="162" spans="2:18" ht="22.5" hidden="1" customHeight="1" x14ac:dyDescent="0.25">
      <c r="B162" t="s">
        <v>221</v>
      </c>
      <c r="C162" s="32">
        <f>'4. Risks'!C12</f>
        <v>0</v>
      </c>
      <c r="D162" s="32">
        <f>'4. Risks'!F12</f>
        <v>0</v>
      </c>
      <c r="E162" s="32">
        <f>'4. Risks'!J12</f>
        <v>0</v>
      </c>
      <c r="P162" s="56"/>
      <c r="R162" s="506"/>
    </row>
    <row r="163" spans="2:18" hidden="1" x14ac:dyDescent="0.25"/>
    <row r="164" spans="2:18" s="29" customFormat="1" x14ac:dyDescent="0.25">
      <c r="B164" s="28" t="s">
        <v>222</v>
      </c>
      <c r="O164" s="34"/>
      <c r="P164" s="508" t="s">
        <v>223</v>
      </c>
      <c r="Q164" s="508"/>
      <c r="R164" s="508"/>
    </row>
    <row r="165" spans="2:18" x14ac:dyDescent="0.25">
      <c r="B165" s="57"/>
      <c r="P165" s="58"/>
      <c r="Q165" s="58"/>
      <c r="R165" s="58"/>
    </row>
    <row r="166" spans="2:18" x14ac:dyDescent="0.25">
      <c r="B166" s="4" t="s">
        <v>224</v>
      </c>
      <c r="P166" t="s">
        <v>197</v>
      </c>
      <c r="R166" t="s">
        <v>198</v>
      </c>
    </row>
    <row r="167" spans="2:18" x14ac:dyDescent="0.25">
      <c r="B167" s="81" t="s">
        <v>362</v>
      </c>
      <c r="C167" t="str">
        <f>'5. Summary &amp; Declaration'!E13</f>
        <v>1. Applicant Details</v>
      </c>
      <c r="E167" s="22" t="b">
        <f>'5. Summary &amp; Declaration'!G13</f>
        <v>0</v>
      </c>
      <c r="P167" s="27"/>
      <c r="R167" s="507"/>
    </row>
    <row r="168" spans="2:18" x14ac:dyDescent="0.25">
      <c r="B168" s="81" t="s">
        <v>363</v>
      </c>
      <c r="C168" t="str">
        <f>'5. Summary &amp; Declaration'!E15</f>
        <v>2. Project Details</v>
      </c>
      <c r="E168" s="22" t="b">
        <f>'5. Summary &amp; Declaration'!G15</f>
        <v>0</v>
      </c>
      <c r="P168" s="56"/>
      <c r="R168" s="507"/>
    </row>
    <row r="169" spans="2:18" x14ac:dyDescent="0.25">
      <c r="B169" s="81" t="s">
        <v>364</v>
      </c>
      <c r="C169" t="str">
        <f>'5. Summary &amp; Declaration'!E17</f>
        <v>3. Eligible Cost Breakdown</v>
      </c>
      <c r="E169" s="22" t="b">
        <f>'5. Summary &amp; Declaration'!G17</f>
        <v>0</v>
      </c>
      <c r="P169" s="56"/>
      <c r="R169" s="507"/>
    </row>
    <row r="170" spans="2:18" x14ac:dyDescent="0.25">
      <c r="B170" s="81" t="s">
        <v>365</v>
      </c>
      <c r="C170" t="str">
        <f>'5. Summary &amp; Declaration'!E19</f>
        <v>4. Risks</v>
      </c>
      <c r="E170" s="22" t="b">
        <f>'5. Summary &amp; Declaration'!G19</f>
        <v>0</v>
      </c>
      <c r="P170" s="56"/>
      <c r="R170" s="507"/>
    </row>
    <row r="171" spans="2:18" x14ac:dyDescent="0.25">
      <c r="B171" s="4" t="s">
        <v>225</v>
      </c>
      <c r="E171" s="22"/>
      <c r="R171" s="507"/>
    </row>
    <row r="172" spans="2:18" x14ac:dyDescent="0.25">
      <c r="B172" s="81" t="s">
        <v>366</v>
      </c>
      <c r="C172" t="str">
        <f>'5. Summary &amp; Declaration'!C25</f>
        <v xml:space="preserve">Feasibility study / Investment Grade Proposal demonstrating that project is technically feasible </v>
      </c>
      <c r="E172" s="22" t="b">
        <f>'5. Summary &amp; Declaration'!G25</f>
        <v>0</v>
      </c>
      <c r="P172" s="56"/>
      <c r="R172" s="507"/>
    </row>
    <row r="173" spans="2:18" x14ac:dyDescent="0.25">
      <c r="B173" s="81" t="s">
        <v>367</v>
      </c>
      <c r="C173" t="str">
        <f>'5. Summary &amp; Declaration'!C27</f>
        <v>Suppliers quote for the works</v>
      </c>
      <c r="E173" s="22" t="b">
        <f>'5. Summary &amp; Declaration'!G27</f>
        <v>0</v>
      </c>
      <c r="P173" s="56"/>
      <c r="R173" s="507"/>
    </row>
    <row r="174" spans="2:18" x14ac:dyDescent="0.25">
      <c r="B174" s="81" t="s">
        <v>368</v>
      </c>
      <c r="C174" t="str">
        <f>'5. Summary &amp; Declaration'!C29</f>
        <v>Drawings (plan and elevation) illustrating the location of the heat source and the scale (optional)</v>
      </c>
      <c r="E174" s="22" t="b">
        <f>'5. Summary &amp; Declaration'!G29</f>
        <v>0</v>
      </c>
      <c r="P174" s="56"/>
      <c r="R174" s="507"/>
    </row>
    <row r="175" spans="2:18" x14ac:dyDescent="0.25">
      <c r="B175" s="81" t="s">
        <v>369</v>
      </c>
      <c r="C175" t="str">
        <f>'5. Summary &amp; Declaration'!C31</f>
        <v>Specification sheet for the heat pump / other low carbon heat source proposed</v>
      </c>
      <c r="E175" s="22" t="b">
        <f>'5. Summary &amp; Declaration'!G31</f>
        <v>0</v>
      </c>
      <c r="P175" s="56"/>
      <c r="R175" s="507"/>
    </row>
    <row r="176" spans="2:18" x14ac:dyDescent="0.25">
      <c r="B176" s="81" t="s">
        <v>370</v>
      </c>
      <c r="C176" t="str">
        <f>'5. Summary &amp; Declaration'!C33</f>
        <v>Evidence of the coefficient of performance of the heat pump (where applicable)</v>
      </c>
      <c r="E176" s="22" t="b">
        <f>'5. Summary &amp; Declaration'!G33</f>
        <v>0</v>
      </c>
      <c r="P176" s="56"/>
      <c r="R176" s="507"/>
    </row>
    <row r="177" spans="2:18" x14ac:dyDescent="0.25">
      <c r="B177" s="81" t="s">
        <v>371</v>
      </c>
      <c r="C177" t="str">
        <f>'5. Summary &amp; Declaration'!C35</f>
        <v>Evidence that any complementary funding is in place e.g. letters confirming funding</v>
      </c>
      <c r="E177" s="22" t="b">
        <f>'5. Summary &amp; Declaration'!G35</f>
        <v>0</v>
      </c>
      <c r="P177" s="56"/>
      <c r="R177" s="507"/>
    </row>
    <row r="178" spans="2:18" x14ac:dyDescent="0.25">
      <c r="B178" s="81" t="s">
        <v>372</v>
      </c>
      <c r="C178" t="str">
        <f>'5. Summary &amp; Declaration'!C37</f>
        <v>A RAG assessment of the major risks to project delivery</v>
      </c>
      <c r="E178" s="22" t="b">
        <f>'5. Summary &amp; Declaration'!G37</f>
        <v>0</v>
      </c>
      <c r="P178" s="56"/>
      <c r="R178" s="507"/>
    </row>
    <row r="179" spans="2:18" x14ac:dyDescent="0.25">
      <c r="B179" s="4"/>
      <c r="E179" s="22"/>
      <c r="P179" s="56"/>
      <c r="R179" s="507"/>
    </row>
    <row r="180" spans="2:18" x14ac:dyDescent="0.25">
      <c r="B180" s="4" t="s">
        <v>226</v>
      </c>
      <c r="E180" s="22"/>
    </row>
    <row r="181" spans="2:18" x14ac:dyDescent="0.25">
      <c r="B181" s="4" t="s">
        <v>629</v>
      </c>
      <c r="C181" s="478" t="s">
        <v>630</v>
      </c>
      <c r="E181" s="22" t="b">
        <f>'5. Summary &amp; Declaration'!G50</f>
        <v>0</v>
      </c>
    </row>
    <row r="182" spans="2:18" x14ac:dyDescent="0.25">
      <c r="B182" s="81" t="s">
        <v>373</v>
      </c>
      <c r="C182" t="str">
        <f>'5. Summary &amp; Declaration'!C52</f>
        <v>We confirm that we understand that the project value is not flexible between financial years</v>
      </c>
      <c r="E182" s="22" t="b">
        <f>'5. Summary &amp; Declaration'!G52</f>
        <v>0</v>
      </c>
      <c r="P182" s="56"/>
      <c r="R182" s="56"/>
    </row>
    <row r="183" spans="2:18" x14ac:dyDescent="0.25">
      <c r="B183" s="81" t="s">
        <v>374</v>
      </c>
      <c r="C183" t="str">
        <f>'5. Summary &amp; Declaration'!C54</f>
        <v xml:space="preserve">We confirm that our contribution of funding (10%+) is secured and will be available against each drawdown of funding </v>
      </c>
      <c r="E183" s="22" t="b">
        <f>'5. Summary &amp; Declaration'!G54</f>
        <v>0</v>
      </c>
      <c r="P183" s="56"/>
      <c r="R183" s="56"/>
    </row>
    <row r="184" spans="2:18" x14ac:dyDescent="0.25">
      <c r="B184" s="81" t="s">
        <v>375</v>
      </c>
      <c r="C184" t="str">
        <f>'5. Summary &amp; Declaration'!C56</f>
        <v>We confirm that we understand drawdown of funding will be in arrears</v>
      </c>
      <c r="E184" s="22" t="b">
        <f>'5. Summary &amp; Declaration'!G56</f>
        <v>0</v>
      </c>
      <c r="P184" s="56"/>
      <c r="R184" s="56"/>
    </row>
    <row r="185" spans="2:18" x14ac:dyDescent="0.25">
      <c r="B185" s="81" t="s">
        <v>376</v>
      </c>
      <c r="C185" t="str">
        <f>'5. Summary &amp; Declaration'!C58</f>
        <v>We confirm that our multiple sites are listed in our priority order, and that grant offers may be made for a reduced number of sites to ensure reasonable and fair distribution of funding</v>
      </c>
      <c r="E185" s="22" t="b">
        <f>'5. Summary &amp; Declaration'!G58</f>
        <v>0</v>
      </c>
      <c r="P185" s="56"/>
      <c r="R185" s="56"/>
    </row>
    <row r="186" spans="2:18" x14ac:dyDescent="0.25">
      <c r="B186" s="81" t="s">
        <v>377</v>
      </c>
      <c r="C186" t="str">
        <f>'5. Summary &amp; Declaration'!C60</f>
        <v>We confirm that recoverable VAT has not been included in project costs applied for (or as part of our contribution)</v>
      </c>
      <c r="E186" s="22" t="b">
        <f>'5. Summary &amp; Declaration'!G60</f>
        <v>0</v>
      </c>
      <c r="P186" s="56"/>
      <c r="R186" s="56"/>
    </row>
    <row r="187" spans="2:18" x14ac:dyDescent="0.25">
      <c r="B187" s="81" t="s">
        <v>378</v>
      </c>
      <c r="C187" t="str">
        <f>'5. Summary &amp; Declaration'!C62</f>
        <v>We understand that low carbon heat solutions may lead to a increase in energy costs, and that these costs can be covered</v>
      </c>
      <c r="E187" s="22" t="b">
        <f>'5. Summary &amp; Declaration'!G62</f>
        <v>0</v>
      </c>
      <c r="P187" s="56"/>
      <c r="R187" s="56"/>
    </row>
    <row r="188" spans="2:18" x14ac:dyDescent="0.25">
      <c r="B188" s="81" t="s">
        <v>379</v>
      </c>
      <c r="C188" t="str">
        <f>'5. Summary &amp; Declaration'!C64</f>
        <v>We confirm that we will be ready to go into contract soon after grant award</v>
      </c>
      <c r="E188" s="22" t="b">
        <f>'5. Summary &amp; Declaration'!G64</f>
        <v>0</v>
      </c>
      <c r="P188" s="56"/>
      <c r="R188" s="56"/>
    </row>
    <row r="189" spans="2:18" x14ac:dyDescent="0.25">
      <c r="B189" s="81" t="s">
        <v>380</v>
      </c>
      <c r="C189" t="str">
        <f>'5. Summary &amp; Declaration'!C66</f>
        <v>We confirm that we have senior commitment for the project</v>
      </c>
      <c r="E189" s="22" t="b">
        <f>'5. Summary &amp; Declaration'!G66</f>
        <v>0</v>
      </c>
      <c r="P189" s="56"/>
      <c r="R189" s="56"/>
    </row>
    <row r="190" spans="2:18" ht="40.5" customHeight="1" x14ac:dyDescent="0.25">
      <c r="B190" s="81" t="s">
        <v>381</v>
      </c>
      <c r="C190" s="197" t="s">
        <v>395</v>
      </c>
      <c r="E190" s="22" t="b">
        <f>'5. Summary &amp; Declaration'!G68</f>
        <v>0</v>
      </c>
      <c r="P190" s="56"/>
      <c r="R190" s="56"/>
    </row>
    <row r="191" spans="2:18" ht="30" x14ac:dyDescent="0.25">
      <c r="B191" s="81" t="s">
        <v>382</v>
      </c>
      <c r="C191" s="1" t="str">
        <f>'5. Summary &amp; Declaration'!C70</f>
        <v>By ticking this checkbox I hereby confirm that to the best of my knowledge the application is complete and correct, and that I have the authority to apply for the organisation. Please Print Name</v>
      </c>
      <c r="E191" s="22" t="b">
        <f>'5. Summary &amp; Declaration'!G70</f>
        <v>0</v>
      </c>
      <c r="P191" s="56"/>
      <c r="R191" s="56"/>
    </row>
    <row r="192" spans="2:18" x14ac:dyDescent="0.25">
      <c r="B192" s="81" t="s">
        <v>383</v>
      </c>
      <c r="C192" t="s">
        <v>350</v>
      </c>
      <c r="E192" t="str">
        <f>'5. Summary &amp; Declaration'!G77</f>
        <v>Please select</v>
      </c>
    </row>
    <row r="193" spans="3:18" x14ac:dyDescent="0.25">
      <c r="C193" t="s">
        <v>351</v>
      </c>
      <c r="E193" t="str">
        <f>'5. Summary &amp; Declaration'!G79</f>
        <v>Please select</v>
      </c>
    </row>
    <row r="194" spans="3:18" s="29" customFormat="1" x14ac:dyDescent="0.25">
      <c r="O194" s="34"/>
      <c r="P194" s="508" t="s">
        <v>227</v>
      </c>
      <c r="Q194" s="508"/>
      <c r="R194" s="508"/>
    </row>
    <row r="195" spans="3:18" hidden="1" x14ac:dyDescent="0.25"/>
    <row r="196" spans="3:18" hidden="1" x14ac:dyDescent="0.25">
      <c r="P196" t="s">
        <v>228</v>
      </c>
      <c r="R196" t="s">
        <v>229</v>
      </c>
    </row>
    <row r="197" spans="3:18" hidden="1" x14ac:dyDescent="0.25">
      <c r="P197" s="27"/>
      <c r="R197" s="504"/>
    </row>
    <row r="198" spans="3:18" hidden="1" x14ac:dyDescent="0.25">
      <c r="R198" s="505"/>
    </row>
    <row r="199" spans="3:18" hidden="1" x14ac:dyDescent="0.25">
      <c r="R199" s="505"/>
    </row>
    <row r="200" spans="3:18" hidden="1" x14ac:dyDescent="0.25">
      <c r="R200" s="505"/>
    </row>
    <row r="201" spans="3:18" hidden="1" x14ac:dyDescent="0.25">
      <c r="R201" s="505"/>
    </row>
    <row r="202" spans="3:18" hidden="1" x14ac:dyDescent="0.25">
      <c r="R202" s="505"/>
    </row>
    <row r="203" spans="3:18" hidden="1" x14ac:dyDescent="0.25">
      <c r="R203" s="505"/>
    </row>
    <row r="204" spans="3:18" hidden="1" x14ac:dyDescent="0.25">
      <c r="R204" s="505"/>
    </row>
    <row r="205" spans="3:18" hidden="1" x14ac:dyDescent="0.25">
      <c r="R205" s="505"/>
    </row>
    <row r="206" spans="3:18" hidden="1" x14ac:dyDescent="0.25">
      <c r="R206" s="505"/>
    </row>
    <row r="207" spans="3:18" hidden="1" x14ac:dyDescent="0.25">
      <c r="R207" s="505"/>
    </row>
    <row r="208" spans="3:18" hidden="1" x14ac:dyDescent="0.25">
      <c r="R208" s="505"/>
    </row>
    <row r="209" spans="18:18" hidden="1" x14ac:dyDescent="0.25">
      <c r="R209" s="505"/>
    </row>
    <row r="210" spans="18:18" hidden="1" x14ac:dyDescent="0.25">
      <c r="R210" s="505"/>
    </row>
    <row r="211" spans="18:18" hidden="1" x14ac:dyDescent="0.25">
      <c r="R211" s="505"/>
    </row>
    <row r="212" spans="18:18" hidden="1" x14ac:dyDescent="0.25">
      <c r="R212" s="506"/>
    </row>
    <row r="213" spans="18:18" hidden="1" x14ac:dyDescent="0.25"/>
    <row r="214" spans="18:18" hidden="1" x14ac:dyDescent="0.25"/>
    <row r="215" spans="18:18" hidden="1" x14ac:dyDescent="0.25"/>
  </sheetData>
  <mergeCells count="15">
    <mergeCell ref="P1:R1"/>
    <mergeCell ref="P19:R19"/>
    <mergeCell ref="P105:R105"/>
    <mergeCell ref="P152:R152"/>
    <mergeCell ref="P164:R164"/>
    <mergeCell ref="E13:J13"/>
    <mergeCell ref="R197:R212"/>
    <mergeCell ref="R5:R17"/>
    <mergeCell ref="P88:R88"/>
    <mergeCell ref="R90:R103"/>
    <mergeCell ref="R109:R125"/>
    <mergeCell ref="R155:R162"/>
    <mergeCell ref="R167:R179"/>
    <mergeCell ref="R22:R41"/>
    <mergeCell ref="P194:R194"/>
  </mergeCells>
  <phoneticPr fontId="18" type="noConversion"/>
  <conditionalFormatting sqref="C5:E9 C11:E17">
    <cfRule type="containsText" dxfId="1" priority="3" operator="containsText" text="FALSE">
      <formula>NOT(ISERROR(SEARCH("FALSE",C5)))</formula>
    </cfRule>
  </conditionalFormatting>
  <conditionalFormatting sqref="E167:E191">
    <cfRule type="containsText" dxfId="0" priority="2" operator="containsText" text="FALSE">
      <formula>NOT(ISERROR(SEARCH("FALSE",E167)))</formula>
    </cfRule>
  </conditionalFormatting>
  <pageMargins left="0.7" right="0.7" top="0.75" bottom="0.75" header="0.3" footer="0.3"/>
  <pageSetup paperSize="9" orientation="portrait"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9739288F-C155-4E79-9551-5FBE0C0C09B9}">
          <x14:formula1>
            <xm:f>Lists!$C$2:$C$5</xm:f>
          </x14:formula1>
          <xm:sqref>P5 P197 P22 P109 P155 P167 P90</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97901-4A15-402B-B23B-2832A0BE3010}">
  <sheetPr codeName="Sheet7">
    <tabColor rgb="FF002060"/>
  </sheetPr>
  <dimension ref="B2:Y55"/>
  <sheetViews>
    <sheetView topLeftCell="A29" workbookViewId="0">
      <selection activeCell="C191" sqref="C191"/>
    </sheetView>
  </sheetViews>
  <sheetFormatPr defaultRowHeight="15" x14ac:dyDescent="0.25"/>
  <cols>
    <col min="2" max="2" width="9.5703125" bestFit="1" customWidth="1"/>
    <col min="3" max="3" width="37.28515625" customWidth="1"/>
    <col min="4" max="4" width="17.5703125" customWidth="1"/>
    <col min="5" max="5" width="8.7109375" customWidth="1"/>
    <col min="6" max="6" width="17" style="3" customWidth="1"/>
    <col min="7" max="7" width="8.7109375" customWidth="1"/>
    <col min="8" max="8" width="16" customWidth="1"/>
    <col min="9" max="9" width="8.7109375" customWidth="1"/>
    <col min="10" max="10" width="12.5703125" customWidth="1"/>
    <col min="11" max="11" width="8.7109375" customWidth="1"/>
    <col min="12" max="12" width="12.5703125" customWidth="1"/>
    <col min="13" max="13" width="8.7109375" customWidth="1"/>
    <col min="14" max="14" width="12.5703125" customWidth="1"/>
    <col min="15" max="15" width="8.7109375" customWidth="1"/>
    <col min="16" max="16" width="12.5703125" customWidth="1"/>
    <col min="17" max="17" width="8.7109375" customWidth="1"/>
    <col min="18" max="18" width="12.5703125" customWidth="1"/>
    <col min="19" max="19" width="8.7109375" customWidth="1"/>
    <col min="20" max="20" width="12.5703125" customWidth="1"/>
    <col min="21" max="21" width="8.7109375" customWidth="1"/>
    <col min="22" max="22" width="16.5703125" customWidth="1"/>
    <col min="23" max="23" width="8.7109375" customWidth="1"/>
    <col min="24" max="24" width="14.85546875" customWidth="1"/>
  </cols>
  <sheetData>
    <row r="2" spans="2:25" ht="27" thickBot="1" x14ac:dyDescent="0.45">
      <c r="B2" s="5" t="s">
        <v>311</v>
      </c>
    </row>
    <row r="3" spans="2:25" x14ac:dyDescent="0.25">
      <c r="B3" s="249" t="s">
        <v>452</v>
      </c>
      <c r="C3" s="4" t="s">
        <v>337</v>
      </c>
      <c r="D3" s="70">
        <v>1</v>
      </c>
      <c r="E3" s="70"/>
      <c r="F3" s="81">
        <v>2</v>
      </c>
      <c r="G3" s="70"/>
      <c r="H3" s="70">
        <v>3</v>
      </c>
      <c r="I3" s="70"/>
      <c r="J3" s="70">
        <v>4</v>
      </c>
      <c r="K3" s="70"/>
      <c r="L3" s="81">
        <v>5</v>
      </c>
      <c r="M3" s="70"/>
      <c r="N3" s="70">
        <v>6</v>
      </c>
      <c r="O3" s="70"/>
      <c r="P3" s="70">
        <v>7</v>
      </c>
      <c r="Q3" s="70"/>
      <c r="R3" s="81">
        <v>8</v>
      </c>
      <c r="S3" s="70"/>
      <c r="T3" s="70">
        <v>9</v>
      </c>
      <c r="U3" s="70"/>
      <c r="V3" s="70">
        <v>10</v>
      </c>
      <c r="X3" s="264" t="s">
        <v>453</v>
      </c>
    </row>
    <row r="4" spans="2:25" x14ac:dyDescent="0.25">
      <c r="B4" s="249" t="s">
        <v>452</v>
      </c>
      <c r="C4" s="4" t="s">
        <v>83</v>
      </c>
      <c r="D4">
        <f>'2. Project Details'!D6</f>
        <v>0</v>
      </c>
      <c r="F4">
        <f>'2. Project Details'!F6</f>
        <v>0</v>
      </c>
      <c r="H4">
        <f>'2. Project Details'!H6</f>
        <v>0</v>
      </c>
      <c r="J4">
        <f>'2. Project Details'!J6</f>
        <v>0</v>
      </c>
      <c r="L4">
        <f>'2. Project Details'!L6</f>
        <v>0</v>
      </c>
      <c r="N4">
        <f>'2. Project Details'!N6</f>
        <v>0</v>
      </c>
      <c r="P4">
        <f>'2. Project Details'!P6</f>
        <v>0</v>
      </c>
      <c r="R4">
        <f>'2. Project Details'!R6</f>
        <v>0</v>
      </c>
      <c r="T4">
        <f>'2. Project Details'!T6</f>
        <v>0</v>
      </c>
      <c r="V4">
        <f>'2. Project Details'!V6</f>
        <v>0</v>
      </c>
      <c r="X4" s="265"/>
    </row>
    <row r="5" spans="2:25" x14ac:dyDescent="0.25">
      <c r="B5" s="249" t="s">
        <v>452</v>
      </c>
      <c r="C5" s="4" t="s">
        <v>454</v>
      </c>
      <c r="D5" t="str">
        <f>'2. Project Details'!D12</f>
        <v>Please select</v>
      </c>
      <c r="F5" t="str">
        <f>'2. Project Details'!F12</f>
        <v>Please select</v>
      </c>
      <c r="H5" t="str">
        <f>'2. Project Details'!H12</f>
        <v>Please select</v>
      </c>
      <c r="J5" t="str">
        <f>'2. Project Details'!J12</f>
        <v>Please select</v>
      </c>
      <c r="L5" t="str">
        <f>'2. Project Details'!L12</f>
        <v>Please select</v>
      </c>
      <c r="N5" t="str">
        <f>'2. Project Details'!N12</f>
        <v>Please select</v>
      </c>
      <c r="P5" t="str">
        <f>'2. Project Details'!P12</f>
        <v>Please select</v>
      </c>
      <c r="R5" t="str">
        <f>'2. Project Details'!R12</f>
        <v>Please select</v>
      </c>
      <c r="T5" t="str">
        <f>'2. Project Details'!T12</f>
        <v>Please select</v>
      </c>
      <c r="V5" t="str">
        <f>'2. Project Details'!V12</f>
        <v>Please select</v>
      </c>
      <c r="X5" s="266"/>
    </row>
    <row r="6" spans="2:25" x14ac:dyDescent="0.25">
      <c r="B6" s="249" t="s">
        <v>452</v>
      </c>
      <c r="C6" s="4" t="s">
        <v>620</v>
      </c>
      <c r="D6">
        <f>'2. Project Details'!D14</f>
        <v>0</v>
      </c>
      <c r="F6">
        <f>'2. Project Details'!F14</f>
        <v>0</v>
      </c>
      <c r="H6">
        <f>'2. Project Details'!H14</f>
        <v>0</v>
      </c>
      <c r="J6">
        <f>'2. Project Details'!J14</f>
        <v>0</v>
      </c>
      <c r="L6">
        <f>'2. Project Details'!L14</f>
        <v>0</v>
      </c>
      <c r="N6">
        <f>'2. Project Details'!N14</f>
        <v>0</v>
      </c>
      <c r="P6">
        <f>'2. Project Details'!P14</f>
        <v>0</v>
      </c>
      <c r="R6">
        <f>'2. Project Details'!R14</f>
        <v>0</v>
      </c>
      <c r="T6">
        <f>'2. Project Details'!T14</f>
        <v>0</v>
      </c>
      <c r="V6">
        <f>'2. Project Details'!V14</f>
        <v>0</v>
      </c>
      <c r="X6" s="266"/>
    </row>
    <row r="7" spans="2:25" x14ac:dyDescent="0.25">
      <c r="B7" s="4"/>
      <c r="C7" s="4"/>
      <c r="F7"/>
      <c r="X7" s="266"/>
    </row>
    <row r="8" spans="2:25" x14ac:dyDescent="0.25">
      <c r="B8" s="250" t="s">
        <v>455</v>
      </c>
      <c r="C8" s="2" t="s">
        <v>164</v>
      </c>
      <c r="D8" s="74">
        <f>'3. Eligible Cost Breakdown'!K40</f>
        <v>0</v>
      </c>
      <c r="F8" s="74">
        <f>'3. Eligible Cost Breakdown'!M40</f>
        <v>0</v>
      </c>
      <c r="H8" s="74">
        <f>'3. Eligible Cost Breakdown'!O40</f>
        <v>0</v>
      </c>
      <c r="J8" s="74">
        <f>'3. Eligible Cost Breakdown'!Q40</f>
        <v>0</v>
      </c>
      <c r="L8" s="74">
        <f>'3. Eligible Cost Breakdown'!S40</f>
        <v>0</v>
      </c>
      <c r="N8" s="74">
        <f>'3. Eligible Cost Breakdown'!U40</f>
        <v>0</v>
      </c>
      <c r="P8" s="74">
        <f>'3. Eligible Cost Breakdown'!W40</f>
        <v>0</v>
      </c>
      <c r="R8" s="74">
        <f>'3. Eligible Cost Breakdown'!Y40</f>
        <v>0</v>
      </c>
      <c r="T8" s="74">
        <f>'3. Eligible Cost Breakdown'!AA40</f>
        <v>0</v>
      </c>
      <c r="V8" s="74">
        <f>'3. Eligible Cost Breakdown'!AC40</f>
        <v>0</v>
      </c>
      <c r="X8" s="267">
        <f t="shared" ref="X8" si="0">_xlfn.AGGREGATE(9,7,D8,F8,H8,J8,L8,N8,P8,R8,T8,V8)</f>
        <v>0</v>
      </c>
    </row>
    <row r="9" spans="2:25" x14ac:dyDescent="0.25">
      <c r="B9" s="250" t="s">
        <v>455</v>
      </c>
      <c r="C9" s="2" t="s">
        <v>314</v>
      </c>
      <c r="D9" s="78" t="str">
        <f>'3. Eligible Cost Breakdown'!K43</f>
        <v/>
      </c>
      <c r="F9" s="78" t="str">
        <f>'3. Eligible Cost Breakdown'!M43</f>
        <v/>
      </c>
      <c r="H9" s="78" t="str">
        <f>'3. Eligible Cost Breakdown'!O43</f>
        <v/>
      </c>
      <c r="J9" s="78" t="str">
        <f>'3. Eligible Cost Breakdown'!Q43</f>
        <v/>
      </c>
      <c r="L9" s="78" t="str">
        <f>'3. Eligible Cost Breakdown'!S43</f>
        <v/>
      </c>
      <c r="N9" s="78" t="str">
        <f>'3. Eligible Cost Breakdown'!U43</f>
        <v/>
      </c>
      <c r="P9" s="78" t="str">
        <f>'3. Eligible Cost Breakdown'!W43</f>
        <v/>
      </c>
      <c r="R9" s="78" t="str">
        <f>'3. Eligible Cost Breakdown'!Y43</f>
        <v/>
      </c>
      <c r="T9" s="78" t="str">
        <f>'3. Eligible Cost Breakdown'!AA43</f>
        <v/>
      </c>
      <c r="V9" s="78" t="str">
        <f>'3. Eligible Cost Breakdown'!AC43</f>
        <v/>
      </c>
      <c r="X9" s="268" t="e">
        <f>_xlfn.AGGREGATE(1,7,D9,F9,H9,J9,L9,N9,P9,R9,T9,V9)</f>
        <v>#DIV/0!</v>
      </c>
      <c r="Y9" t="s">
        <v>456</v>
      </c>
    </row>
    <row r="10" spans="2:25" x14ac:dyDescent="0.25">
      <c r="B10" s="250" t="s">
        <v>455</v>
      </c>
      <c r="C10" s="2" t="s">
        <v>338</v>
      </c>
      <c r="D10" s="74">
        <f>'3. Eligible Cost Breakdown'!K42</f>
        <v>0</v>
      </c>
      <c r="F10" s="74">
        <f>'3. Eligible Cost Breakdown'!M42</f>
        <v>0</v>
      </c>
      <c r="H10" s="74">
        <f>'3. Eligible Cost Breakdown'!O42</f>
        <v>0</v>
      </c>
      <c r="J10" s="74">
        <f>'3. Eligible Cost Breakdown'!Q42</f>
        <v>0</v>
      </c>
      <c r="L10" s="74">
        <f>'3. Eligible Cost Breakdown'!S42</f>
        <v>0</v>
      </c>
      <c r="N10" s="74">
        <f>'3. Eligible Cost Breakdown'!U42</f>
        <v>0</v>
      </c>
      <c r="P10" s="74">
        <f>'3. Eligible Cost Breakdown'!W42</f>
        <v>0</v>
      </c>
      <c r="R10" s="74">
        <f>'3. Eligible Cost Breakdown'!Y42</f>
        <v>0</v>
      </c>
      <c r="T10" s="74">
        <f>'3. Eligible Cost Breakdown'!AA42</f>
        <v>0</v>
      </c>
      <c r="V10" s="74">
        <f>'3. Eligible Cost Breakdown'!AC42</f>
        <v>0</v>
      </c>
      <c r="X10" s="267">
        <f t="shared" ref="X10" si="1">_xlfn.AGGREGATE(9,7,D10,F10,H10,J10,L10,N10,P10,R10,T10,V10)</f>
        <v>0</v>
      </c>
      <c r="Y10" s="251" t="e">
        <f>X10/$X$10</f>
        <v>#DIV/0!</v>
      </c>
    </row>
    <row r="11" spans="2:25" x14ac:dyDescent="0.25">
      <c r="B11" s="250" t="s">
        <v>455</v>
      </c>
      <c r="C11" s="2" t="s">
        <v>457</v>
      </c>
      <c r="D11" s="74">
        <f>'3. Eligible Cost Breakdown'!K67</f>
        <v>0</v>
      </c>
      <c r="F11" s="74">
        <f>'3. Eligible Cost Breakdown'!M67</f>
        <v>0</v>
      </c>
      <c r="H11" s="74">
        <f>'3. Eligible Cost Breakdown'!O67</f>
        <v>0</v>
      </c>
      <c r="J11" s="74">
        <f>'3. Eligible Cost Breakdown'!Q67</f>
        <v>0</v>
      </c>
      <c r="L11" s="74">
        <f>'3. Eligible Cost Breakdown'!S67</f>
        <v>0</v>
      </c>
      <c r="N11" s="74">
        <f>'3. Eligible Cost Breakdown'!U67</f>
        <v>0</v>
      </c>
      <c r="P11" s="74">
        <f>'3. Eligible Cost Breakdown'!W67</f>
        <v>0</v>
      </c>
      <c r="R11" s="74">
        <f>'3. Eligible Cost Breakdown'!Y67</f>
        <v>0</v>
      </c>
      <c r="T11" s="74">
        <f>'3. Eligible Cost Breakdown'!AA67</f>
        <v>0</v>
      </c>
      <c r="V11" s="74">
        <f>'3. Eligible Cost Breakdown'!AC67</f>
        <v>0</v>
      </c>
      <c r="X11" s="267">
        <f>'3. Eligible Cost Breakdown'!K84</f>
        <v>0</v>
      </c>
      <c r="Y11" s="251" t="e">
        <f t="shared" ref="Y11:Y12" si="2">X11/$X$10</f>
        <v>#DIV/0!</v>
      </c>
    </row>
    <row r="12" spans="2:25" x14ac:dyDescent="0.25">
      <c r="B12" s="250" t="s">
        <v>455</v>
      </c>
      <c r="C12" s="2" t="s">
        <v>458</v>
      </c>
      <c r="D12" s="74">
        <f>'3. Eligible Cost Breakdown'!K72</f>
        <v>0</v>
      </c>
      <c r="F12" s="74">
        <f>'3. Eligible Cost Breakdown'!M72</f>
        <v>0</v>
      </c>
      <c r="H12" s="74">
        <f>'3. Eligible Cost Breakdown'!O72</f>
        <v>0</v>
      </c>
      <c r="J12" s="74">
        <f>'3. Eligible Cost Breakdown'!Q72</f>
        <v>0</v>
      </c>
      <c r="L12" s="74">
        <f>'3. Eligible Cost Breakdown'!S72</f>
        <v>0</v>
      </c>
      <c r="N12" s="74">
        <f>'3. Eligible Cost Breakdown'!U72</f>
        <v>0</v>
      </c>
      <c r="P12" s="74">
        <f>'3. Eligible Cost Breakdown'!W72</f>
        <v>0</v>
      </c>
      <c r="R12" s="74">
        <f>'3. Eligible Cost Breakdown'!Y72</f>
        <v>0</v>
      </c>
      <c r="T12" s="74">
        <f>'3. Eligible Cost Breakdown'!AA72</f>
        <v>0</v>
      </c>
      <c r="V12" s="74">
        <f>'3. Eligible Cost Breakdown'!AC72</f>
        <v>0</v>
      </c>
      <c r="X12" s="269">
        <f>'3. Eligible Cost Breakdown'!K85</f>
        <v>0</v>
      </c>
      <c r="Y12" s="251" t="e">
        <f t="shared" si="2"/>
        <v>#DIV/0!</v>
      </c>
    </row>
    <row r="13" spans="2:25" ht="26.25" x14ac:dyDescent="0.4">
      <c r="B13" s="5"/>
      <c r="F13"/>
      <c r="X13" s="266"/>
    </row>
    <row r="14" spans="2:25" x14ac:dyDescent="0.25">
      <c r="B14" s="252" t="s">
        <v>459</v>
      </c>
      <c r="D14" t="str">
        <f>'2. Project Details'!D35 &amp;" - " &amp; '2. Project Details'!D33</f>
        <v>Please select - Please select</v>
      </c>
      <c r="F14" t="str">
        <f>'2. Project Details'!F35 &amp;" - " &amp; '2. Project Details'!F33</f>
        <v>Please select - Please select</v>
      </c>
      <c r="H14" t="str">
        <f>'2. Project Details'!H35 &amp;" - " &amp; '2. Project Details'!H33</f>
        <v>Please select - Please select</v>
      </c>
      <c r="J14" t="str">
        <f>'2. Project Details'!J35 &amp;" - " &amp; '2. Project Details'!J33</f>
        <v>Please select - Please select</v>
      </c>
      <c r="L14" t="str">
        <f>'2. Project Details'!L35 &amp;" - " &amp; '2. Project Details'!L33</f>
        <v>Please select - Please select</v>
      </c>
      <c r="N14" t="str">
        <f>'2. Project Details'!N35 &amp;" - " &amp; '2. Project Details'!N33</f>
        <v>Please select - Please select</v>
      </c>
      <c r="P14" t="str">
        <f>'2. Project Details'!P35 &amp;" - " &amp; '2. Project Details'!P33</f>
        <v>Please select - Please select</v>
      </c>
      <c r="R14" t="str">
        <f>'2. Project Details'!R35 &amp;" - " &amp; '2. Project Details'!R33</f>
        <v>Please select - Please select</v>
      </c>
      <c r="T14" t="str">
        <f>'2. Project Details'!T35 &amp;" - " &amp; '2. Project Details'!T33</f>
        <v>Please select - Please select</v>
      </c>
      <c r="V14" t="str">
        <f>'2. Project Details'!V35 &amp;" - " &amp; '2. Project Details'!V33</f>
        <v>Please select - Please select</v>
      </c>
      <c r="X14" s="266"/>
    </row>
    <row r="15" spans="2:25" x14ac:dyDescent="0.25">
      <c r="B15" s="252" t="s">
        <v>460</v>
      </c>
      <c r="D15" s="253" t="str">
        <f>'2. Project Details'!D160</f>
        <v>Please select</v>
      </c>
      <c r="E15" s="253"/>
      <c r="F15" s="253" t="str">
        <f>'2. Project Details'!F160</f>
        <v>Please select</v>
      </c>
      <c r="G15" s="253"/>
      <c r="H15" s="253" t="str">
        <f>'2. Project Details'!H160</f>
        <v>Please select</v>
      </c>
      <c r="I15" s="253"/>
      <c r="J15" s="253" t="str">
        <f>'2. Project Details'!J160</f>
        <v>Please select</v>
      </c>
      <c r="K15" s="253"/>
      <c r="L15" s="253" t="str">
        <f>'2. Project Details'!L160</f>
        <v>Please select</v>
      </c>
      <c r="M15" s="253"/>
      <c r="N15" s="253" t="str">
        <f>'2. Project Details'!N160</f>
        <v>Please select</v>
      </c>
      <c r="O15" s="253"/>
      <c r="P15" s="253" t="str">
        <f>'2. Project Details'!P160</f>
        <v>Please select</v>
      </c>
      <c r="Q15" s="253"/>
      <c r="R15" s="253" t="str">
        <f>'2. Project Details'!R160</f>
        <v>Please select</v>
      </c>
      <c r="S15" s="253"/>
      <c r="T15" s="253" t="str">
        <f>'2. Project Details'!T160</f>
        <v>Please select</v>
      </c>
      <c r="U15" s="253"/>
      <c r="V15" s="253" t="str">
        <f>'2. Project Details'!V160</f>
        <v>Please select</v>
      </c>
      <c r="X15" s="266"/>
    </row>
    <row r="16" spans="2:25" x14ac:dyDescent="0.25">
      <c r="F16"/>
      <c r="X16" s="266"/>
    </row>
    <row r="17" spans="2:25" x14ac:dyDescent="0.25">
      <c r="B17" s="254" t="s">
        <v>461</v>
      </c>
      <c r="C17" s="2" t="s">
        <v>312</v>
      </c>
      <c r="D17" s="76">
        <f>'2. Project Details'!D227</f>
        <v>0</v>
      </c>
      <c r="F17" s="76">
        <f>'2. Project Details'!F227</f>
        <v>0</v>
      </c>
      <c r="H17" s="76">
        <f>'2. Project Details'!H227</f>
        <v>0</v>
      </c>
      <c r="J17" s="76">
        <f>'2. Project Details'!J227</f>
        <v>0</v>
      </c>
      <c r="L17" s="76">
        <f>'2. Project Details'!L227</f>
        <v>0</v>
      </c>
      <c r="N17" s="76">
        <f>'2. Project Details'!N227</f>
        <v>0</v>
      </c>
      <c r="P17" s="76">
        <f>'2. Project Details'!P227</f>
        <v>0</v>
      </c>
      <c r="R17" s="76">
        <f>'2. Project Details'!R227</f>
        <v>0</v>
      </c>
      <c r="T17" s="76">
        <f>'2. Project Details'!T227</f>
        <v>0</v>
      </c>
      <c r="V17" s="76">
        <f>'2. Project Details'!V227</f>
        <v>0</v>
      </c>
      <c r="X17" s="270">
        <f>_xlfn.AGGREGATE(9,7,D17,F17,H17,J17,L17,N17,P17,R17,T17,V17)</f>
        <v>0</v>
      </c>
    </row>
    <row r="18" spans="2:25" x14ac:dyDescent="0.25">
      <c r="B18" s="254" t="s">
        <v>461</v>
      </c>
      <c r="C18" s="73" t="s">
        <v>462</v>
      </c>
      <c r="D18" s="74">
        <f>'3. Eligible Cost Breakdown'!K13</f>
        <v>0</v>
      </c>
      <c r="F18" s="74">
        <f>'3. Eligible Cost Breakdown'!M13</f>
        <v>0</v>
      </c>
      <c r="H18" s="74">
        <f>'3. Eligible Cost Breakdown'!O13</f>
        <v>0</v>
      </c>
      <c r="J18" s="74">
        <f>'3. Eligible Cost Breakdown'!Q13</f>
        <v>0</v>
      </c>
      <c r="L18" s="74">
        <f>'3. Eligible Cost Breakdown'!S13</f>
        <v>0</v>
      </c>
      <c r="N18" s="74">
        <f>'3. Eligible Cost Breakdown'!U13</f>
        <v>0</v>
      </c>
      <c r="P18" s="74">
        <f>'3. Eligible Cost Breakdown'!W13</f>
        <v>0</v>
      </c>
      <c r="R18" s="74">
        <f>'3. Eligible Cost Breakdown'!Y13</f>
        <v>0</v>
      </c>
      <c r="T18" s="74">
        <f>'3. Eligible Cost Breakdown'!AA13</f>
        <v>0</v>
      </c>
      <c r="V18" s="74">
        <f>'3. Eligible Cost Breakdown'!AC13</f>
        <v>0</v>
      </c>
      <c r="X18" s="267">
        <f>_xlfn.AGGREGATE(9,7,D18,F18,H18,J18,L18,N18,P18,R18,T18,V18)</f>
        <v>0</v>
      </c>
    </row>
    <row r="19" spans="2:25" x14ac:dyDescent="0.25">
      <c r="B19" s="254" t="s">
        <v>461</v>
      </c>
      <c r="C19" s="2" t="s">
        <v>463</v>
      </c>
      <c r="D19" s="74" t="e">
        <f>D18/D17</f>
        <v>#DIV/0!</v>
      </c>
      <c r="F19" s="74" t="e">
        <f t="shared" ref="F19" si="3">F18/F17</f>
        <v>#DIV/0!</v>
      </c>
      <c r="H19" s="74" t="e">
        <f t="shared" ref="H19" si="4">H18/H17</f>
        <v>#DIV/0!</v>
      </c>
      <c r="J19" s="74" t="e">
        <f t="shared" ref="J19" si="5">J18/J17</f>
        <v>#DIV/0!</v>
      </c>
      <c r="L19" s="74" t="e">
        <f t="shared" ref="L19" si="6">L18/L17</f>
        <v>#DIV/0!</v>
      </c>
      <c r="N19" s="74" t="e">
        <f t="shared" ref="N19" si="7">N18/N17</f>
        <v>#DIV/0!</v>
      </c>
      <c r="P19" s="74" t="e">
        <f t="shared" ref="P19" si="8">P18/P17</f>
        <v>#DIV/0!</v>
      </c>
      <c r="R19" s="74" t="e">
        <f t="shared" ref="R19" si="9">R18/R17</f>
        <v>#DIV/0!</v>
      </c>
      <c r="T19" s="74" t="e">
        <f t="shared" ref="T19" si="10">T18/T17</f>
        <v>#DIV/0!</v>
      </c>
      <c r="V19" s="74" t="e">
        <f t="shared" ref="V19" si="11">V18/V17</f>
        <v>#DIV/0!</v>
      </c>
      <c r="X19" s="267" t="e">
        <f>_xlfn.AGGREGATE(1,7,D19,F19,H19,J19,L19,N19,P19,R19,T19,V19)</f>
        <v>#DIV/0!</v>
      </c>
      <c r="Y19" t="s">
        <v>464</v>
      </c>
    </row>
    <row r="20" spans="2:25" x14ac:dyDescent="0.25">
      <c r="B20" s="254" t="s">
        <v>461</v>
      </c>
      <c r="C20" s="2" t="s">
        <v>343</v>
      </c>
      <c r="D20" s="74">
        <f>'3. Eligible Cost Breakdown'!K16</f>
        <v>0</v>
      </c>
      <c r="F20" s="74">
        <f>'3. Eligible Cost Breakdown'!M16</f>
        <v>0</v>
      </c>
      <c r="H20" s="74">
        <f>'3. Eligible Cost Breakdown'!O16</f>
        <v>0</v>
      </c>
      <c r="J20" s="74">
        <f>'3. Eligible Cost Breakdown'!Q16</f>
        <v>0</v>
      </c>
      <c r="L20" s="74">
        <f>'3. Eligible Cost Breakdown'!S16</f>
        <v>0</v>
      </c>
      <c r="N20" s="74">
        <f>'3. Eligible Cost Breakdown'!U16</f>
        <v>0</v>
      </c>
      <c r="P20" s="74">
        <f>'3. Eligible Cost Breakdown'!W16</f>
        <v>0</v>
      </c>
      <c r="R20" s="74">
        <f>'3. Eligible Cost Breakdown'!Y16</f>
        <v>0</v>
      </c>
      <c r="T20" s="74">
        <f>'3. Eligible Cost Breakdown'!AA16</f>
        <v>0</v>
      </c>
      <c r="V20" s="74">
        <f>'3. Eligible Cost Breakdown'!AC16</f>
        <v>0</v>
      </c>
      <c r="X20" s="267">
        <f t="shared" ref="X20:X52" si="12">_xlfn.AGGREGATE(9,7,D20,F20,H20,J20,L20,N20,P20,R20,T20,V20)</f>
        <v>0</v>
      </c>
    </row>
    <row r="21" spans="2:25" x14ac:dyDescent="0.25">
      <c r="B21" s="254" t="s">
        <v>461</v>
      </c>
      <c r="C21" s="2" t="s">
        <v>313</v>
      </c>
      <c r="D21" s="74" t="e">
        <f>D20/D17</f>
        <v>#DIV/0!</v>
      </c>
      <c r="F21" s="74" t="e">
        <f t="shared" ref="F21" si="13">F20/F17</f>
        <v>#DIV/0!</v>
      </c>
      <c r="H21" s="74" t="e">
        <f t="shared" ref="H21" si="14">H20/H17</f>
        <v>#DIV/0!</v>
      </c>
      <c r="J21" s="74" t="e">
        <f t="shared" ref="J21" si="15">J20/J17</f>
        <v>#DIV/0!</v>
      </c>
      <c r="L21" s="74" t="e">
        <f t="shared" ref="L21" si="16">L20/L17</f>
        <v>#DIV/0!</v>
      </c>
      <c r="N21" s="74" t="e">
        <f t="shared" ref="N21" si="17">N20/N17</f>
        <v>#DIV/0!</v>
      </c>
      <c r="P21" s="74" t="e">
        <f t="shared" ref="P21" si="18">P20/P17</f>
        <v>#DIV/0!</v>
      </c>
      <c r="R21" s="74" t="e">
        <f t="shared" ref="R21" si="19">R20/R17</f>
        <v>#DIV/0!</v>
      </c>
      <c r="T21" s="74" t="e">
        <f t="shared" ref="T21" si="20">T20/T17</f>
        <v>#DIV/0!</v>
      </c>
      <c r="V21" s="74" t="e">
        <f t="shared" ref="V21" si="21">V20/V17</f>
        <v>#DIV/0!</v>
      </c>
      <c r="X21" s="267" t="e">
        <f>_xlfn.AGGREGATE(1,7,D21,F21,H21,J21,L21,N21,P21,R21,T21,V21)</f>
        <v>#DIV/0!</v>
      </c>
      <c r="Y21" t="s">
        <v>464</v>
      </c>
    </row>
    <row r="22" spans="2:25" x14ac:dyDescent="0.25">
      <c r="B22" s="254" t="s">
        <v>461</v>
      </c>
      <c r="C22" s="73" t="s">
        <v>543</v>
      </c>
      <c r="D22" s="74">
        <f>'3. Eligible Cost Breakdown'!K20</f>
        <v>0</v>
      </c>
      <c r="F22" s="74">
        <f>'3. Eligible Cost Breakdown'!M20</f>
        <v>0</v>
      </c>
      <c r="H22" s="74">
        <f>'3. Eligible Cost Breakdown'!O20</f>
        <v>0</v>
      </c>
      <c r="J22" s="74">
        <f>'3. Eligible Cost Breakdown'!Q20</f>
        <v>0</v>
      </c>
      <c r="L22" s="74">
        <f>'3. Eligible Cost Breakdown'!S20</f>
        <v>0</v>
      </c>
      <c r="N22" s="74">
        <f>'3. Eligible Cost Breakdown'!U20</f>
        <v>0</v>
      </c>
      <c r="P22" s="74">
        <f>'3. Eligible Cost Breakdown'!W20</f>
        <v>0</v>
      </c>
      <c r="R22" s="74">
        <f>'3. Eligible Cost Breakdown'!Y20</f>
        <v>0</v>
      </c>
      <c r="T22" s="74">
        <f>'3. Eligible Cost Breakdown'!AA20</f>
        <v>0</v>
      </c>
      <c r="V22" s="74">
        <f>'3. Eligible Cost Breakdown'!AC20</f>
        <v>0</v>
      </c>
      <c r="X22" s="267">
        <f>_xlfn.AGGREGATE(9,7,D22,F22,H22,J22,L22,N22,P22,R22,T22,V22)</f>
        <v>0</v>
      </c>
    </row>
    <row r="23" spans="2:25" x14ac:dyDescent="0.25">
      <c r="B23" s="254" t="s">
        <v>461</v>
      </c>
      <c r="C23" s="2" t="s">
        <v>544</v>
      </c>
      <c r="D23" s="74" t="e">
        <f>D22/D$17</f>
        <v>#DIV/0!</v>
      </c>
      <c r="F23" s="74" t="e">
        <f t="shared" ref="F23" si="22">F22/F$17</f>
        <v>#DIV/0!</v>
      </c>
      <c r="H23" s="74" t="e">
        <f t="shared" ref="H23" si="23">H22/H$17</f>
        <v>#DIV/0!</v>
      </c>
      <c r="J23" s="74" t="e">
        <f t="shared" ref="J23" si="24">J22/J$17</f>
        <v>#DIV/0!</v>
      </c>
      <c r="L23" s="74" t="e">
        <f t="shared" ref="L23" si="25">L22/L$17</f>
        <v>#DIV/0!</v>
      </c>
      <c r="N23" s="74" t="e">
        <f t="shared" ref="N23" si="26">N22/N$17</f>
        <v>#DIV/0!</v>
      </c>
      <c r="P23" s="74" t="e">
        <f t="shared" ref="P23" si="27">P22/P$17</f>
        <v>#DIV/0!</v>
      </c>
      <c r="R23" s="74" t="e">
        <f t="shared" ref="R23" si="28">R22/R$17</f>
        <v>#DIV/0!</v>
      </c>
      <c r="T23" s="74" t="e">
        <f t="shared" ref="T23" si="29">T22/T$17</f>
        <v>#DIV/0!</v>
      </c>
      <c r="V23" s="74" t="e">
        <f t="shared" ref="V23" si="30">V22/V$17</f>
        <v>#DIV/0!</v>
      </c>
      <c r="X23" s="267" t="e">
        <f>_xlfn.AGGREGATE(1,7,D23,F23,H23,J23,L23,N23,P23,R23,T23,V23)</f>
        <v>#DIV/0!</v>
      </c>
      <c r="Y23" t="s">
        <v>464</v>
      </c>
    </row>
    <row r="24" spans="2:25" x14ac:dyDescent="0.25">
      <c r="B24" s="254" t="s">
        <v>461</v>
      </c>
      <c r="C24" s="73" t="s">
        <v>465</v>
      </c>
      <c r="D24" s="74">
        <f>'3. Eligible Cost Breakdown'!K23</f>
        <v>0</v>
      </c>
      <c r="F24" s="74">
        <f>'3. Eligible Cost Breakdown'!M23</f>
        <v>0</v>
      </c>
      <c r="H24" s="74">
        <f>'3. Eligible Cost Breakdown'!O23</f>
        <v>0</v>
      </c>
      <c r="J24" s="74">
        <f>'3. Eligible Cost Breakdown'!Q23</f>
        <v>0</v>
      </c>
      <c r="L24" s="74">
        <f>'3. Eligible Cost Breakdown'!S23</f>
        <v>0</v>
      </c>
      <c r="N24" s="74">
        <f>'3. Eligible Cost Breakdown'!U23</f>
        <v>0</v>
      </c>
      <c r="P24" s="74">
        <f>'3. Eligible Cost Breakdown'!W23</f>
        <v>0</v>
      </c>
      <c r="R24" s="74">
        <f>'3. Eligible Cost Breakdown'!Y23</f>
        <v>0</v>
      </c>
      <c r="T24" s="74">
        <f>'3. Eligible Cost Breakdown'!AA23</f>
        <v>0</v>
      </c>
      <c r="V24" s="74">
        <f>'3. Eligible Cost Breakdown'!AC23</f>
        <v>0</v>
      </c>
      <c r="X24" s="267">
        <f>_xlfn.AGGREGATE(9,7,D24,F24,H24,J24,L24,N24,P24,R24,T24,V24)</f>
        <v>0</v>
      </c>
    </row>
    <row r="25" spans="2:25" x14ac:dyDescent="0.25">
      <c r="B25" s="254" t="s">
        <v>461</v>
      </c>
      <c r="C25" s="2" t="s">
        <v>466</v>
      </c>
      <c r="D25" s="74" t="e">
        <f>D24/D$17</f>
        <v>#DIV/0!</v>
      </c>
      <c r="F25" s="74" t="e">
        <f t="shared" ref="F25" si="31">F24/F$17</f>
        <v>#DIV/0!</v>
      </c>
      <c r="H25" s="74" t="e">
        <f t="shared" ref="H25" si="32">H24/H$17</f>
        <v>#DIV/0!</v>
      </c>
      <c r="J25" s="74" t="e">
        <f t="shared" ref="J25" si="33">J24/J$17</f>
        <v>#DIV/0!</v>
      </c>
      <c r="L25" s="74" t="e">
        <f t="shared" ref="L25" si="34">L24/L$17</f>
        <v>#DIV/0!</v>
      </c>
      <c r="N25" s="74" t="e">
        <f t="shared" ref="N25" si="35">N24/N$17</f>
        <v>#DIV/0!</v>
      </c>
      <c r="P25" s="74" t="e">
        <f t="shared" ref="P25" si="36">P24/P$17</f>
        <v>#DIV/0!</v>
      </c>
      <c r="R25" s="74" t="e">
        <f t="shared" ref="R25" si="37">R24/R$17</f>
        <v>#DIV/0!</v>
      </c>
      <c r="T25" s="74" t="e">
        <f t="shared" ref="T25" si="38">T24/T$17</f>
        <v>#DIV/0!</v>
      </c>
      <c r="V25" s="74" t="e">
        <f t="shared" ref="V25" si="39">V24/V$17</f>
        <v>#DIV/0!</v>
      </c>
      <c r="X25" s="267" t="e">
        <f>_xlfn.AGGREGATE(1,7,D25,F25,H25,J25,L25,N25,P25,R25,T25,V25)</f>
        <v>#DIV/0!</v>
      </c>
      <c r="Y25" t="s">
        <v>464</v>
      </c>
    </row>
    <row r="26" spans="2:25" x14ac:dyDescent="0.25">
      <c r="B26" s="254" t="s">
        <v>461</v>
      </c>
      <c r="C26" s="73" t="s">
        <v>622</v>
      </c>
      <c r="D26" s="74">
        <f>'3. Eligible Cost Breakdown'!K26</f>
        <v>0</v>
      </c>
      <c r="F26" s="74">
        <f>'3. Eligible Cost Breakdown'!M26</f>
        <v>0</v>
      </c>
      <c r="H26" s="74">
        <f>'3. Eligible Cost Breakdown'!O26</f>
        <v>0</v>
      </c>
      <c r="J26" s="74">
        <f>'3. Eligible Cost Breakdown'!Q26</f>
        <v>0</v>
      </c>
      <c r="L26" s="74">
        <f>'3. Eligible Cost Breakdown'!S26</f>
        <v>0</v>
      </c>
      <c r="N26" s="74">
        <f>'3. Eligible Cost Breakdown'!U26</f>
        <v>0</v>
      </c>
      <c r="P26" s="74">
        <f>'3. Eligible Cost Breakdown'!W26</f>
        <v>0</v>
      </c>
      <c r="R26" s="74">
        <f>'3. Eligible Cost Breakdown'!Y26</f>
        <v>0</v>
      </c>
      <c r="T26" s="74">
        <f>'3. Eligible Cost Breakdown'!AA26</f>
        <v>0</v>
      </c>
      <c r="V26" s="74">
        <f>'3. Eligible Cost Breakdown'!AC26</f>
        <v>0</v>
      </c>
      <c r="X26" s="267">
        <f>_xlfn.AGGREGATE(9,7,D26,F26,H26,J26,L26,N26,P26,R26,T26,V26)</f>
        <v>0</v>
      </c>
    </row>
    <row r="27" spans="2:25" x14ac:dyDescent="0.25">
      <c r="B27" s="254" t="s">
        <v>461</v>
      </c>
      <c r="C27" s="2" t="s">
        <v>623</v>
      </c>
      <c r="D27" s="74" t="e">
        <f>D26/D$17</f>
        <v>#DIV/0!</v>
      </c>
      <c r="F27" s="74" t="e">
        <f t="shared" ref="F27" si="40">F26/F$17</f>
        <v>#DIV/0!</v>
      </c>
      <c r="H27" s="74" t="e">
        <f t="shared" ref="H27" si="41">H26/H$17</f>
        <v>#DIV/0!</v>
      </c>
      <c r="J27" s="74" t="e">
        <f t="shared" ref="J27" si="42">J26/J$17</f>
        <v>#DIV/0!</v>
      </c>
      <c r="L27" s="74" t="e">
        <f t="shared" ref="L27" si="43">L26/L$17</f>
        <v>#DIV/0!</v>
      </c>
      <c r="N27" s="74" t="e">
        <f t="shared" ref="N27" si="44">N26/N$17</f>
        <v>#DIV/0!</v>
      </c>
      <c r="P27" s="74" t="e">
        <f t="shared" ref="P27" si="45">P26/P$17</f>
        <v>#DIV/0!</v>
      </c>
      <c r="R27" s="74" t="e">
        <f t="shared" ref="R27" si="46">R26/R$17</f>
        <v>#DIV/0!</v>
      </c>
      <c r="T27" s="74" t="e">
        <f t="shared" ref="T27" si="47">T26/T$17</f>
        <v>#DIV/0!</v>
      </c>
      <c r="V27" s="74" t="e">
        <f t="shared" ref="V27" si="48">V26/V$17</f>
        <v>#DIV/0!</v>
      </c>
      <c r="X27" s="267" t="e">
        <f>_xlfn.AGGREGATE(1,7,D27,F27,H27,J27,L27,N27,P27,R27,T27,V27)</f>
        <v>#DIV/0!</v>
      </c>
      <c r="Y27" t="s">
        <v>464</v>
      </c>
    </row>
    <row r="28" spans="2:25" x14ac:dyDescent="0.25">
      <c r="B28" s="254" t="s">
        <v>461</v>
      </c>
      <c r="C28" s="73" t="s">
        <v>467</v>
      </c>
      <c r="D28" s="74">
        <f>'3. Eligible Cost Breakdown'!K29</f>
        <v>0</v>
      </c>
      <c r="F28" s="74">
        <f>'3. Eligible Cost Breakdown'!M29</f>
        <v>0</v>
      </c>
      <c r="H28" s="74">
        <f>'3. Eligible Cost Breakdown'!O29</f>
        <v>0</v>
      </c>
      <c r="J28" s="74">
        <f>'3. Eligible Cost Breakdown'!Q29</f>
        <v>0</v>
      </c>
      <c r="L28" s="74">
        <f>'3. Eligible Cost Breakdown'!S29</f>
        <v>0</v>
      </c>
      <c r="N28" s="74">
        <f>'3. Eligible Cost Breakdown'!U29</f>
        <v>0</v>
      </c>
      <c r="P28" s="74">
        <f>'3. Eligible Cost Breakdown'!W29</f>
        <v>0</v>
      </c>
      <c r="R28" s="74">
        <f>'3. Eligible Cost Breakdown'!Y29</f>
        <v>0</v>
      </c>
      <c r="T28" s="74">
        <f>'3. Eligible Cost Breakdown'!AA29</f>
        <v>0</v>
      </c>
      <c r="V28" s="74">
        <f>'3. Eligible Cost Breakdown'!AC29</f>
        <v>0</v>
      </c>
      <c r="X28" s="267">
        <f>_xlfn.AGGREGATE(9,7,D28,F28,H28,J28,L28,N28,P28,R28,T28,V28)</f>
        <v>0</v>
      </c>
    </row>
    <row r="29" spans="2:25" x14ac:dyDescent="0.25">
      <c r="B29" s="254" t="s">
        <v>461</v>
      </c>
      <c r="C29" s="2" t="s">
        <v>468</v>
      </c>
      <c r="D29" s="74" t="e">
        <f>D28/D$17</f>
        <v>#DIV/0!</v>
      </c>
      <c r="F29" s="74" t="e">
        <f t="shared" ref="F29" si="49">F28/F$17</f>
        <v>#DIV/0!</v>
      </c>
      <c r="H29" s="74" t="e">
        <f t="shared" ref="H29" si="50">H28/H$17</f>
        <v>#DIV/0!</v>
      </c>
      <c r="J29" s="74" t="e">
        <f t="shared" ref="J29" si="51">J28/J$17</f>
        <v>#DIV/0!</v>
      </c>
      <c r="L29" s="74" t="e">
        <f t="shared" ref="L29" si="52">L28/L$17</f>
        <v>#DIV/0!</v>
      </c>
      <c r="N29" s="74" t="e">
        <f t="shared" ref="N29" si="53">N28/N$17</f>
        <v>#DIV/0!</v>
      </c>
      <c r="P29" s="74" t="e">
        <f t="shared" ref="P29" si="54">P28/P$17</f>
        <v>#DIV/0!</v>
      </c>
      <c r="R29" s="74" t="e">
        <f t="shared" ref="R29" si="55">R28/R$17</f>
        <v>#DIV/0!</v>
      </c>
      <c r="T29" s="74" t="e">
        <f t="shared" ref="T29" si="56">T28/T$17</f>
        <v>#DIV/0!</v>
      </c>
      <c r="V29" s="74" t="e">
        <f t="shared" ref="V29" si="57">V28/V$17</f>
        <v>#DIV/0!</v>
      </c>
      <c r="X29" s="267" t="e">
        <f>_xlfn.AGGREGATE(1,7,D29,F29,H29,J29,L29,N29,P29,R29,T29,V29)</f>
        <v>#DIV/0!</v>
      </c>
      <c r="Y29" t="s">
        <v>464</v>
      </c>
    </row>
    <row r="30" spans="2:25" x14ac:dyDescent="0.25">
      <c r="B30" s="254" t="s">
        <v>461</v>
      </c>
      <c r="C30" s="73" t="s">
        <v>469</v>
      </c>
      <c r="D30" s="74">
        <f>'3. Eligible Cost Breakdown'!K32</f>
        <v>0</v>
      </c>
      <c r="F30" s="74">
        <f>'3. Eligible Cost Breakdown'!M32</f>
        <v>0</v>
      </c>
      <c r="H30" s="74">
        <f>'3. Eligible Cost Breakdown'!O32</f>
        <v>0</v>
      </c>
      <c r="J30" s="74">
        <f>'3. Eligible Cost Breakdown'!Q32</f>
        <v>0</v>
      </c>
      <c r="L30" s="74">
        <f>'3. Eligible Cost Breakdown'!S32</f>
        <v>0</v>
      </c>
      <c r="N30" s="74">
        <f>'3. Eligible Cost Breakdown'!U32</f>
        <v>0</v>
      </c>
      <c r="P30" s="74">
        <f>'3. Eligible Cost Breakdown'!W32</f>
        <v>0</v>
      </c>
      <c r="R30" s="74">
        <f>'3. Eligible Cost Breakdown'!Y32</f>
        <v>0</v>
      </c>
      <c r="T30" s="74">
        <f>'3. Eligible Cost Breakdown'!AA32</f>
        <v>0</v>
      </c>
      <c r="V30" s="74">
        <f>'3. Eligible Cost Breakdown'!AC32</f>
        <v>0</v>
      </c>
      <c r="X30" s="267">
        <f t="shared" si="12"/>
        <v>0</v>
      </c>
    </row>
    <row r="31" spans="2:25" x14ac:dyDescent="0.25">
      <c r="B31" s="254" t="s">
        <v>461</v>
      </c>
      <c r="C31" s="2" t="s">
        <v>470</v>
      </c>
      <c r="D31" s="74" t="e">
        <f>D30/D$17</f>
        <v>#DIV/0!</v>
      </c>
      <c r="F31" s="74" t="e">
        <f t="shared" ref="F31" si="58">F30/F$17</f>
        <v>#DIV/0!</v>
      </c>
      <c r="H31" s="74" t="e">
        <f t="shared" ref="H31" si="59">H30/H$17</f>
        <v>#DIV/0!</v>
      </c>
      <c r="J31" s="74" t="e">
        <f t="shared" ref="J31" si="60">J30/J$17</f>
        <v>#DIV/0!</v>
      </c>
      <c r="L31" s="74" t="e">
        <f t="shared" ref="L31" si="61">L30/L$17</f>
        <v>#DIV/0!</v>
      </c>
      <c r="N31" s="74" t="e">
        <f t="shared" ref="N31" si="62">N30/N$17</f>
        <v>#DIV/0!</v>
      </c>
      <c r="P31" s="74" t="e">
        <f t="shared" ref="P31" si="63">P30/P$17</f>
        <v>#DIV/0!</v>
      </c>
      <c r="R31" s="74" t="e">
        <f t="shared" ref="R31" si="64">R30/R$17</f>
        <v>#DIV/0!</v>
      </c>
      <c r="T31" s="74" t="e">
        <f t="shared" ref="T31" si="65">T30/T$17</f>
        <v>#DIV/0!</v>
      </c>
      <c r="V31" s="74" t="e">
        <f t="shared" ref="V31" si="66">V30/V$17</f>
        <v>#DIV/0!</v>
      </c>
      <c r="X31" s="267" t="e">
        <f>_xlfn.AGGREGATE(1,7,D31,F31,H31,J31,L31,N31,P31,R31,T31,V31)</f>
        <v>#DIV/0!</v>
      </c>
      <c r="Y31" t="s">
        <v>464</v>
      </c>
    </row>
    <row r="32" spans="2:25" x14ac:dyDescent="0.25">
      <c r="B32" s="254" t="s">
        <v>461</v>
      </c>
      <c r="C32" s="73" t="s">
        <v>471</v>
      </c>
      <c r="D32" s="74">
        <f>SUM(D18,D20,D22,D24,D26,D28,D30)</f>
        <v>0</v>
      </c>
      <c r="F32" s="74">
        <f t="shared" ref="F32" si="67">SUM(F18,F20,F22,F24,F26,F28,F30)</f>
        <v>0</v>
      </c>
      <c r="H32" s="74">
        <f t="shared" ref="H32" si="68">SUM(H18,H20,H22,H24,H26,H28,H30)</f>
        <v>0</v>
      </c>
      <c r="J32" s="74">
        <f t="shared" ref="J32" si="69">SUM(J18,J20,J22,J24,J26,J28,J30)</f>
        <v>0</v>
      </c>
      <c r="L32" s="74">
        <f t="shared" ref="L32" si="70">SUM(L18,L20,L22,L24,L26,L28,L30)</f>
        <v>0</v>
      </c>
      <c r="N32" s="74">
        <f t="shared" ref="N32" si="71">SUM(N18,N20,N22,N24,N26,N28,N30)</f>
        <v>0</v>
      </c>
      <c r="P32" s="74">
        <f t="shared" ref="P32" si="72">SUM(P18,P20,P22,P24,P26,P28,P30)</f>
        <v>0</v>
      </c>
      <c r="R32" s="74">
        <f t="shared" ref="R32" si="73">SUM(R18,R20,R22,R24,R26,R28,R30)</f>
        <v>0</v>
      </c>
      <c r="T32" s="74">
        <f t="shared" ref="T32" si="74">SUM(T18,T20,T22,T24,T26,T28,T30)</f>
        <v>0</v>
      </c>
      <c r="V32" s="74">
        <f t="shared" ref="V32" si="75">SUM(V18,V20,V22,V24,V26,V28,V30)</f>
        <v>0</v>
      </c>
      <c r="X32" s="267">
        <f t="shared" si="12"/>
        <v>0</v>
      </c>
    </row>
    <row r="33" spans="2:25" x14ac:dyDescent="0.25">
      <c r="C33" s="2"/>
      <c r="D33" s="82"/>
      <c r="F33" s="82"/>
      <c r="H33" s="82"/>
      <c r="J33" s="82"/>
      <c r="L33" s="82"/>
      <c r="N33" s="82"/>
      <c r="P33" s="82"/>
      <c r="R33" s="82"/>
      <c r="T33" s="82"/>
      <c r="V33" s="82"/>
      <c r="X33" s="271">
        <f t="shared" si="12"/>
        <v>0</v>
      </c>
    </row>
    <row r="34" spans="2:25" x14ac:dyDescent="0.25">
      <c r="B34" s="255" t="s">
        <v>472</v>
      </c>
      <c r="C34" s="2" t="s">
        <v>339</v>
      </c>
      <c r="D34" s="465">
        <f>'2. Project Details'!D94</f>
        <v>0</v>
      </c>
      <c r="E34" s="466"/>
      <c r="F34" s="465">
        <f>'2. Project Details'!F94</f>
        <v>0</v>
      </c>
      <c r="G34" s="466"/>
      <c r="H34" s="465">
        <f>'2. Project Details'!H94</f>
        <v>0</v>
      </c>
      <c r="I34" s="466"/>
      <c r="J34" s="465">
        <f>'2. Project Details'!J94</f>
        <v>0</v>
      </c>
      <c r="K34" s="466"/>
      <c r="L34" s="465">
        <f>'2. Project Details'!L94</f>
        <v>0</v>
      </c>
      <c r="M34" s="466"/>
      <c r="N34" s="465">
        <f>'2. Project Details'!N94</f>
        <v>0</v>
      </c>
      <c r="O34" s="466"/>
      <c r="P34" s="465">
        <f>'2. Project Details'!P94</f>
        <v>0</v>
      </c>
      <c r="Q34" s="466"/>
      <c r="R34" s="465">
        <f>'2. Project Details'!R94</f>
        <v>0</v>
      </c>
      <c r="S34" s="466"/>
      <c r="T34" s="465">
        <f>'2. Project Details'!T94</f>
        <v>0</v>
      </c>
      <c r="U34" s="466"/>
      <c r="V34" s="465">
        <f>'2. Project Details'!V94</f>
        <v>0</v>
      </c>
      <c r="X34" s="270">
        <f t="shared" si="12"/>
        <v>0</v>
      </c>
    </row>
    <row r="35" spans="2:25" x14ac:dyDescent="0.25">
      <c r="B35" s="255" t="s">
        <v>472</v>
      </c>
      <c r="C35" s="2" t="s">
        <v>340</v>
      </c>
      <c r="D35" s="465">
        <f>'2. Project Details'!D140</f>
        <v>0</v>
      </c>
      <c r="E35" s="466"/>
      <c r="F35" s="465">
        <f>'2. Project Details'!F140</f>
        <v>0</v>
      </c>
      <c r="G35" s="466"/>
      <c r="H35" s="465">
        <f>'2. Project Details'!H140</f>
        <v>0</v>
      </c>
      <c r="I35" s="466"/>
      <c r="J35" s="465">
        <f>'2. Project Details'!J140</f>
        <v>0</v>
      </c>
      <c r="K35" s="466"/>
      <c r="L35" s="465">
        <f>'2. Project Details'!L140</f>
        <v>0</v>
      </c>
      <c r="M35" s="466"/>
      <c r="N35" s="465">
        <f>'2. Project Details'!N140</f>
        <v>0</v>
      </c>
      <c r="O35" s="466"/>
      <c r="P35" s="465">
        <f>'2. Project Details'!P140</f>
        <v>0</v>
      </c>
      <c r="Q35" s="466"/>
      <c r="R35" s="465">
        <f>'2. Project Details'!R140</f>
        <v>0</v>
      </c>
      <c r="S35" s="466"/>
      <c r="T35" s="465">
        <f>'2. Project Details'!T140</f>
        <v>0</v>
      </c>
      <c r="U35" s="466"/>
      <c r="V35" s="465">
        <f>'2. Project Details'!V140</f>
        <v>0</v>
      </c>
      <c r="X35" s="270">
        <f t="shared" si="12"/>
        <v>0</v>
      </c>
    </row>
    <row r="36" spans="2:25" x14ac:dyDescent="0.25">
      <c r="B36" s="255" t="s">
        <v>472</v>
      </c>
      <c r="C36" s="2" t="s">
        <v>341</v>
      </c>
      <c r="D36" s="260">
        <f>'3. Eligible Cost Breakdown'!K23</f>
        <v>0</v>
      </c>
      <c r="F36" s="260">
        <f>'3. Eligible Cost Breakdown'!M23</f>
        <v>0</v>
      </c>
      <c r="H36" s="260">
        <f>'3. Eligible Cost Breakdown'!O23</f>
        <v>0</v>
      </c>
      <c r="J36" s="260">
        <f>'3. Eligible Cost Breakdown'!Q23</f>
        <v>0</v>
      </c>
      <c r="L36" s="260">
        <f>'3. Eligible Cost Breakdown'!S23</f>
        <v>0</v>
      </c>
      <c r="N36" s="260">
        <f>'3. Eligible Cost Breakdown'!U23</f>
        <v>0</v>
      </c>
      <c r="P36" s="260">
        <f>'3. Eligible Cost Breakdown'!W23</f>
        <v>0</v>
      </c>
      <c r="R36" s="260">
        <f>'3. Eligible Cost Breakdown'!Y23</f>
        <v>0</v>
      </c>
      <c r="T36" s="260">
        <f>'3. Eligible Cost Breakdown'!AA23</f>
        <v>0</v>
      </c>
      <c r="V36" s="260">
        <f>'3. Eligible Cost Breakdown'!AC23</f>
        <v>0</v>
      </c>
      <c r="X36" s="267">
        <f t="shared" ref="X36:X37" si="76">_xlfn.AGGREGATE(1,7,D36,F36,H36,J36,L36,N36,P36,R36,T36,V36)</f>
        <v>0</v>
      </c>
      <c r="Y36" t="s">
        <v>473</v>
      </c>
    </row>
    <row r="37" spans="2:25" x14ac:dyDescent="0.25">
      <c r="B37" s="255" t="s">
        <v>472</v>
      </c>
      <c r="C37" s="2" t="s">
        <v>342</v>
      </c>
      <c r="D37" s="75" t="str">
        <f>IFERROR(D36/(D34-D35),"")</f>
        <v/>
      </c>
      <c r="F37" s="75" t="str">
        <f>IFERROR(F36/(F34-F35),"")</f>
        <v/>
      </c>
      <c r="H37" s="75" t="str">
        <f>IFERROR(H36/(H34-H35),"")</f>
        <v/>
      </c>
      <c r="J37" s="75" t="str">
        <f>IFERROR(J36/(J34-J35),"")</f>
        <v/>
      </c>
      <c r="L37" s="75" t="str">
        <f>IFERROR(L36/(L34-L35),"")</f>
        <v/>
      </c>
      <c r="N37" s="75" t="str">
        <f>IFERROR(N36/(N34-N35),"")</f>
        <v/>
      </c>
      <c r="P37" s="75" t="str">
        <f>IFERROR(P36/(P34-P35),"")</f>
        <v/>
      </c>
      <c r="R37" s="75" t="str">
        <f>IFERROR(R36/(R34-R35),"")</f>
        <v/>
      </c>
      <c r="T37" s="75" t="str">
        <f>IFERROR(T36/(T34-T35),"")</f>
        <v/>
      </c>
      <c r="V37" s="75" t="str">
        <f>IFERROR(V36/(V34-V35),"")</f>
        <v/>
      </c>
      <c r="X37" s="271" t="e">
        <f t="shared" si="76"/>
        <v>#DIV/0!</v>
      </c>
      <c r="Y37" t="s">
        <v>473</v>
      </c>
    </row>
    <row r="38" spans="2:25" x14ac:dyDescent="0.25">
      <c r="C38" s="2"/>
      <c r="F38"/>
      <c r="X38" s="271"/>
    </row>
    <row r="39" spans="2:25" x14ac:dyDescent="0.25">
      <c r="B39" s="256" t="s">
        <v>474</v>
      </c>
      <c r="C39" s="2" t="s">
        <v>613</v>
      </c>
      <c r="D39" s="78" t="str">
        <f>'2. Project Details'!D223</f>
        <v/>
      </c>
      <c r="F39" s="78" t="str">
        <f>'2. Project Details'!F223</f>
        <v/>
      </c>
      <c r="H39" s="78" t="str">
        <f>'2. Project Details'!H223</f>
        <v/>
      </c>
      <c r="J39" s="78" t="str">
        <f>'2. Project Details'!J223</f>
        <v/>
      </c>
      <c r="L39" s="78" t="str">
        <f>'2. Project Details'!L223</f>
        <v/>
      </c>
      <c r="N39" s="78" t="str">
        <f>'2. Project Details'!N223</f>
        <v/>
      </c>
      <c r="O39" s="467"/>
      <c r="P39" s="78" t="str">
        <f>'2. Project Details'!P223</f>
        <v/>
      </c>
      <c r="R39" s="78" t="str">
        <f>'2. Project Details'!R223</f>
        <v/>
      </c>
      <c r="T39" s="78" t="str">
        <f>'2. Project Details'!T223</f>
        <v/>
      </c>
      <c r="V39" s="78" t="str">
        <f>'2. Project Details'!V223</f>
        <v/>
      </c>
      <c r="X39" s="271"/>
    </row>
    <row r="40" spans="2:25" x14ac:dyDescent="0.25">
      <c r="B40" s="256" t="s">
        <v>474</v>
      </c>
      <c r="C40" s="2" t="s">
        <v>614</v>
      </c>
      <c r="D40" s="78">
        <f>'2. Project Details'!D224</f>
        <v>0</v>
      </c>
      <c r="F40" s="78">
        <f>'2. Project Details'!F224</f>
        <v>0</v>
      </c>
      <c r="H40" s="78">
        <f>'2. Project Details'!H224</f>
        <v>0</v>
      </c>
      <c r="J40" s="78">
        <f>'2. Project Details'!J224</f>
        <v>0</v>
      </c>
      <c r="L40" s="78">
        <f>'2. Project Details'!L224</f>
        <v>0</v>
      </c>
      <c r="N40" s="78">
        <f>'2. Project Details'!N224</f>
        <v>0</v>
      </c>
      <c r="O40" s="467"/>
      <c r="P40" s="78">
        <f>'2. Project Details'!P224</f>
        <v>0</v>
      </c>
      <c r="R40" s="78">
        <f>'2. Project Details'!R224</f>
        <v>0</v>
      </c>
      <c r="T40" s="78">
        <f>'2. Project Details'!T224</f>
        <v>0</v>
      </c>
      <c r="V40" s="78">
        <f>'2. Project Details'!V224</f>
        <v>0</v>
      </c>
      <c r="X40" s="271"/>
    </row>
    <row r="41" spans="2:25" x14ac:dyDescent="0.25">
      <c r="B41" s="256" t="s">
        <v>474</v>
      </c>
      <c r="C41" s="2" t="s">
        <v>615</v>
      </c>
      <c r="D41" s="78">
        <f>'2. Project Details'!D225</f>
        <v>0</v>
      </c>
      <c r="F41" s="78">
        <f>'2. Project Details'!F225</f>
        <v>0</v>
      </c>
      <c r="H41" s="78">
        <f>'2. Project Details'!H225</f>
        <v>0</v>
      </c>
      <c r="J41" s="78">
        <f>'2. Project Details'!J225</f>
        <v>0</v>
      </c>
      <c r="L41" s="78">
        <f>'2. Project Details'!L225</f>
        <v>0</v>
      </c>
      <c r="N41" s="78">
        <f>'2. Project Details'!N225</f>
        <v>0</v>
      </c>
      <c r="O41" s="467"/>
      <c r="P41" s="78">
        <f>'2. Project Details'!P225</f>
        <v>0</v>
      </c>
      <c r="R41" s="78">
        <f>'2. Project Details'!R225</f>
        <v>0</v>
      </c>
      <c r="T41" s="78">
        <f>'2. Project Details'!T225</f>
        <v>0</v>
      </c>
      <c r="V41" s="78">
        <f>'2. Project Details'!V225</f>
        <v>0</v>
      </c>
      <c r="X41" s="271"/>
    </row>
    <row r="42" spans="2:25" x14ac:dyDescent="0.25">
      <c r="B42" s="256" t="s">
        <v>474</v>
      </c>
      <c r="C42" s="2" t="s">
        <v>616</v>
      </c>
      <c r="D42" s="77">
        <f>'2. Project Details'!D219</f>
        <v>0</v>
      </c>
      <c r="F42" s="77">
        <f>'2. Project Details'!F168</f>
        <v>0</v>
      </c>
      <c r="H42" s="77">
        <f>'2. Project Details'!H168</f>
        <v>0</v>
      </c>
      <c r="J42" s="77">
        <f>'2. Project Details'!J168</f>
        <v>0</v>
      </c>
      <c r="L42" s="77">
        <f>'2. Project Details'!L168</f>
        <v>0</v>
      </c>
      <c r="N42" s="77">
        <f>'2. Project Details'!N168</f>
        <v>0</v>
      </c>
      <c r="P42" s="77">
        <f>'2. Project Details'!P168</f>
        <v>0</v>
      </c>
      <c r="R42" s="77">
        <f>'2. Project Details'!R168</f>
        <v>0</v>
      </c>
      <c r="T42" s="77">
        <f>'2. Project Details'!T168</f>
        <v>0</v>
      </c>
      <c r="V42" s="77">
        <f>'2. Project Details'!V168</f>
        <v>0</v>
      </c>
      <c r="X42" s="271">
        <f t="shared" si="12"/>
        <v>0</v>
      </c>
    </row>
    <row r="43" spans="2:25" x14ac:dyDescent="0.25">
      <c r="B43" s="256" t="s">
        <v>474</v>
      </c>
      <c r="C43" s="2" t="s">
        <v>344</v>
      </c>
      <c r="D43" s="78" t="str">
        <f>'2. Project Details'!D221</f>
        <v/>
      </c>
      <c r="F43" s="78" t="str">
        <f>'2. Project Details'!F221</f>
        <v/>
      </c>
      <c r="H43" s="78" t="str">
        <f>'2. Project Details'!H221</f>
        <v/>
      </c>
      <c r="J43" s="78" t="str">
        <f>'2. Project Details'!J221</f>
        <v/>
      </c>
      <c r="L43" s="78" t="str">
        <f>'2. Project Details'!L221</f>
        <v/>
      </c>
      <c r="N43" s="78" t="str">
        <f>'2. Project Details'!N221</f>
        <v/>
      </c>
      <c r="P43" s="78" t="str">
        <f>'2. Project Details'!P221</f>
        <v/>
      </c>
      <c r="R43" s="78" t="str">
        <f>'2. Project Details'!R221</f>
        <v/>
      </c>
      <c r="T43" s="78" t="str">
        <f>'2. Project Details'!T221</f>
        <v/>
      </c>
      <c r="V43" s="78" t="str">
        <f>'2. Project Details'!V221</f>
        <v/>
      </c>
      <c r="X43" s="268" t="e">
        <f t="shared" ref="X43:X47" si="77">_xlfn.AGGREGATE(1,7,D43,F43,H43,J43,L43,N43,P43,R43,T43,V43)</f>
        <v>#DIV/0!</v>
      </c>
      <c r="Y43" t="s">
        <v>473</v>
      </c>
    </row>
    <row r="44" spans="2:25" x14ac:dyDescent="0.25">
      <c r="B44" s="256" t="s">
        <v>474</v>
      </c>
      <c r="C44" s="2" t="s">
        <v>475</v>
      </c>
      <c r="D44" s="273" t="e">
        <f>D42/D17</f>
        <v>#DIV/0!</v>
      </c>
      <c r="E44" t="s">
        <v>476</v>
      </c>
      <c r="F44" s="273" t="e">
        <f t="shared" ref="F44" si="78">F42/F17</f>
        <v>#DIV/0!</v>
      </c>
      <c r="G44" t="s">
        <v>476</v>
      </c>
      <c r="H44" s="273" t="e">
        <f t="shared" ref="H44" si="79">H42/H17</f>
        <v>#DIV/0!</v>
      </c>
      <c r="I44" t="s">
        <v>476</v>
      </c>
      <c r="J44" s="273" t="e">
        <f t="shared" ref="J44" si="80">J42/J17</f>
        <v>#DIV/0!</v>
      </c>
      <c r="K44" t="s">
        <v>476</v>
      </c>
      <c r="L44" s="273" t="e">
        <f t="shared" ref="L44" si="81">L42/L17</f>
        <v>#DIV/0!</v>
      </c>
      <c r="M44" t="s">
        <v>476</v>
      </c>
      <c r="N44" s="273" t="e">
        <f t="shared" ref="N44" si="82">N42/N17</f>
        <v>#DIV/0!</v>
      </c>
      <c r="O44" t="s">
        <v>476</v>
      </c>
      <c r="P44" s="273" t="e">
        <f t="shared" ref="P44" si="83">P42/P17</f>
        <v>#DIV/0!</v>
      </c>
      <c r="Q44" t="s">
        <v>476</v>
      </c>
      <c r="R44" s="273" t="e">
        <f t="shared" ref="R44" si="84">R42/R17</f>
        <v>#DIV/0!</v>
      </c>
      <c r="S44" t="s">
        <v>476</v>
      </c>
      <c r="T44" s="273" t="e">
        <f t="shared" ref="T44" si="85">T42/T17</f>
        <v>#DIV/0!</v>
      </c>
      <c r="U44" t="s">
        <v>476</v>
      </c>
      <c r="V44" s="273" t="e">
        <f t="shared" ref="V44" si="86">V42/V17</f>
        <v>#DIV/0!</v>
      </c>
      <c r="X44" s="271" t="e">
        <f t="shared" si="77"/>
        <v>#DIV/0!</v>
      </c>
      <c r="Y44" t="s">
        <v>473</v>
      </c>
    </row>
    <row r="45" spans="2:25" x14ac:dyDescent="0.25">
      <c r="B45" s="256" t="s">
        <v>474</v>
      </c>
      <c r="C45" s="2" t="s">
        <v>345</v>
      </c>
      <c r="D45" s="78" t="e">
        <f>(D42/D17)/(365*24)</f>
        <v>#DIV/0!</v>
      </c>
      <c r="F45" s="78" t="e">
        <f>(F42/F17)/(365*24)</f>
        <v>#DIV/0!</v>
      </c>
      <c r="H45" s="78" t="e">
        <f>(H42/H17)/(365*24)</f>
        <v>#DIV/0!</v>
      </c>
      <c r="J45" s="78" t="e">
        <f>(J42/J17)/(365*24)</f>
        <v>#DIV/0!</v>
      </c>
      <c r="L45" s="78" t="e">
        <f>(L42/L17)/(365*24)</f>
        <v>#DIV/0!</v>
      </c>
      <c r="N45" s="78" t="e">
        <f>(N42/N17)/(365*24)</f>
        <v>#DIV/0!</v>
      </c>
      <c r="P45" s="78" t="e">
        <f>(P42/P17)/(365*24)</f>
        <v>#DIV/0!</v>
      </c>
      <c r="R45" s="78" t="e">
        <f>(R42/R17)/(365*24)</f>
        <v>#DIV/0!</v>
      </c>
      <c r="T45" s="78" t="e">
        <f>(T42/T17)/(365*24)</f>
        <v>#DIV/0!</v>
      </c>
      <c r="V45" s="78" t="e">
        <f>(V42/V17)/(365*24)</f>
        <v>#DIV/0!</v>
      </c>
      <c r="X45" s="268" t="e">
        <f t="shared" si="77"/>
        <v>#DIV/0!</v>
      </c>
      <c r="Y45" t="s">
        <v>473</v>
      </c>
    </row>
    <row r="46" spans="2:25" x14ac:dyDescent="0.25">
      <c r="B46" s="256" t="s">
        <v>474</v>
      </c>
      <c r="C46" s="2" t="s">
        <v>617</v>
      </c>
      <c r="D46" s="79" t="e">
        <f>'2. Project Details'!D170*'2. Project Details'!D223+'2. Project Details'!D190*'2. Project Details'!D224+'2. Project Details'!D211*'2. Project Details'!D225</f>
        <v>#VALUE!</v>
      </c>
      <c r="F46" s="79" t="e">
        <f>'2. Project Details'!F170*'2. Project Details'!F223+'2. Project Details'!F190*'2. Project Details'!F224+'2. Project Details'!F211*'2. Project Details'!F225</f>
        <v>#VALUE!</v>
      </c>
      <c r="H46" s="79" t="e">
        <f>'2. Project Details'!H170*'2. Project Details'!H223+'2. Project Details'!H190*'2. Project Details'!H224+'2. Project Details'!H211*'2. Project Details'!H225</f>
        <v>#VALUE!</v>
      </c>
      <c r="J46" s="79" t="e">
        <f>'2. Project Details'!J170*'2. Project Details'!J223+'2. Project Details'!J190*'2. Project Details'!J224+'2. Project Details'!J211*'2. Project Details'!J225</f>
        <v>#VALUE!</v>
      </c>
      <c r="L46" s="79" t="e">
        <f>'2. Project Details'!L170*'2. Project Details'!L223+'2. Project Details'!L190*'2. Project Details'!L224+'2. Project Details'!L211*'2. Project Details'!L225</f>
        <v>#VALUE!</v>
      </c>
      <c r="N46" s="79" t="e">
        <f>'2. Project Details'!N170*'2. Project Details'!N223+'2. Project Details'!N190*'2. Project Details'!N224+'2. Project Details'!N211*'2. Project Details'!N225</f>
        <v>#VALUE!</v>
      </c>
      <c r="P46" s="79" t="e">
        <f>'2. Project Details'!P170*'2. Project Details'!P223+'2. Project Details'!P190*'2. Project Details'!P224+'2. Project Details'!P211*'2. Project Details'!P225</f>
        <v>#VALUE!</v>
      </c>
      <c r="R46" s="79" t="e">
        <f>'2. Project Details'!R170*'2. Project Details'!R223+'2. Project Details'!R190*'2. Project Details'!R224+'2. Project Details'!R211*'2. Project Details'!R225</f>
        <v>#VALUE!</v>
      </c>
      <c r="T46" s="79" t="e">
        <f>'2. Project Details'!T170*'2. Project Details'!T223+'2. Project Details'!T190*'2. Project Details'!T224+'2. Project Details'!T211*'2. Project Details'!T225</f>
        <v>#VALUE!</v>
      </c>
      <c r="V46" s="79" t="e">
        <f>'2. Project Details'!V170*'2. Project Details'!V223+'2. Project Details'!V190*'2. Project Details'!V224+'2. Project Details'!V211*'2. Project Details'!V225</f>
        <v>#VALUE!</v>
      </c>
      <c r="X46" s="271" t="e">
        <f t="shared" si="77"/>
        <v>#DIV/0!</v>
      </c>
      <c r="Y46" t="s">
        <v>473</v>
      </c>
    </row>
    <row r="47" spans="2:25" x14ac:dyDescent="0.25">
      <c r="B47" s="256" t="s">
        <v>474</v>
      </c>
      <c r="C47" s="2" t="s">
        <v>477</v>
      </c>
      <c r="D47" s="257">
        <f>'2. Project Details'!D112</f>
        <v>0</v>
      </c>
      <c r="F47" s="257">
        <f>'2. Project Details'!F112</f>
        <v>0</v>
      </c>
      <c r="H47" s="257">
        <f>'2. Project Details'!H112</f>
        <v>0</v>
      </c>
      <c r="J47" s="257">
        <f>'2. Project Details'!J112</f>
        <v>0</v>
      </c>
      <c r="L47" s="257">
        <f>'2. Project Details'!L112</f>
        <v>0</v>
      </c>
      <c r="N47" s="257">
        <f>'2. Project Details'!N112</f>
        <v>0</v>
      </c>
      <c r="P47" s="257">
        <f>'2. Project Details'!P112</f>
        <v>0</v>
      </c>
      <c r="R47" s="257">
        <f>'2. Project Details'!R112</f>
        <v>0</v>
      </c>
      <c r="T47" s="257">
        <f>'2. Project Details'!T112</f>
        <v>0</v>
      </c>
      <c r="V47" s="257">
        <f>'2. Project Details'!V112</f>
        <v>0</v>
      </c>
      <c r="X47" s="271">
        <f t="shared" si="77"/>
        <v>0</v>
      </c>
      <c r="Y47" t="s">
        <v>473</v>
      </c>
    </row>
    <row r="48" spans="2:25" x14ac:dyDescent="0.25">
      <c r="B48" s="256" t="s">
        <v>474</v>
      </c>
      <c r="C48" s="2" t="s">
        <v>618</v>
      </c>
      <c r="D48" s="298" t="e">
        <f>'2. Project Details'!D43*'2. Project Details'!D100+'2. Project Details'!D63*'2. Project Details'!D101+'2. Project Details'!D83*'2. Project Details'!D102</f>
        <v>#VALUE!</v>
      </c>
      <c r="E48" s="258"/>
      <c r="F48" s="298" t="e">
        <f>'2. Project Details'!F43*'2. Project Details'!F100+'2. Project Details'!F63*'2. Project Details'!F101+'2. Project Details'!F83*'2. Project Details'!F102</f>
        <v>#VALUE!</v>
      </c>
      <c r="G48" s="258"/>
      <c r="H48" s="298" t="e">
        <f>'2. Project Details'!H43*'2. Project Details'!H100+'2. Project Details'!H63*'2. Project Details'!H101+'2. Project Details'!H83*'2. Project Details'!H102</f>
        <v>#VALUE!</v>
      </c>
      <c r="I48" s="258"/>
      <c r="J48" s="298" t="e">
        <f>'2. Project Details'!J43*'2. Project Details'!J100+'2. Project Details'!J63*'2. Project Details'!J101+'2. Project Details'!J83*'2. Project Details'!J102</f>
        <v>#VALUE!</v>
      </c>
      <c r="K48" s="258"/>
      <c r="L48" s="298" t="e">
        <f>'2. Project Details'!L43*'2. Project Details'!L100+'2. Project Details'!L63*'2. Project Details'!L101+'2. Project Details'!L83*'2. Project Details'!L102</f>
        <v>#VALUE!</v>
      </c>
      <c r="M48" s="258"/>
      <c r="N48" s="298" t="e">
        <f>'2. Project Details'!N43*'2. Project Details'!N100+'2. Project Details'!N63*'2. Project Details'!N101+'2. Project Details'!N83*'2. Project Details'!N102</f>
        <v>#VALUE!</v>
      </c>
      <c r="O48" s="258"/>
      <c r="P48" s="298" t="e">
        <f>'2. Project Details'!P43*'2. Project Details'!P100+'2. Project Details'!P63*'2. Project Details'!P101+'2. Project Details'!P83*'2. Project Details'!P102</f>
        <v>#VALUE!</v>
      </c>
      <c r="Q48" s="258"/>
      <c r="R48" s="298" t="e">
        <f>'2. Project Details'!R43*'2. Project Details'!R100+'2. Project Details'!R63*'2. Project Details'!R101+'2. Project Details'!R83*'2. Project Details'!R102</f>
        <v>#VALUE!</v>
      </c>
      <c r="S48" s="258"/>
      <c r="T48" s="298" t="e">
        <f>'2. Project Details'!T43*'2. Project Details'!T100+'2. Project Details'!T63*'2. Project Details'!T101+'2. Project Details'!T83*'2. Project Details'!T102</f>
        <v>#VALUE!</v>
      </c>
      <c r="U48" s="258"/>
      <c r="V48" s="298" t="e">
        <f>'2. Project Details'!V43*'2. Project Details'!V100+'2. Project Details'!V63*'2. Project Details'!V101+'2. Project Details'!V83*'2. Project Details'!V102</f>
        <v>#VALUE!</v>
      </c>
      <c r="W48" s="258"/>
      <c r="X48" s="268"/>
    </row>
    <row r="49" spans="2:25" x14ac:dyDescent="0.25">
      <c r="C49" s="2"/>
      <c r="D49" s="83"/>
      <c r="F49" s="83"/>
      <c r="H49" s="83"/>
      <c r="J49" s="83"/>
      <c r="L49" s="83"/>
      <c r="N49" s="83"/>
      <c r="P49" s="83"/>
      <c r="R49" s="83"/>
      <c r="T49" s="83"/>
      <c r="V49" s="83"/>
      <c r="X49" s="271">
        <f t="shared" si="12"/>
        <v>0</v>
      </c>
    </row>
    <row r="50" spans="2:25" x14ac:dyDescent="0.25">
      <c r="B50" s="259" t="s">
        <v>478</v>
      </c>
      <c r="C50" s="2" t="s">
        <v>346</v>
      </c>
      <c r="D50" s="77" t="e">
        <f>'2. Project Details'!D96-'2. Project Details'!D231</f>
        <v>#N/A</v>
      </c>
      <c r="F50" s="77" t="e">
        <f>'2. Project Details'!F96-'2. Project Details'!F231</f>
        <v>#N/A</v>
      </c>
      <c r="H50" s="77" t="e">
        <f>'2. Project Details'!H96-'2. Project Details'!H231</f>
        <v>#N/A</v>
      </c>
      <c r="J50" s="77" t="e">
        <f>'2. Project Details'!J96-'2. Project Details'!J231</f>
        <v>#N/A</v>
      </c>
      <c r="L50" s="77" t="e">
        <f>'2. Project Details'!L96-'2. Project Details'!L231</f>
        <v>#N/A</v>
      </c>
      <c r="N50" s="77" t="e">
        <f>'2. Project Details'!N96-'2. Project Details'!N231</f>
        <v>#N/A</v>
      </c>
      <c r="P50" s="77" t="e">
        <f>'2. Project Details'!P96-'2. Project Details'!P231</f>
        <v>#N/A</v>
      </c>
      <c r="R50" s="77" t="e">
        <f>'2. Project Details'!R96-'2. Project Details'!R231</f>
        <v>#N/A</v>
      </c>
      <c r="T50" s="77" t="e">
        <f>'2. Project Details'!T96-'2. Project Details'!T231</f>
        <v>#N/A</v>
      </c>
      <c r="V50" s="77" t="e">
        <f>'2. Project Details'!V96-'2. Project Details'!V231</f>
        <v>#N/A</v>
      </c>
      <c r="X50" s="271">
        <f t="shared" si="12"/>
        <v>0</v>
      </c>
    </row>
    <row r="51" spans="2:25" x14ac:dyDescent="0.25">
      <c r="B51" s="259" t="s">
        <v>478</v>
      </c>
      <c r="C51" s="2" t="s">
        <v>347</v>
      </c>
      <c r="D51" s="76">
        <v>15</v>
      </c>
      <c r="F51" s="76">
        <v>15</v>
      </c>
      <c r="H51" s="76">
        <v>15</v>
      </c>
      <c r="J51" s="76">
        <v>15</v>
      </c>
      <c r="L51" s="76">
        <v>15</v>
      </c>
      <c r="N51" s="76">
        <v>15</v>
      </c>
      <c r="P51" s="76">
        <v>15</v>
      </c>
      <c r="R51" s="76">
        <v>15</v>
      </c>
      <c r="T51" s="76">
        <v>15</v>
      </c>
      <c r="V51" s="76">
        <v>15</v>
      </c>
      <c r="X51" s="271">
        <f>_xlfn.AGGREGATE(1,7,D51,F51,H51,J51,L51,N51,P51,R51,T51,V51)</f>
        <v>15</v>
      </c>
      <c r="Y51" t="s">
        <v>464</v>
      </c>
    </row>
    <row r="52" spans="2:25" x14ac:dyDescent="0.25">
      <c r="B52" s="259" t="s">
        <v>478</v>
      </c>
      <c r="C52" s="2" t="s">
        <v>348</v>
      </c>
      <c r="D52" s="77" t="str">
        <f>'2. Project Details'!D237</f>
        <v/>
      </c>
      <c r="F52" s="77" t="str">
        <f>'2. Project Details'!F237</f>
        <v/>
      </c>
      <c r="H52" s="77" t="str">
        <f>'2. Project Details'!H237</f>
        <v/>
      </c>
      <c r="J52" s="77" t="str">
        <f>'2. Project Details'!J237</f>
        <v/>
      </c>
      <c r="L52" s="77" t="str">
        <f>'2. Project Details'!L237</f>
        <v/>
      </c>
      <c r="N52" s="77" t="str">
        <f>'2. Project Details'!N237</f>
        <v/>
      </c>
      <c r="P52" s="77" t="str">
        <f>'2. Project Details'!P237</f>
        <v/>
      </c>
      <c r="R52" s="77" t="str">
        <f>'2. Project Details'!R237</f>
        <v/>
      </c>
      <c r="T52" s="77" t="str">
        <f>'2. Project Details'!T237</f>
        <v/>
      </c>
      <c r="V52" s="77" t="str">
        <f>'2. Project Details'!V237</f>
        <v/>
      </c>
      <c r="X52" s="271">
        <f t="shared" si="12"/>
        <v>0</v>
      </c>
    </row>
    <row r="53" spans="2:25" x14ac:dyDescent="0.25">
      <c r="B53" s="259" t="s">
        <v>478</v>
      </c>
      <c r="C53" s="2" t="s">
        <v>479</v>
      </c>
      <c r="D53" s="260" t="e">
        <f>D32/D17</f>
        <v>#DIV/0!</v>
      </c>
      <c r="E53" s="261"/>
      <c r="F53" s="260" t="e">
        <f t="shared" ref="F53" si="87">F32/F17</f>
        <v>#DIV/0!</v>
      </c>
      <c r="G53" s="261"/>
      <c r="H53" s="260" t="e">
        <f t="shared" ref="H53" si="88">H32/H17</f>
        <v>#DIV/0!</v>
      </c>
      <c r="I53" s="261"/>
      <c r="J53" s="260" t="e">
        <f t="shared" ref="J53" si="89">J32/J17</f>
        <v>#DIV/0!</v>
      </c>
      <c r="K53" s="261"/>
      <c r="L53" s="260" t="e">
        <f t="shared" ref="L53" si="90">L32/L17</f>
        <v>#DIV/0!</v>
      </c>
      <c r="M53" s="261"/>
      <c r="N53" s="260" t="e">
        <f t="shared" ref="N53" si="91">N32/N17</f>
        <v>#DIV/0!</v>
      </c>
      <c r="O53" s="261"/>
      <c r="P53" s="260" t="e">
        <f t="shared" ref="P53" si="92">P32/P17</f>
        <v>#DIV/0!</v>
      </c>
      <c r="Q53" s="261"/>
      <c r="R53" s="260" t="e">
        <f t="shared" ref="R53" si="93">R32/R17</f>
        <v>#DIV/0!</v>
      </c>
      <c r="S53" s="261"/>
      <c r="T53" s="260" t="e">
        <f t="shared" ref="T53" si="94">T32/T17</f>
        <v>#DIV/0!</v>
      </c>
      <c r="U53" s="261"/>
      <c r="V53" s="260" t="e">
        <f t="shared" ref="V53" si="95">V32/V17</f>
        <v>#DIV/0!</v>
      </c>
      <c r="W53" s="261"/>
      <c r="X53" s="271" t="e">
        <f>_xlfn.AGGREGATE(1,7,D53,F53,H53,J53,L53,N53,P53,R53,T53,V53)</f>
        <v>#DIV/0!</v>
      </c>
      <c r="Y53" t="s">
        <v>464</v>
      </c>
    </row>
    <row r="54" spans="2:25" x14ac:dyDescent="0.25">
      <c r="B54" s="259" t="s">
        <v>478</v>
      </c>
      <c r="C54" s="2" t="s">
        <v>349</v>
      </c>
      <c r="D54" s="80" t="e">
        <f>D20/D52</f>
        <v>#VALUE!</v>
      </c>
      <c r="F54" s="80" t="e">
        <f>F20/F52</f>
        <v>#VALUE!</v>
      </c>
      <c r="H54" s="80" t="e">
        <f>H20/H52</f>
        <v>#VALUE!</v>
      </c>
      <c r="J54" s="80" t="e">
        <f>J20/J52</f>
        <v>#VALUE!</v>
      </c>
      <c r="L54" s="80" t="e">
        <f>L20/L52</f>
        <v>#VALUE!</v>
      </c>
      <c r="N54" s="80" t="e">
        <f>N20/N52</f>
        <v>#VALUE!</v>
      </c>
      <c r="P54" s="80" t="e">
        <f>P20/P52</f>
        <v>#VALUE!</v>
      </c>
      <c r="R54" s="80" t="e">
        <f>R20/R52</f>
        <v>#VALUE!</v>
      </c>
      <c r="T54" s="80" t="e">
        <f>T20/T52</f>
        <v>#VALUE!</v>
      </c>
      <c r="V54" s="80" t="e">
        <f>V20/V52</f>
        <v>#VALUE!</v>
      </c>
      <c r="X54" s="271" t="e">
        <f>_xlfn.AGGREGATE(1,7,D54,F54,H54,J54,L54,N54,P54,R54,T54,V54)</f>
        <v>#DIV/0!</v>
      </c>
      <c r="Y54" t="s">
        <v>464</v>
      </c>
    </row>
    <row r="55" spans="2:25" ht="30.75" thickBot="1" x14ac:dyDescent="0.3">
      <c r="B55" s="259" t="s">
        <v>478</v>
      </c>
      <c r="C55" s="262" t="s">
        <v>480</v>
      </c>
      <c r="D55" s="263" t="e">
        <f>(D18+D30+D26)/D52</f>
        <v>#VALUE!</v>
      </c>
      <c r="F55" s="80" t="e">
        <f>(F18+F30+F26)/F52</f>
        <v>#VALUE!</v>
      </c>
      <c r="H55" s="80" t="e">
        <f>(H18+H30+H26)/H52</f>
        <v>#VALUE!</v>
      </c>
      <c r="J55" s="80" t="e">
        <f>(J18+J30+J26)/J52</f>
        <v>#VALUE!</v>
      </c>
      <c r="L55" s="80" t="e">
        <f>(L18+L30+L26)/L52</f>
        <v>#VALUE!</v>
      </c>
      <c r="N55" s="80" t="e">
        <f>(N18+N30+N26)/N52</f>
        <v>#VALUE!</v>
      </c>
      <c r="P55" s="80" t="e">
        <f>(P18+P30+P26)/P52</f>
        <v>#VALUE!</v>
      </c>
      <c r="R55" s="80" t="e">
        <f>(R18+R30+R26)/R52</f>
        <v>#VALUE!</v>
      </c>
      <c r="T55" s="80" t="e">
        <f>(T18+T30+T26)/T52</f>
        <v>#VALUE!</v>
      </c>
      <c r="V55" s="80" t="e">
        <f>(V18+V30+V26)/V52</f>
        <v>#VALUE!</v>
      </c>
      <c r="X55" s="272" t="e">
        <f>_xlfn.AGGREGATE(1,7,D55,F55,H55,J55,L55,N55,P55,R55,T55,V55)</f>
        <v>#DIV/0!</v>
      </c>
      <c r="Y55" t="s">
        <v>464</v>
      </c>
    </row>
  </sheetData>
  <sheetProtection algorithmName="SHA-512" hashValue="6geczUUVVIqQwiKbL/vVodeZ0mvQUSwAb4DKXy5wyIPmOS4+qjHXJyeRegBeiTBli/rql41hKfB1PzIqjRpzAQ==" saltValue="UYEo3sowPD0TF0XXNq34wA==" spinCount="100000" sheet="1" objects="1" scenarios="1"/>
  <conditionalFormatting sqref="D47 F47 H47 J47 L47 N47 P47 R47 T47 V47">
    <cfRule type="colorScale" priority="1">
      <colorScale>
        <cfvo type="num" val="40"/>
        <cfvo type="num" val="70"/>
        <color rgb="FF92D050"/>
        <color rgb="FFFF0000"/>
      </colorScale>
    </cfRule>
  </conditionalFormatting>
  <conditionalFormatting sqref="Y10:Y12">
    <cfRule type="dataBar" priority="2">
      <dataBar>
        <cfvo type="min"/>
        <cfvo type="max"/>
        <color rgb="FF638EC6"/>
      </dataBar>
      <extLst>
        <ext xmlns:x14="http://schemas.microsoft.com/office/spreadsheetml/2009/9/main" uri="{B025F937-C7B1-47D3-B67F-A62EFF666E3E}">
          <x14:id>{E49B2B22-FFF8-4CF3-8C94-974420C8C4B4}</x14:id>
        </ext>
      </extLst>
    </cfRule>
  </conditionalFormatting>
  <pageMargins left="0.7" right="0.7" top="0.75" bottom="0.75" header="0.3" footer="0.3"/>
  <pageSetup paperSize="9" orientation="portrait" r:id="rId1"/>
  <headerFooter>
    <oddFooter>&amp;L_x000D_&amp;1#&amp;"Calibri"&amp;10&amp;KFF0000 Confidential</oddFooter>
  </headerFooter>
  <legacyDrawing r:id="rId2"/>
  <extLst>
    <ext xmlns:x14="http://schemas.microsoft.com/office/spreadsheetml/2009/9/main" uri="{78C0D931-6437-407d-A8EE-F0AAD7539E65}">
      <x14:conditionalFormattings>
        <x14:conditionalFormatting xmlns:xm="http://schemas.microsoft.com/office/excel/2006/main">
          <x14:cfRule type="dataBar" id="{E49B2B22-FFF8-4CF3-8C94-974420C8C4B4}">
            <x14:dataBar minLength="0" maxLength="100" border="1" negativeBarBorderColorSameAsPositive="0">
              <x14:cfvo type="autoMin"/>
              <x14:cfvo type="autoMax"/>
              <x14:borderColor rgb="FF638EC6"/>
              <x14:negativeFillColor rgb="FFFF0000"/>
              <x14:negativeBorderColor rgb="FFFF0000"/>
              <x14:axisColor rgb="FF000000"/>
            </x14:dataBar>
          </x14:cfRule>
          <xm:sqref>Y10:Y12</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212CA-03C7-4E1E-BE02-E541F8F6DE36}">
  <sheetPr>
    <tabColor rgb="FF002060"/>
  </sheetPr>
  <dimension ref="A2:AW89"/>
  <sheetViews>
    <sheetView workbookViewId="0">
      <selection activeCell="C42" sqref="C42"/>
    </sheetView>
  </sheetViews>
  <sheetFormatPr defaultColWidth="9.28515625" defaultRowHeight="15" x14ac:dyDescent="0.25"/>
  <cols>
    <col min="1" max="1" width="17.7109375" style="275" customWidth="1"/>
    <col min="2" max="2" width="35.7109375" style="275" customWidth="1"/>
    <col min="3" max="3" width="17.42578125" style="275" customWidth="1"/>
    <col min="4" max="4" width="19.42578125" style="275" customWidth="1"/>
    <col min="5" max="5" width="9" style="275" customWidth="1"/>
    <col min="6" max="6" width="13.7109375" style="275" customWidth="1"/>
    <col min="7" max="7" width="30.5703125" style="275" customWidth="1"/>
    <col min="8" max="8" width="15.28515625" style="275" customWidth="1"/>
    <col min="9" max="9" width="14.28515625" style="275" customWidth="1"/>
    <col min="10" max="10" width="9.28515625" style="275" customWidth="1"/>
    <col min="11" max="11" width="11.7109375" style="275" customWidth="1"/>
    <col min="12" max="12" width="31.7109375" style="275" customWidth="1"/>
    <col min="13" max="13" width="11.7109375" style="275" customWidth="1"/>
    <col min="14" max="14" width="13.28515625" style="275" customWidth="1"/>
    <col min="15" max="15" width="9.28515625" style="275" customWidth="1"/>
    <col min="16" max="16" width="15.5703125" style="275" customWidth="1"/>
    <col min="17" max="17" width="30.7109375" style="275" customWidth="1"/>
    <col min="18" max="18" width="13.42578125" style="275" customWidth="1"/>
    <col min="19" max="19" width="15.28515625" style="275" customWidth="1"/>
    <col min="20" max="20" width="9.28515625" style="275" customWidth="1"/>
    <col min="21" max="21" width="16.28515625" style="275" customWidth="1"/>
    <col min="22" max="22" width="32.7109375" style="275" customWidth="1"/>
    <col min="23" max="23" width="11" style="275" customWidth="1"/>
    <col min="24" max="24" width="14.5703125" style="275" customWidth="1"/>
    <col min="25" max="25" width="9.28515625" style="275" customWidth="1"/>
    <col min="26" max="26" width="9.28515625" style="275"/>
    <col min="27" max="27" width="29.7109375" style="275" customWidth="1"/>
    <col min="28" max="31" width="9.28515625" style="275"/>
    <col min="32" max="32" width="29" style="275" customWidth="1"/>
    <col min="33" max="36" width="9.28515625" style="275"/>
    <col min="37" max="37" width="27.7109375" style="275" customWidth="1"/>
    <col min="38" max="41" width="9.28515625" style="275"/>
    <col min="42" max="42" width="29.28515625" style="275" customWidth="1"/>
    <col min="43" max="46" width="9.28515625" style="275"/>
    <col min="47" max="47" width="29" style="275" customWidth="1"/>
    <col min="48" max="16384" width="9.28515625" style="275"/>
  </cols>
  <sheetData>
    <row r="2" spans="1:6" ht="18.75" x14ac:dyDescent="0.3">
      <c r="A2" s="274" t="s">
        <v>513</v>
      </c>
      <c r="D2" s="275" t="s">
        <v>545</v>
      </c>
    </row>
    <row r="3" spans="1:6" x14ac:dyDescent="0.25">
      <c r="D3" s="275">
        <v>5</v>
      </c>
      <c r="E3" s="275" t="s">
        <v>546</v>
      </c>
    </row>
    <row r="4" spans="1:6" x14ac:dyDescent="0.25">
      <c r="A4" s="276" t="s">
        <v>481</v>
      </c>
      <c r="B4" s="277">
        <f>'1. Applicant Details'!E48</f>
        <v>0</v>
      </c>
      <c r="D4" s="275">
        <v>4</v>
      </c>
      <c r="E4" s="275" t="s">
        <v>547</v>
      </c>
    </row>
    <row r="5" spans="1:6" x14ac:dyDescent="0.25">
      <c r="A5" s="276" t="s">
        <v>482</v>
      </c>
      <c r="B5" s="277"/>
      <c r="D5" s="275">
        <v>3</v>
      </c>
      <c r="E5" s="275" t="s">
        <v>548</v>
      </c>
    </row>
    <row r="6" spans="1:6" x14ac:dyDescent="0.25">
      <c r="A6" s="276" t="s">
        <v>483</v>
      </c>
      <c r="B6" s="277"/>
      <c r="D6" s="275">
        <v>2</v>
      </c>
      <c r="E6" s="275" t="s">
        <v>549</v>
      </c>
    </row>
    <row r="7" spans="1:6" x14ac:dyDescent="0.25">
      <c r="A7" s="276" t="s">
        <v>170</v>
      </c>
      <c r="B7" s="278"/>
      <c r="D7" s="275">
        <v>1</v>
      </c>
      <c r="E7" s="275" t="s">
        <v>550</v>
      </c>
    </row>
    <row r="8" spans="1:6" x14ac:dyDescent="0.25">
      <c r="A8" s="279"/>
    </row>
    <row r="9" spans="1:6" ht="18.75" x14ac:dyDescent="0.3">
      <c r="A9" s="280" t="s">
        <v>484</v>
      </c>
    </row>
    <row r="11" spans="1:6" x14ac:dyDescent="0.25">
      <c r="A11" s="276" t="s">
        <v>482</v>
      </c>
      <c r="B11" s="276" t="s">
        <v>83</v>
      </c>
      <c r="C11" s="276" t="s">
        <v>485</v>
      </c>
      <c r="D11" s="276" t="s">
        <v>551</v>
      </c>
      <c r="E11" s="276" t="s">
        <v>552</v>
      </c>
      <c r="F11" s="275" t="s">
        <v>553</v>
      </c>
    </row>
    <row r="12" spans="1:6" x14ac:dyDescent="0.25">
      <c r="A12" s="281" t="s">
        <v>297</v>
      </c>
      <c r="B12" s="281">
        <f>'2. Project Details'!D6</f>
        <v>0</v>
      </c>
      <c r="C12" s="282">
        <f>'3. Eligible Cost Breakdown'!K36</f>
        <v>0</v>
      </c>
      <c r="D12" s="276"/>
      <c r="E12" s="275">
        <f>PRODUCT(C32,C39,C44,C49)</f>
        <v>0</v>
      </c>
    </row>
    <row r="13" spans="1:6" x14ac:dyDescent="0.25">
      <c r="A13" s="281" t="s">
        <v>298</v>
      </c>
      <c r="B13" s="281">
        <f>'2. Project Details'!F6</f>
        <v>0</v>
      </c>
      <c r="C13" s="282">
        <f>'3. Eligible Cost Breakdown'!M36</f>
        <v>0</v>
      </c>
      <c r="D13" s="276"/>
      <c r="E13" s="275">
        <f>PRODUCT(H32,H39,H44,H49)</f>
        <v>0</v>
      </c>
    </row>
    <row r="14" spans="1:6" x14ac:dyDescent="0.25">
      <c r="A14" s="281" t="s">
        <v>299</v>
      </c>
      <c r="B14" s="281">
        <f>'2. Project Details'!H6</f>
        <v>0</v>
      </c>
      <c r="C14" s="282">
        <f>'3. Eligible Cost Breakdown'!O36</f>
        <v>0</v>
      </c>
      <c r="D14" s="276"/>
      <c r="E14" s="275">
        <f>PRODUCT(M32,M39,M44,M49)</f>
        <v>0</v>
      </c>
    </row>
    <row r="15" spans="1:6" x14ac:dyDescent="0.25">
      <c r="A15" s="281" t="s">
        <v>300</v>
      </c>
      <c r="B15" s="281">
        <f>'2. Project Details'!J6</f>
        <v>0</v>
      </c>
      <c r="C15" s="282">
        <f>'3. Eligible Cost Breakdown'!Q36</f>
        <v>0</v>
      </c>
      <c r="D15" s="276"/>
      <c r="E15" s="275">
        <f>PRODUCT(R32,R39,R44,R49)</f>
        <v>0</v>
      </c>
    </row>
    <row r="16" spans="1:6" x14ac:dyDescent="0.25">
      <c r="A16" s="281" t="s">
        <v>301</v>
      </c>
      <c r="B16" s="281">
        <f>'2. Project Details'!L6</f>
        <v>0</v>
      </c>
      <c r="C16" s="282">
        <f>'3. Eligible Cost Breakdown'!S36</f>
        <v>0</v>
      </c>
      <c r="D16" s="276"/>
      <c r="E16" s="275">
        <f>PRODUCT(W32,W39,W44,W49)</f>
        <v>0</v>
      </c>
    </row>
    <row r="17" spans="1:49" x14ac:dyDescent="0.25">
      <c r="A17" s="281" t="s">
        <v>302</v>
      </c>
      <c r="B17" s="281">
        <f>'2. Project Details'!N6</f>
        <v>0</v>
      </c>
      <c r="C17" s="282">
        <f>'3. Eligible Cost Breakdown'!U36</f>
        <v>0</v>
      </c>
      <c r="D17" s="281"/>
      <c r="E17" s="275">
        <f>PRODUCT(AB32,AB39,AB44,AB49)</f>
        <v>0</v>
      </c>
    </row>
    <row r="18" spans="1:49" x14ac:dyDescent="0.25">
      <c r="A18" s="281" t="s">
        <v>303</v>
      </c>
      <c r="B18" s="281">
        <f>'2. Project Details'!P6</f>
        <v>0</v>
      </c>
      <c r="C18" s="282">
        <f>'3. Eligible Cost Breakdown'!W36</f>
        <v>0</v>
      </c>
      <c r="D18" s="281"/>
      <c r="E18" s="275">
        <f>PRODUCT(AG32,AG39,AG44,AG49)</f>
        <v>0</v>
      </c>
    </row>
    <row r="19" spans="1:49" x14ac:dyDescent="0.25">
      <c r="A19" s="281" t="s">
        <v>304</v>
      </c>
      <c r="B19" s="281">
        <f>'2. Project Details'!R6</f>
        <v>0</v>
      </c>
      <c r="C19" s="282">
        <f>'3. Eligible Cost Breakdown'!Y36</f>
        <v>0</v>
      </c>
      <c r="D19" s="281"/>
      <c r="E19" s="275">
        <f>PRODUCT(AL32,AL39,AL44,AL49)</f>
        <v>0</v>
      </c>
    </row>
    <row r="20" spans="1:49" x14ac:dyDescent="0.25">
      <c r="A20" s="281" t="s">
        <v>305</v>
      </c>
      <c r="B20" s="281">
        <f>'2. Project Details'!T6</f>
        <v>0</v>
      </c>
      <c r="C20" s="282">
        <f>'3. Eligible Cost Breakdown'!AA36</f>
        <v>0</v>
      </c>
      <c r="D20" s="281"/>
      <c r="E20" s="275">
        <f>PRODUCT(AQ32,AQ39,AQ44,AQ49)</f>
        <v>0</v>
      </c>
    </row>
    <row r="21" spans="1:49" x14ac:dyDescent="0.25">
      <c r="A21" s="281" t="s">
        <v>306</v>
      </c>
      <c r="B21" s="281">
        <f>'2. Project Details'!V6</f>
        <v>0</v>
      </c>
      <c r="C21" s="282">
        <f>'3. Eligible Cost Breakdown'!AC36</f>
        <v>0</v>
      </c>
      <c r="D21" s="281"/>
      <c r="E21" s="275">
        <f>PRODUCT(AV32,AV39,AV44,AV49)</f>
        <v>0</v>
      </c>
    </row>
    <row r="22" spans="1:49" x14ac:dyDescent="0.25">
      <c r="A22" s="276" t="s">
        <v>471</v>
      </c>
      <c r="B22" s="283"/>
      <c r="C22" s="299">
        <f>SUM(C12:C21)</f>
        <v>0</v>
      </c>
      <c r="D22" s="276"/>
    </row>
    <row r="24" spans="1:49" ht="18.75" x14ac:dyDescent="0.3">
      <c r="A24" s="280" t="s">
        <v>487</v>
      </c>
    </row>
    <row r="26" spans="1:49" x14ac:dyDescent="0.25">
      <c r="A26" s="276" t="s">
        <v>297</v>
      </c>
      <c r="B26" s="276">
        <f>B12</f>
        <v>0</v>
      </c>
      <c r="F26" s="276" t="s">
        <v>298</v>
      </c>
      <c r="G26" s="276">
        <f>B13</f>
        <v>0</v>
      </c>
      <c r="K26" s="276" t="s">
        <v>299</v>
      </c>
      <c r="L26" s="276">
        <f>B14</f>
        <v>0</v>
      </c>
      <c r="P26" s="276" t="s">
        <v>300</v>
      </c>
      <c r="Q26" s="276">
        <f>B15</f>
        <v>0</v>
      </c>
      <c r="U26" s="276" t="s">
        <v>301</v>
      </c>
      <c r="V26" s="276">
        <f>B16</f>
        <v>0</v>
      </c>
      <c r="Z26" s="276" t="s">
        <v>302</v>
      </c>
      <c r="AA26" s="276">
        <f>B17</f>
        <v>0</v>
      </c>
      <c r="AE26" s="276" t="s">
        <v>303</v>
      </c>
      <c r="AF26" s="276">
        <f>B18</f>
        <v>0</v>
      </c>
      <c r="AJ26" s="276" t="s">
        <v>304</v>
      </c>
      <c r="AK26" s="276">
        <f>B19</f>
        <v>0</v>
      </c>
      <c r="AO26" s="276" t="s">
        <v>305</v>
      </c>
      <c r="AP26" s="276">
        <f>B20</f>
        <v>0</v>
      </c>
      <c r="AT26" s="276" t="s">
        <v>306</v>
      </c>
      <c r="AU26" s="276">
        <f>B21</f>
        <v>0</v>
      </c>
    </row>
    <row r="28" spans="1:49" x14ac:dyDescent="0.25">
      <c r="A28" s="276" t="s">
        <v>29</v>
      </c>
      <c r="B28" s="276" t="s">
        <v>488</v>
      </c>
      <c r="C28" s="276" t="s">
        <v>201</v>
      </c>
      <c r="D28" s="276" t="s">
        <v>276</v>
      </c>
      <c r="F28" s="276" t="s">
        <v>29</v>
      </c>
      <c r="G28" s="276" t="s">
        <v>488</v>
      </c>
      <c r="H28" s="276" t="s">
        <v>201</v>
      </c>
      <c r="I28" s="276" t="s">
        <v>276</v>
      </c>
      <c r="K28" s="276" t="s">
        <v>29</v>
      </c>
      <c r="L28" s="276" t="s">
        <v>488</v>
      </c>
      <c r="M28" s="276" t="s">
        <v>201</v>
      </c>
      <c r="N28" s="276" t="s">
        <v>276</v>
      </c>
      <c r="P28" s="276" t="s">
        <v>29</v>
      </c>
      <c r="Q28" s="276" t="s">
        <v>488</v>
      </c>
      <c r="R28" s="276" t="s">
        <v>201</v>
      </c>
      <c r="S28" s="276" t="s">
        <v>276</v>
      </c>
      <c r="U28" s="276" t="s">
        <v>29</v>
      </c>
      <c r="V28" s="276" t="s">
        <v>488</v>
      </c>
      <c r="W28" s="276" t="s">
        <v>201</v>
      </c>
      <c r="X28" s="276" t="s">
        <v>276</v>
      </c>
      <c r="Z28" s="276" t="s">
        <v>29</v>
      </c>
      <c r="AA28" s="276" t="s">
        <v>488</v>
      </c>
      <c r="AB28" s="276" t="s">
        <v>201</v>
      </c>
      <c r="AC28" s="276" t="s">
        <v>276</v>
      </c>
      <c r="AE28" s="276" t="s">
        <v>29</v>
      </c>
      <c r="AF28" s="276" t="s">
        <v>488</v>
      </c>
      <c r="AG28" s="276" t="s">
        <v>201</v>
      </c>
      <c r="AH28" s="276" t="s">
        <v>276</v>
      </c>
      <c r="AJ28" s="276" t="s">
        <v>29</v>
      </c>
      <c r="AK28" s="276" t="s">
        <v>488</v>
      </c>
      <c r="AL28" s="276" t="s">
        <v>201</v>
      </c>
      <c r="AM28" s="276" t="s">
        <v>276</v>
      </c>
      <c r="AO28" s="276" t="s">
        <v>29</v>
      </c>
      <c r="AP28" s="276" t="s">
        <v>488</v>
      </c>
      <c r="AQ28" s="276" t="s">
        <v>201</v>
      </c>
      <c r="AR28" s="276" t="s">
        <v>276</v>
      </c>
      <c r="AT28" s="276" t="s">
        <v>29</v>
      </c>
      <c r="AU28" s="276" t="s">
        <v>488</v>
      </c>
      <c r="AV28" s="276" t="s">
        <v>201</v>
      </c>
      <c r="AW28" s="276" t="s">
        <v>276</v>
      </c>
    </row>
    <row r="29" spans="1:49" x14ac:dyDescent="0.25">
      <c r="A29" s="281" t="s">
        <v>373</v>
      </c>
      <c r="B29" s="277" t="s">
        <v>489</v>
      </c>
      <c r="C29" s="281"/>
      <c r="D29" s="281"/>
      <c r="F29" s="281" t="s">
        <v>373</v>
      </c>
      <c r="G29" s="277" t="s">
        <v>489</v>
      </c>
      <c r="H29" s="281"/>
      <c r="I29" s="281"/>
      <c r="K29" s="281" t="s">
        <v>373</v>
      </c>
      <c r="L29" s="277" t="s">
        <v>489</v>
      </c>
      <c r="M29" s="281"/>
      <c r="N29" s="281"/>
      <c r="P29" s="281" t="s">
        <v>373</v>
      </c>
      <c r="Q29" s="277" t="s">
        <v>489</v>
      </c>
      <c r="R29" s="281"/>
      <c r="S29" s="281"/>
      <c r="U29" s="281" t="s">
        <v>373</v>
      </c>
      <c r="V29" s="277" t="s">
        <v>489</v>
      </c>
      <c r="W29" s="281"/>
      <c r="X29" s="281"/>
      <c r="Z29" s="281" t="s">
        <v>373</v>
      </c>
      <c r="AA29" s="277" t="s">
        <v>489</v>
      </c>
      <c r="AB29" s="281"/>
      <c r="AC29" s="281"/>
      <c r="AE29" s="281" t="s">
        <v>373</v>
      </c>
      <c r="AF29" s="277" t="s">
        <v>489</v>
      </c>
      <c r="AG29" s="281"/>
      <c r="AH29" s="281"/>
      <c r="AJ29" s="281" t="s">
        <v>373</v>
      </c>
      <c r="AK29" s="277" t="s">
        <v>489</v>
      </c>
      <c r="AL29" s="281"/>
      <c r="AM29" s="281"/>
      <c r="AO29" s="281" t="s">
        <v>373</v>
      </c>
      <c r="AP29" s="277" t="s">
        <v>489</v>
      </c>
      <c r="AQ29" s="281"/>
      <c r="AR29" s="281"/>
      <c r="AT29" s="281" t="s">
        <v>373</v>
      </c>
      <c r="AU29" s="277" t="s">
        <v>489</v>
      </c>
      <c r="AV29" s="281"/>
      <c r="AW29" s="281"/>
    </row>
    <row r="30" spans="1:49" x14ac:dyDescent="0.25">
      <c r="A30" s="281" t="s">
        <v>374</v>
      </c>
      <c r="B30" s="277" t="s">
        <v>490</v>
      </c>
      <c r="C30" s="281"/>
      <c r="D30" s="281"/>
      <c r="F30" s="281" t="s">
        <v>374</v>
      </c>
      <c r="G30" s="277" t="s">
        <v>490</v>
      </c>
      <c r="H30" s="281"/>
      <c r="I30" s="281"/>
      <c r="K30" s="281" t="s">
        <v>374</v>
      </c>
      <c r="L30" s="277" t="s">
        <v>490</v>
      </c>
      <c r="M30" s="281"/>
      <c r="N30" s="281"/>
      <c r="P30" s="281" t="s">
        <v>374</v>
      </c>
      <c r="Q30" s="277" t="s">
        <v>490</v>
      </c>
      <c r="R30" s="281"/>
      <c r="S30" s="281"/>
      <c r="U30" s="281" t="s">
        <v>374</v>
      </c>
      <c r="V30" s="277" t="s">
        <v>490</v>
      </c>
      <c r="W30" s="281"/>
      <c r="X30" s="281"/>
      <c r="Z30" s="281" t="s">
        <v>374</v>
      </c>
      <c r="AA30" s="277" t="s">
        <v>490</v>
      </c>
      <c r="AB30" s="281"/>
      <c r="AC30" s="281"/>
      <c r="AE30" s="281" t="s">
        <v>374</v>
      </c>
      <c r="AF30" s="277" t="s">
        <v>490</v>
      </c>
      <c r="AG30" s="281"/>
      <c r="AH30" s="281"/>
      <c r="AJ30" s="281" t="s">
        <v>374</v>
      </c>
      <c r="AK30" s="277" t="s">
        <v>490</v>
      </c>
      <c r="AL30" s="281"/>
      <c r="AM30" s="281"/>
      <c r="AO30" s="281" t="s">
        <v>374</v>
      </c>
      <c r="AP30" s="277" t="s">
        <v>490</v>
      </c>
      <c r="AQ30" s="281"/>
      <c r="AR30" s="281"/>
      <c r="AT30" s="281" t="s">
        <v>374</v>
      </c>
      <c r="AU30" s="277" t="s">
        <v>490</v>
      </c>
      <c r="AV30" s="281"/>
      <c r="AW30" s="281"/>
    </row>
    <row r="31" spans="1:49" x14ac:dyDescent="0.25">
      <c r="A31" s="281" t="s">
        <v>375</v>
      </c>
      <c r="B31" s="277" t="s">
        <v>603</v>
      </c>
      <c r="C31" s="281"/>
      <c r="D31" s="281"/>
      <c r="F31" s="281" t="s">
        <v>375</v>
      </c>
      <c r="G31" s="277" t="s">
        <v>603</v>
      </c>
      <c r="H31" s="281"/>
      <c r="I31" s="281"/>
      <c r="K31" s="281" t="s">
        <v>375</v>
      </c>
      <c r="L31" s="277" t="s">
        <v>603</v>
      </c>
      <c r="M31" s="281"/>
      <c r="N31" s="281"/>
      <c r="P31" s="281" t="s">
        <v>375</v>
      </c>
      <c r="Q31" s="277" t="s">
        <v>603</v>
      </c>
      <c r="R31" s="281"/>
      <c r="S31" s="281"/>
      <c r="U31" s="281" t="s">
        <v>375</v>
      </c>
      <c r="V31" s="277" t="s">
        <v>603</v>
      </c>
      <c r="W31" s="281"/>
      <c r="X31" s="281"/>
      <c r="Z31" s="281" t="s">
        <v>375</v>
      </c>
      <c r="AA31" s="277" t="s">
        <v>603</v>
      </c>
      <c r="AB31" s="281"/>
      <c r="AC31" s="281"/>
      <c r="AE31" s="281" t="s">
        <v>375</v>
      </c>
      <c r="AF31" s="277" t="s">
        <v>603</v>
      </c>
      <c r="AG31" s="281"/>
      <c r="AH31" s="281"/>
      <c r="AJ31" s="281" t="s">
        <v>375</v>
      </c>
      <c r="AK31" s="277" t="s">
        <v>603</v>
      </c>
      <c r="AL31" s="281"/>
      <c r="AM31" s="281"/>
      <c r="AO31" s="281" t="s">
        <v>375</v>
      </c>
      <c r="AP31" s="277" t="s">
        <v>603</v>
      </c>
      <c r="AQ31" s="281"/>
      <c r="AR31" s="281"/>
      <c r="AT31" s="281" t="s">
        <v>375</v>
      </c>
      <c r="AU31" s="277" t="s">
        <v>603</v>
      </c>
      <c r="AV31" s="281"/>
      <c r="AW31" s="281"/>
    </row>
    <row r="32" spans="1:49" x14ac:dyDescent="0.25">
      <c r="A32" s="284" t="s">
        <v>554</v>
      </c>
      <c r="C32" s="284">
        <v>0</v>
      </c>
      <c r="D32" s="284"/>
      <c r="F32" s="284" t="s">
        <v>554</v>
      </c>
      <c r="H32" s="284">
        <v>0</v>
      </c>
      <c r="I32" s="284"/>
      <c r="K32" s="284" t="s">
        <v>554</v>
      </c>
      <c r="M32" s="284">
        <v>0</v>
      </c>
      <c r="N32" s="284"/>
      <c r="P32" s="284" t="s">
        <v>554</v>
      </c>
      <c r="R32" s="284">
        <v>0</v>
      </c>
      <c r="S32" s="284"/>
      <c r="U32" s="284" t="s">
        <v>554</v>
      </c>
      <c r="W32" s="284">
        <v>0</v>
      </c>
      <c r="X32" s="284"/>
      <c r="Z32" s="284" t="s">
        <v>554</v>
      </c>
      <c r="AB32" s="284">
        <v>0</v>
      </c>
      <c r="AC32" s="284"/>
      <c r="AE32" s="284" t="s">
        <v>554</v>
      </c>
      <c r="AG32" s="284">
        <v>0</v>
      </c>
      <c r="AH32" s="284"/>
      <c r="AJ32" s="284" t="s">
        <v>554</v>
      </c>
      <c r="AL32" s="284">
        <v>0</v>
      </c>
      <c r="AM32" s="284"/>
      <c r="AO32" s="284" t="s">
        <v>554</v>
      </c>
      <c r="AQ32" s="284">
        <v>0</v>
      </c>
      <c r="AR32" s="284"/>
      <c r="AT32" s="284" t="s">
        <v>554</v>
      </c>
      <c r="AV32" s="284">
        <v>0</v>
      </c>
      <c r="AW32" s="284"/>
    </row>
    <row r="34" spans="1:49" x14ac:dyDescent="0.25">
      <c r="A34" s="276" t="s">
        <v>491</v>
      </c>
      <c r="B34" s="276" t="s">
        <v>488</v>
      </c>
      <c r="C34" s="276" t="s">
        <v>201</v>
      </c>
      <c r="D34" s="276" t="s">
        <v>276</v>
      </c>
      <c r="F34" s="276" t="s">
        <v>491</v>
      </c>
      <c r="G34" s="276" t="s">
        <v>488</v>
      </c>
      <c r="H34" s="276" t="s">
        <v>201</v>
      </c>
      <c r="I34" s="276" t="s">
        <v>276</v>
      </c>
      <c r="K34" s="276" t="s">
        <v>491</v>
      </c>
      <c r="L34" s="276" t="s">
        <v>488</v>
      </c>
      <c r="M34" s="276" t="s">
        <v>201</v>
      </c>
      <c r="N34" s="276" t="s">
        <v>276</v>
      </c>
      <c r="P34" s="276" t="s">
        <v>491</v>
      </c>
      <c r="Q34" s="276" t="s">
        <v>488</v>
      </c>
      <c r="R34" s="276" t="s">
        <v>201</v>
      </c>
      <c r="S34" s="276" t="s">
        <v>276</v>
      </c>
      <c r="U34" s="276" t="s">
        <v>491</v>
      </c>
      <c r="V34" s="276" t="s">
        <v>488</v>
      </c>
      <c r="W34" s="276" t="s">
        <v>201</v>
      </c>
      <c r="X34" s="276" t="s">
        <v>276</v>
      </c>
      <c r="Z34" s="276" t="s">
        <v>491</v>
      </c>
      <c r="AA34" s="276" t="s">
        <v>488</v>
      </c>
      <c r="AB34" s="276" t="s">
        <v>201</v>
      </c>
      <c r="AC34" s="276" t="s">
        <v>276</v>
      </c>
      <c r="AE34" s="276" t="s">
        <v>491</v>
      </c>
      <c r="AF34" s="276" t="s">
        <v>488</v>
      </c>
      <c r="AG34" s="276" t="s">
        <v>201</v>
      </c>
      <c r="AH34" s="276" t="s">
        <v>276</v>
      </c>
      <c r="AJ34" s="276" t="s">
        <v>491</v>
      </c>
      <c r="AK34" s="276" t="s">
        <v>488</v>
      </c>
      <c r="AL34" s="276" t="s">
        <v>201</v>
      </c>
      <c r="AM34" s="276" t="s">
        <v>276</v>
      </c>
      <c r="AO34" s="276" t="s">
        <v>491</v>
      </c>
      <c r="AP34" s="276" t="s">
        <v>488</v>
      </c>
      <c r="AQ34" s="276" t="s">
        <v>201</v>
      </c>
      <c r="AR34" s="276" t="s">
        <v>276</v>
      </c>
      <c r="AT34" s="276" t="s">
        <v>491</v>
      </c>
      <c r="AU34" s="276" t="s">
        <v>488</v>
      </c>
      <c r="AV34" s="276" t="s">
        <v>201</v>
      </c>
      <c r="AW34" s="276" t="s">
        <v>276</v>
      </c>
    </row>
    <row r="35" spans="1:49" x14ac:dyDescent="0.25">
      <c r="A35" s="281" t="s">
        <v>492</v>
      </c>
      <c r="B35" s="277" t="s">
        <v>493</v>
      </c>
      <c r="C35" s="277"/>
      <c r="D35" s="277"/>
      <c r="F35" s="281" t="s">
        <v>492</v>
      </c>
      <c r="G35" s="277" t="s">
        <v>493</v>
      </c>
      <c r="H35" s="277"/>
      <c r="I35" s="277"/>
      <c r="K35" s="281" t="s">
        <v>492</v>
      </c>
      <c r="L35" s="277" t="s">
        <v>493</v>
      </c>
      <c r="M35" s="277"/>
      <c r="N35" s="277"/>
      <c r="P35" s="281" t="s">
        <v>492</v>
      </c>
      <c r="Q35" s="277" t="s">
        <v>493</v>
      </c>
      <c r="R35" s="277"/>
      <c r="S35" s="277"/>
      <c r="U35" s="281" t="s">
        <v>492</v>
      </c>
      <c r="V35" s="277" t="s">
        <v>493</v>
      </c>
      <c r="W35" s="277"/>
      <c r="X35" s="277"/>
      <c r="Z35" s="281" t="s">
        <v>492</v>
      </c>
      <c r="AA35" s="277" t="s">
        <v>493</v>
      </c>
      <c r="AB35" s="277"/>
      <c r="AC35" s="277"/>
      <c r="AE35" s="281" t="s">
        <v>492</v>
      </c>
      <c r="AF35" s="277" t="s">
        <v>493</v>
      </c>
      <c r="AG35" s="277"/>
      <c r="AH35" s="277"/>
      <c r="AJ35" s="281" t="s">
        <v>492</v>
      </c>
      <c r="AK35" s="277" t="s">
        <v>493</v>
      </c>
      <c r="AL35" s="277"/>
      <c r="AM35" s="277"/>
      <c r="AO35" s="281" t="s">
        <v>492</v>
      </c>
      <c r="AP35" s="277" t="s">
        <v>493</v>
      </c>
      <c r="AQ35" s="277"/>
      <c r="AR35" s="277"/>
      <c r="AT35" s="281" t="s">
        <v>492</v>
      </c>
      <c r="AU35" s="277" t="s">
        <v>493</v>
      </c>
      <c r="AV35" s="277"/>
      <c r="AW35" s="277"/>
    </row>
    <row r="36" spans="1:49" x14ac:dyDescent="0.25">
      <c r="A36" s="281" t="s">
        <v>494</v>
      </c>
      <c r="B36" s="277" t="s">
        <v>495</v>
      </c>
      <c r="C36" s="277"/>
      <c r="D36" s="277"/>
      <c r="F36" s="281" t="s">
        <v>494</v>
      </c>
      <c r="G36" s="277" t="s">
        <v>495</v>
      </c>
      <c r="H36" s="277"/>
      <c r="I36" s="277"/>
      <c r="K36" s="281" t="s">
        <v>494</v>
      </c>
      <c r="L36" s="277" t="s">
        <v>495</v>
      </c>
      <c r="M36" s="277"/>
      <c r="N36" s="277"/>
      <c r="P36" s="281" t="s">
        <v>494</v>
      </c>
      <c r="Q36" s="277" t="s">
        <v>495</v>
      </c>
      <c r="R36" s="277"/>
      <c r="S36" s="277"/>
      <c r="U36" s="281" t="s">
        <v>494</v>
      </c>
      <c r="V36" s="277" t="s">
        <v>495</v>
      </c>
      <c r="W36" s="277"/>
      <c r="X36" s="277"/>
      <c r="Z36" s="281" t="s">
        <v>494</v>
      </c>
      <c r="AA36" s="277" t="s">
        <v>495</v>
      </c>
      <c r="AB36" s="277"/>
      <c r="AC36" s="277"/>
      <c r="AE36" s="281" t="s">
        <v>494</v>
      </c>
      <c r="AF36" s="277" t="s">
        <v>495</v>
      </c>
      <c r="AG36" s="277"/>
      <c r="AH36" s="277"/>
      <c r="AJ36" s="281" t="s">
        <v>494</v>
      </c>
      <c r="AK36" s="277" t="s">
        <v>495</v>
      </c>
      <c r="AL36" s="277"/>
      <c r="AM36" s="277"/>
      <c r="AO36" s="281" t="s">
        <v>494</v>
      </c>
      <c r="AP36" s="277" t="s">
        <v>495</v>
      </c>
      <c r="AQ36" s="277"/>
      <c r="AR36" s="277"/>
      <c r="AT36" s="281" t="s">
        <v>494</v>
      </c>
      <c r="AU36" s="277" t="s">
        <v>495</v>
      </c>
      <c r="AV36" s="277"/>
      <c r="AW36" s="277"/>
    </row>
    <row r="37" spans="1:49" x14ac:dyDescent="0.25">
      <c r="A37" s="281" t="s">
        <v>496</v>
      </c>
      <c r="B37" s="277" t="s">
        <v>497</v>
      </c>
      <c r="C37" s="277"/>
      <c r="D37" s="277"/>
      <c r="F37" s="281" t="s">
        <v>496</v>
      </c>
      <c r="G37" s="277" t="s">
        <v>497</v>
      </c>
      <c r="H37" s="277"/>
      <c r="I37" s="277"/>
      <c r="K37" s="281" t="s">
        <v>496</v>
      </c>
      <c r="L37" s="277" t="s">
        <v>497</v>
      </c>
      <c r="M37" s="277"/>
      <c r="N37" s="277"/>
      <c r="P37" s="281" t="s">
        <v>496</v>
      </c>
      <c r="Q37" s="277" t="s">
        <v>497</v>
      </c>
      <c r="R37" s="277"/>
      <c r="S37" s="277"/>
      <c r="U37" s="281" t="s">
        <v>496</v>
      </c>
      <c r="V37" s="277" t="s">
        <v>497</v>
      </c>
      <c r="W37" s="277"/>
      <c r="X37" s="277"/>
      <c r="Z37" s="281" t="s">
        <v>496</v>
      </c>
      <c r="AA37" s="277" t="s">
        <v>497</v>
      </c>
      <c r="AB37" s="277"/>
      <c r="AC37" s="277"/>
      <c r="AE37" s="281" t="s">
        <v>496</v>
      </c>
      <c r="AF37" s="277" t="s">
        <v>497</v>
      </c>
      <c r="AG37" s="277"/>
      <c r="AH37" s="277"/>
      <c r="AJ37" s="281" t="s">
        <v>496</v>
      </c>
      <c r="AK37" s="277" t="s">
        <v>497</v>
      </c>
      <c r="AL37" s="277"/>
      <c r="AM37" s="277"/>
      <c r="AO37" s="281" t="s">
        <v>496</v>
      </c>
      <c r="AP37" s="277" t="s">
        <v>497</v>
      </c>
      <c r="AQ37" s="277"/>
      <c r="AR37" s="277"/>
      <c r="AT37" s="281" t="s">
        <v>496</v>
      </c>
      <c r="AU37" s="277" t="s">
        <v>497</v>
      </c>
      <c r="AV37" s="277"/>
      <c r="AW37" s="277"/>
    </row>
    <row r="38" spans="1:49" x14ac:dyDescent="0.25">
      <c r="A38" s="281" t="s">
        <v>498</v>
      </c>
      <c r="B38" s="277" t="s">
        <v>499</v>
      </c>
      <c r="C38" s="277"/>
      <c r="D38" s="277"/>
      <c r="F38" s="281" t="s">
        <v>498</v>
      </c>
      <c r="G38" s="277" t="s">
        <v>499</v>
      </c>
      <c r="H38" s="277"/>
      <c r="I38" s="277"/>
      <c r="K38" s="281" t="s">
        <v>498</v>
      </c>
      <c r="L38" s="277" t="s">
        <v>499</v>
      </c>
      <c r="M38" s="277"/>
      <c r="N38" s="277"/>
      <c r="P38" s="281" t="s">
        <v>498</v>
      </c>
      <c r="Q38" s="277" t="s">
        <v>499</v>
      </c>
      <c r="R38" s="277"/>
      <c r="S38" s="277"/>
      <c r="U38" s="281" t="s">
        <v>498</v>
      </c>
      <c r="V38" s="277" t="s">
        <v>499</v>
      </c>
      <c r="W38" s="277"/>
      <c r="X38" s="277"/>
      <c r="Z38" s="281" t="s">
        <v>498</v>
      </c>
      <c r="AA38" s="277" t="s">
        <v>499</v>
      </c>
      <c r="AB38" s="277"/>
      <c r="AC38" s="277"/>
      <c r="AE38" s="281" t="s">
        <v>498</v>
      </c>
      <c r="AF38" s="277" t="s">
        <v>499</v>
      </c>
      <c r="AG38" s="277"/>
      <c r="AH38" s="277"/>
      <c r="AJ38" s="281" t="s">
        <v>498</v>
      </c>
      <c r="AK38" s="277" t="s">
        <v>499</v>
      </c>
      <c r="AL38" s="277"/>
      <c r="AM38" s="277"/>
      <c r="AO38" s="281" t="s">
        <v>498</v>
      </c>
      <c r="AP38" s="277" t="s">
        <v>499</v>
      </c>
      <c r="AQ38" s="277"/>
      <c r="AR38" s="277"/>
      <c r="AT38" s="281" t="s">
        <v>498</v>
      </c>
      <c r="AU38" s="277" t="s">
        <v>499</v>
      </c>
      <c r="AV38" s="277"/>
      <c r="AW38" s="277"/>
    </row>
    <row r="39" spans="1:49" x14ac:dyDescent="0.25">
      <c r="A39" s="284" t="s">
        <v>554</v>
      </c>
      <c r="C39" s="284">
        <v>0</v>
      </c>
      <c r="F39" s="284" t="s">
        <v>554</v>
      </c>
      <c r="H39" s="284">
        <v>0</v>
      </c>
      <c r="K39" s="284" t="s">
        <v>554</v>
      </c>
      <c r="M39" s="284">
        <v>0</v>
      </c>
      <c r="P39" s="284" t="s">
        <v>554</v>
      </c>
      <c r="R39" s="284">
        <v>0</v>
      </c>
      <c r="U39" s="284" t="s">
        <v>554</v>
      </c>
      <c r="W39" s="284">
        <v>0</v>
      </c>
      <c r="Z39" s="284" t="s">
        <v>554</v>
      </c>
      <c r="AB39" s="284">
        <v>0</v>
      </c>
      <c r="AE39" s="284" t="s">
        <v>554</v>
      </c>
      <c r="AG39" s="284">
        <v>0</v>
      </c>
      <c r="AJ39" s="284" t="s">
        <v>554</v>
      </c>
      <c r="AL39" s="284">
        <v>0</v>
      </c>
      <c r="AO39" s="284" t="s">
        <v>554</v>
      </c>
      <c r="AQ39" s="284">
        <v>0</v>
      </c>
      <c r="AT39" s="284" t="s">
        <v>554</v>
      </c>
      <c r="AV39" s="284">
        <v>0</v>
      </c>
    </row>
    <row r="40" spans="1:49" x14ac:dyDescent="0.25">
      <c r="A40" s="284"/>
      <c r="F40" s="284"/>
      <c r="K40" s="284"/>
      <c r="P40" s="284"/>
      <c r="U40" s="284"/>
      <c r="Z40" s="284"/>
      <c r="AE40" s="284"/>
      <c r="AJ40" s="284"/>
      <c r="AO40" s="284"/>
      <c r="AT40" s="284"/>
    </row>
    <row r="41" spans="1:49" x14ac:dyDescent="0.25">
      <c r="A41" s="276" t="s">
        <v>500</v>
      </c>
      <c r="B41" s="276" t="s">
        <v>488</v>
      </c>
      <c r="C41" s="276" t="s">
        <v>201</v>
      </c>
      <c r="D41" s="276" t="s">
        <v>276</v>
      </c>
      <c r="F41" s="276" t="s">
        <v>500</v>
      </c>
      <c r="G41" s="276" t="s">
        <v>488</v>
      </c>
      <c r="H41" s="276" t="s">
        <v>201</v>
      </c>
      <c r="I41" s="276" t="s">
        <v>276</v>
      </c>
      <c r="K41" s="276" t="s">
        <v>500</v>
      </c>
      <c r="L41" s="276" t="s">
        <v>488</v>
      </c>
      <c r="M41" s="276" t="s">
        <v>201</v>
      </c>
      <c r="N41" s="276" t="s">
        <v>276</v>
      </c>
      <c r="P41" s="276" t="s">
        <v>500</v>
      </c>
      <c r="Q41" s="276" t="s">
        <v>488</v>
      </c>
      <c r="R41" s="276" t="s">
        <v>201</v>
      </c>
      <c r="S41" s="276" t="s">
        <v>276</v>
      </c>
      <c r="U41" s="276" t="s">
        <v>500</v>
      </c>
      <c r="V41" s="276" t="s">
        <v>488</v>
      </c>
      <c r="W41" s="276" t="s">
        <v>201</v>
      </c>
      <c r="X41" s="276" t="s">
        <v>276</v>
      </c>
      <c r="Z41" s="276" t="s">
        <v>500</v>
      </c>
      <c r="AA41" s="276" t="s">
        <v>488</v>
      </c>
      <c r="AB41" s="276" t="s">
        <v>201</v>
      </c>
      <c r="AC41" s="276" t="s">
        <v>276</v>
      </c>
      <c r="AE41" s="276" t="s">
        <v>500</v>
      </c>
      <c r="AF41" s="276" t="s">
        <v>488</v>
      </c>
      <c r="AG41" s="276" t="s">
        <v>201</v>
      </c>
      <c r="AH41" s="276" t="s">
        <v>276</v>
      </c>
      <c r="AJ41" s="276" t="s">
        <v>500</v>
      </c>
      <c r="AK41" s="276" t="s">
        <v>488</v>
      </c>
      <c r="AL41" s="276" t="s">
        <v>201</v>
      </c>
      <c r="AM41" s="276" t="s">
        <v>276</v>
      </c>
      <c r="AO41" s="276" t="s">
        <v>500</v>
      </c>
      <c r="AP41" s="276" t="s">
        <v>488</v>
      </c>
      <c r="AQ41" s="276" t="s">
        <v>201</v>
      </c>
      <c r="AR41" s="276" t="s">
        <v>276</v>
      </c>
      <c r="AT41" s="276" t="s">
        <v>500</v>
      </c>
      <c r="AU41" s="276" t="s">
        <v>488</v>
      </c>
      <c r="AV41" s="276" t="s">
        <v>201</v>
      </c>
      <c r="AW41" s="276" t="s">
        <v>276</v>
      </c>
    </row>
    <row r="42" spans="1:49" x14ac:dyDescent="0.25">
      <c r="A42" s="281" t="s">
        <v>501</v>
      </c>
      <c r="B42" s="277" t="s">
        <v>644</v>
      </c>
      <c r="C42" s="300"/>
      <c r="D42" s="277"/>
      <c r="F42" s="281" t="s">
        <v>501</v>
      </c>
      <c r="G42" s="277" t="s">
        <v>645</v>
      </c>
      <c r="H42" s="277"/>
      <c r="I42" s="277"/>
      <c r="K42" s="281" t="s">
        <v>501</v>
      </c>
      <c r="L42" s="277" t="s">
        <v>645</v>
      </c>
      <c r="M42" s="300"/>
      <c r="N42" s="277"/>
      <c r="P42" s="281" t="s">
        <v>501</v>
      </c>
      <c r="Q42" s="277" t="s">
        <v>645</v>
      </c>
      <c r="R42" s="300"/>
      <c r="S42" s="277"/>
      <c r="U42" s="281" t="s">
        <v>501</v>
      </c>
      <c r="V42" s="277" t="s">
        <v>645</v>
      </c>
      <c r="W42" s="300"/>
      <c r="X42" s="277"/>
      <c r="Z42" s="281" t="s">
        <v>501</v>
      </c>
      <c r="AA42" s="277" t="s">
        <v>645</v>
      </c>
      <c r="AB42" s="300"/>
      <c r="AC42" s="277"/>
      <c r="AE42" s="281" t="s">
        <v>501</v>
      </c>
      <c r="AF42" s="277" t="s">
        <v>645</v>
      </c>
      <c r="AG42" s="300"/>
      <c r="AH42" s="277"/>
      <c r="AJ42" s="281" t="s">
        <v>501</v>
      </c>
      <c r="AK42" s="277" t="s">
        <v>645</v>
      </c>
      <c r="AL42" s="300"/>
      <c r="AM42" s="277"/>
      <c r="AO42" s="281" t="s">
        <v>501</v>
      </c>
      <c r="AP42" s="277" t="s">
        <v>645</v>
      </c>
      <c r="AQ42" s="300"/>
      <c r="AR42" s="277"/>
      <c r="AT42" s="281" t="s">
        <v>501</v>
      </c>
      <c r="AU42" s="277" t="s">
        <v>645</v>
      </c>
      <c r="AV42" s="300"/>
      <c r="AW42" s="277"/>
    </row>
    <row r="43" spans="1:49" x14ac:dyDescent="0.25">
      <c r="A43" s="281" t="s">
        <v>502</v>
      </c>
      <c r="B43" s="277" t="s">
        <v>643</v>
      </c>
      <c r="C43" s="301"/>
      <c r="D43" s="277"/>
      <c r="F43" s="281" t="s">
        <v>502</v>
      </c>
      <c r="G43" s="277" t="s">
        <v>643</v>
      </c>
      <c r="H43" s="301"/>
      <c r="I43" s="277"/>
      <c r="K43" s="281" t="s">
        <v>502</v>
      </c>
      <c r="L43" s="277" t="s">
        <v>643</v>
      </c>
      <c r="M43" s="301"/>
      <c r="N43" s="277"/>
      <c r="P43" s="281" t="s">
        <v>502</v>
      </c>
      <c r="Q43" s="277" t="s">
        <v>643</v>
      </c>
      <c r="R43" s="301"/>
      <c r="S43" s="277"/>
      <c r="U43" s="281" t="s">
        <v>502</v>
      </c>
      <c r="V43" s="277" t="s">
        <v>643</v>
      </c>
      <c r="W43" s="301"/>
      <c r="X43" s="277"/>
      <c r="Z43" s="281" t="s">
        <v>502</v>
      </c>
      <c r="AA43" s="277" t="s">
        <v>643</v>
      </c>
      <c r="AB43" s="301"/>
      <c r="AC43" s="277"/>
      <c r="AD43" s="275" t="s">
        <v>555</v>
      </c>
      <c r="AE43" s="281" t="s">
        <v>502</v>
      </c>
      <c r="AF43" s="277" t="s">
        <v>643</v>
      </c>
      <c r="AG43" s="301"/>
      <c r="AH43" s="277"/>
      <c r="AJ43" s="281" t="s">
        <v>502</v>
      </c>
      <c r="AK43" s="277" t="s">
        <v>643</v>
      </c>
      <c r="AL43" s="301"/>
      <c r="AM43" s="277"/>
      <c r="AO43" s="281" t="s">
        <v>502</v>
      </c>
      <c r="AP43" s="277" t="s">
        <v>643</v>
      </c>
      <c r="AQ43" s="301"/>
      <c r="AR43" s="277"/>
      <c r="AT43" s="281" t="s">
        <v>502</v>
      </c>
      <c r="AU43" s="277" t="s">
        <v>643</v>
      </c>
      <c r="AV43" s="301"/>
      <c r="AW43" s="277"/>
    </row>
    <row r="44" spans="1:49" x14ac:dyDescent="0.25">
      <c r="A44" s="284" t="s">
        <v>554</v>
      </c>
      <c r="C44" s="284">
        <v>0</v>
      </c>
      <c r="F44" s="284" t="s">
        <v>554</v>
      </c>
      <c r="H44" s="284">
        <v>0</v>
      </c>
      <c r="K44" s="284" t="s">
        <v>554</v>
      </c>
      <c r="M44" s="284">
        <v>0</v>
      </c>
      <c r="P44" s="284" t="s">
        <v>554</v>
      </c>
      <c r="R44" s="284">
        <v>0</v>
      </c>
      <c r="U44" s="284" t="s">
        <v>554</v>
      </c>
      <c r="W44" s="284">
        <v>0</v>
      </c>
      <c r="Z44" s="284" t="s">
        <v>554</v>
      </c>
      <c r="AB44" s="284">
        <v>0</v>
      </c>
      <c r="AE44" s="284" t="s">
        <v>554</v>
      </c>
      <c r="AG44" s="284">
        <v>0</v>
      </c>
      <c r="AJ44" s="284" t="s">
        <v>554</v>
      </c>
      <c r="AL44" s="284">
        <v>0</v>
      </c>
      <c r="AO44" s="284" t="s">
        <v>554</v>
      </c>
      <c r="AQ44" s="284">
        <v>0</v>
      </c>
      <c r="AT44" s="284" t="s">
        <v>554</v>
      </c>
      <c r="AV44" s="284">
        <v>0</v>
      </c>
    </row>
    <row r="45" spans="1:49" x14ac:dyDescent="0.25">
      <c r="A45" s="284"/>
      <c r="F45" s="284"/>
      <c r="K45" s="284"/>
      <c r="P45" s="284"/>
      <c r="U45" s="284"/>
      <c r="Z45" s="284"/>
      <c r="AE45" s="284"/>
      <c r="AJ45" s="284"/>
      <c r="AO45" s="284"/>
      <c r="AT45" s="284"/>
    </row>
    <row r="46" spans="1:49" x14ac:dyDescent="0.25">
      <c r="A46" s="276" t="s">
        <v>503</v>
      </c>
      <c r="B46" s="276" t="s">
        <v>488</v>
      </c>
      <c r="C46" s="276" t="s">
        <v>201</v>
      </c>
      <c r="D46" s="276" t="s">
        <v>276</v>
      </c>
      <c r="F46" s="276" t="s">
        <v>503</v>
      </c>
      <c r="G46" s="276" t="s">
        <v>488</v>
      </c>
      <c r="H46" s="276" t="s">
        <v>201</v>
      </c>
      <c r="I46" s="276" t="s">
        <v>276</v>
      </c>
      <c r="K46" s="276" t="s">
        <v>503</v>
      </c>
      <c r="L46" s="276" t="s">
        <v>488</v>
      </c>
      <c r="M46" s="276" t="s">
        <v>201</v>
      </c>
      <c r="N46" s="276" t="s">
        <v>276</v>
      </c>
      <c r="P46" s="276" t="s">
        <v>503</v>
      </c>
      <c r="Q46" s="276" t="s">
        <v>488</v>
      </c>
      <c r="R46" s="276" t="s">
        <v>201</v>
      </c>
      <c r="S46" s="276" t="s">
        <v>276</v>
      </c>
      <c r="U46" s="276" t="s">
        <v>503</v>
      </c>
      <c r="V46" s="276" t="s">
        <v>488</v>
      </c>
      <c r="W46" s="276" t="s">
        <v>201</v>
      </c>
      <c r="X46" s="276" t="s">
        <v>276</v>
      </c>
      <c r="Z46" s="276" t="s">
        <v>503</v>
      </c>
      <c r="AA46" s="276" t="s">
        <v>488</v>
      </c>
      <c r="AB46" s="276" t="s">
        <v>201</v>
      </c>
      <c r="AC46" s="276" t="s">
        <v>276</v>
      </c>
      <c r="AE46" s="276" t="s">
        <v>503</v>
      </c>
      <c r="AF46" s="276" t="s">
        <v>488</v>
      </c>
      <c r="AG46" s="276" t="s">
        <v>201</v>
      </c>
      <c r="AH46" s="276" t="s">
        <v>276</v>
      </c>
      <c r="AJ46" s="276" t="s">
        <v>503</v>
      </c>
      <c r="AK46" s="276" t="s">
        <v>488</v>
      </c>
      <c r="AL46" s="276" t="s">
        <v>201</v>
      </c>
      <c r="AM46" s="276" t="s">
        <v>276</v>
      </c>
      <c r="AO46" s="276" t="s">
        <v>503</v>
      </c>
      <c r="AP46" s="276" t="s">
        <v>488</v>
      </c>
      <c r="AQ46" s="276" t="s">
        <v>201</v>
      </c>
      <c r="AR46" s="276" t="s">
        <v>276</v>
      </c>
      <c r="AT46" s="276" t="s">
        <v>503</v>
      </c>
      <c r="AU46" s="276" t="s">
        <v>488</v>
      </c>
      <c r="AV46" s="276" t="s">
        <v>201</v>
      </c>
      <c r="AW46" s="276" t="s">
        <v>276</v>
      </c>
    </row>
    <row r="47" spans="1:49" x14ac:dyDescent="0.25">
      <c r="A47" s="281" t="s">
        <v>504</v>
      </c>
      <c r="B47" s="277" t="s">
        <v>505</v>
      </c>
      <c r="C47" s="277"/>
      <c r="D47" s="277"/>
      <c r="F47" s="281" t="s">
        <v>504</v>
      </c>
      <c r="G47" s="277" t="s">
        <v>505</v>
      </c>
      <c r="H47" s="277"/>
      <c r="I47" s="277"/>
      <c r="K47" s="281" t="s">
        <v>504</v>
      </c>
      <c r="L47" s="277" t="s">
        <v>505</v>
      </c>
      <c r="M47" s="300"/>
      <c r="N47" s="277"/>
      <c r="P47" s="281" t="s">
        <v>504</v>
      </c>
      <c r="Q47" s="277" t="s">
        <v>505</v>
      </c>
      <c r="R47" s="300"/>
      <c r="S47" s="277"/>
      <c r="U47" s="281" t="s">
        <v>504</v>
      </c>
      <c r="V47" s="277" t="s">
        <v>505</v>
      </c>
      <c r="W47" s="300"/>
      <c r="X47" s="277"/>
      <c r="Z47" s="281" t="s">
        <v>504</v>
      </c>
      <c r="AA47" s="277" t="s">
        <v>505</v>
      </c>
      <c r="AB47" s="300"/>
      <c r="AC47" s="277"/>
      <c r="AE47" s="281" t="s">
        <v>504</v>
      </c>
      <c r="AF47" s="277" t="s">
        <v>505</v>
      </c>
      <c r="AG47" s="300"/>
      <c r="AH47" s="277"/>
      <c r="AJ47" s="281" t="s">
        <v>504</v>
      </c>
      <c r="AK47" s="277" t="s">
        <v>505</v>
      </c>
      <c r="AL47" s="300"/>
      <c r="AM47" s="277"/>
      <c r="AO47" s="281" t="s">
        <v>504</v>
      </c>
      <c r="AP47" s="277" t="s">
        <v>505</v>
      </c>
      <c r="AQ47" s="300"/>
      <c r="AR47" s="277"/>
      <c r="AT47" s="281" t="s">
        <v>504</v>
      </c>
      <c r="AU47" s="277" t="s">
        <v>505</v>
      </c>
      <c r="AV47" s="300"/>
      <c r="AW47" s="277"/>
    </row>
    <row r="48" spans="1:49" x14ac:dyDescent="0.25">
      <c r="A48" s="281" t="s">
        <v>506</v>
      </c>
      <c r="B48" s="277" t="s">
        <v>507</v>
      </c>
      <c r="C48" s="277"/>
      <c r="D48" s="277"/>
      <c r="F48" s="281" t="s">
        <v>506</v>
      </c>
      <c r="G48" s="277" t="s">
        <v>507</v>
      </c>
      <c r="H48" s="277"/>
      <c r="I48" s="277"/>
      <c r="K48" s="281" t="s">
        <v>506</v>
      </c>
      <c r="L48" s="277" t="s">
        <v>507</v>
      </c>
      <c r="M48" s="301"/>
      <c r="N48" s="277"/>
      <c r="P48" s="281" t="s">
        <v>506</v>
      </c>
      <c r="Q48" s="277" t="s">
        <v>507</v>
      </c>
      <c r="R48" s="301"/>
      <c r="S48" s="277"/>
      <c r="U48" s="281" t="s">
        <v>506</v>
      </c>
      <c r="V48" s="277" t="s">
        <v>507</v>
      </c>
      <c r="W48" s="301"/>
      <c r="X48" s="277"/>
      <c r="Z48" s="281" t="s">
        <v>506</v>
      </c>
      <c r="AA48" s="277" t="s">
        <v>507</v>
      </c>
      <c r="AB48" s="301"/>
      <c r="AC48" s="277"/>
      <c r="AE48" s="281" t="s">
        <v>506</v>
      </c>
      <c r="AF48" s="277" t="s">
        <v>507</v>
      </c>
      <c r="AG48" s="301"/>
      <c r="AH48" s="277"/>
      <c r="AJ48" s="281" t="s">
        <v>506</v>
      </c>
      <c r="AK48" s="277" t="s">
        <v>507</v>
      </c>
      <c r="AL48" s="301"/>
      <c r="AM48" s="277"/>
      <c r="AO48" s="281" t="s">
        <v>506</v>
      </c>
      <c r="AP48" s="277" t="s">
        <v>507</v>
      </c>
      <c r="AQ48" s="301"/>
      <c r="AR48" s="277"/>
      <c r="AT48" s="281" t="s">
        <v>506</v>
      </c>
      <c r="AU48" s="277" t="s">
        <v>507</v>
      </c>
      <c r="AV48" s="301"/>
      <c r="AW48" s="277"/>
    </row>
    <row r="49" spans="1:48" x14ac:dyDescent="0.25">
      <c r="A49" s="284" t="s">
        <v>554</v>
      </c>
      <c r="C49" s="284">
        <v>0</v>
      </c>
      <c r="F49" s="284" t="s">
        <v>554</v>
      </c>
      <c r="H49" s="284">
        <v>0</v>
      </c>
      <c r="K49" s="284" t="s">
        <v>554</v>
      </c>
      <c r="M49" s="284">
        <v>0</v>
      </c>
      <c r="P49" s="284" t="s">
        <v>554</v>
      </c>
      <c r="R49" s="284">
        <v>0</v>
      </c>
      <c r="U49" s="284" t="s">
        <v>554</v>
      </c>
      <c r="W49" s="284">
        <v>0</v>
      </c>
      <c r="Z49" s="284" t="s">
        <v>554</v>
      </c>
      <c r="AB49" s="284">
        <v>0</v>
      </c>
      <c r="AE49" s="284" t="s">
        <v>554</v>
      </c>
      <c r="AG49" s="284">
        <v>0</v>
      </c>
      <c r="AJ49" s="284" t="s">
        <v>554</v>
      </c>
      <c r="AL49" s="284">
        <v>0</v>
      </c>
      <c r="AO49" s="284" t="s">
        <v>554</v>
      </c>
      <c r="AQ49" s="284">
        <v>0</v>
      </c>
      <c r="AT49" s="284" t="s">
        <v>554</v>
      </c>
      <c r="AV49" s="284">
        <v>0</v>
      </c>
    </row>
    <row r="50" spans="1:48" x14ac:dyDescent="0.25">
      <c r="A50" s="284"/>
      <c r="F50" s="284"/>
      <c r="K50" s="284"/>
      <c r="P50" s="284"/>
      <c r="U50" s="284"/>
      <c r="Z50" s="284"/>
      <c r="AE50" s="284"/>
      <c r="AJ50" s="284"/>
      <c r="AO50" s="284"/>
      <c r="AT50" s="284"/>
    </row>
    <row r="51" spans="1:48" x14ac:dyDescent="0.25">
      <c r="A51" s="284"/>
      <c r="F51" s="284"/>
      <c r="K51" s="284"/>
      <c r="P51" s="284"/>
      <c r="U51" s="284"/>
      <c r="Z51" s="284"/>
      <c r="AE51" s="284"/>
      <c r="AJ51" s="284"/>
      <c r="AO51" s="284"/>
      <c r="AT51" s="284"/>
    </row>
    <row r="52" spans="1:48" x14ac:dyDescent="0.25">
      <c r="A52" s="284"/>
      <c r="F52" s="284"/>
      <c r="K52" s="284"/>
      <c r="P52" s="284"/>
      <c r="U52" s="284"/>
      <c r="Z52" s="284"/>
      <c r="AE52" s="284"/>
      <c r="AJ52" s="284"/>
      <c r="AO52" s="284"/>
      <c r="AT52" s="284"/>
    </row>
    <row r="53" spans="1:48" x14ac:dyDescent="0.25">
      <c r="A53" s="284"/>
      <c r="F53" s="284"/>
      <c r="K53" s="284"/>
      <c r="P53" s="284"/>
      <c r="U53" s="284"/>
      <c r="Z53" s="284"/>
      <c r="AE53" s="284"/>
      <c r="AJ53" s="284"/>
      <c r="AO53" s="284"/>
      <c r="AT53" s="284"/>
    </row>
    <row r="54" spans="1:48" ht="15.75" thickBot="1" x14ac:dyDescent="0.3"/>
    <row r="55" spans="1:48" x14ac:dyDescent="0.25">
      <c r="A55" s="285" t="s">
        <v>486</v>
      </c>
      <c r="B55" s="286" t="s">
        <v>61</v>
      </c>
      <c r="C55" s="286" t="s">
        <v>552</v>
      </c>
      <c r="D55" s="286" t="s">
        <v>508</v>
      </c>
      <c r="E55" s="287" t="s">
        <v>509</v>
      </c>
    </row>
    <row r="56" spans="1:48" x14ac:dyDescent="0.25">
      <c r="A56" s="288" t="s">
        <v>297</v>
      </c>
      <c r="B56" s="281">
        <f>B12</f>
        <v>0</v>
      </c>
      <c r="C56" s="281"/>
      <c r="D56" s="281"/>
      <c r="E56" s="289"/>
    </row>
    <row r="57" spans="1:48" x14ac:dyDescent="0.25">
      <c r="A57" s="288" t="s">
        <v>298</v>
      </c>
      <c r="B57" s="281">
        <f t="shared" ref="B57:B65" si="0">B13</f>
        <v>0</v>
      </c>
      <c r="C57" s="281"/>
      <c r="D57" s="281"/>
      <c r="E57" s="289"/>
    </row>
    <row r="58" spans="1:48" x14ac:dyDescent="0.25">
      <c r="A58" s="288" t="s">
        <v>299</v>
      </c>
      <c r="B58" s="281">
        <f t="shared" si="0"/>
        <v>0</v>
      </c>
      <c r="C58" s="281"/>
      <c r="D58" s="281"/>
      <c r="E58" s="289"/>
    </row>
    <row r="59" spans="1:48" x14ac:dyDescent="0.25">
      <c r="A59" s="288" t="s">
        <v>300</v>
      </c>
      <c r="B59" s="281">
        <f t="shared" si="0"/>
        <v>0</v>
      </c>
      <c r="C59" s="281"/>
      <c r="D59" s="281"/>
      <c r="E59" s="289"/>
    </row>
    <row r="60" spans="1:48" x14ac:dyDescent="0.25">
      <c r="A60" s="288" t="s">
        <v>301</v>
      </c>
      <c r="B60" s="281">
        <f t="shared" si="0"/>
        <v>0</v>
      </c>
      <c r="C60" s="281"/>
      <c r="D60" s="281"/>
      <c r="E60" s="289"/>
    </row>
    <row r="61" spans="1:48" x14ac:dyDescent="0.25">
      <c r="A61" s="288" t="s">
        <v>302</v>
      </c>
      <c r="B61" s="281">
        <f t="shared" si="0"/>
        <v>0</v>
      </c>
      <c r="C61" s="281"/>
      <c r="D61" s="281"/>
      <c r="E61" s="289"/>
    </row>
    <row r="62" spans="1:48" x14ac:dyDescent="0.25">
      <c r="A62" s="288" t="s">
        <v>303</v>
      </c>
      <c r="B62" s="281">
        <f t="shared" si="0"/>
        <v>0</v>
      </c>
      <c r="C62" s="281"/>
      <c r="D62" s="281"/>
      <c r="E62" s="289"/>
    </row>
    <row r="63" spans="1:48" x14ac:dyDescent="0.25">
      <c r="A63" s="288" t="s">
        <v>304</v>
      </c>
      <c r="B63" s="281">
        <f t="shared" si="0"/>
        <v>0</v>
      </c>
      <c r="C63" s="281"/>
      <c r="D63" s="281"/>
      <c r="E63" s="289"/>
    </row>
    <row r="64" spans="1:48" x14ac:dyDescent="0.25">
      <c r="A64" s="288" t="s">
        <v>305</v>
      </c>
      <c r="B64" s="281">
        <f t="shared" si="0"/>
        <v>0</v>
      </c>
      <c r="C64" s="281"/>
      <c r="D64" s="281"/>
      <c r="E64" s="289"/>
    </row>
    <row r="65" spans="1:5" ht="15.75" thickBot="1" x14ac:dyDescent="0.3">
      <c r="A65" s="290" t="s">
        <v>306</v>
      </c>
      <c r="B65" s="291">
        <f t="shared" si="0"/>
        <v>0</v>
      </c>
      <c r="C65" s="291"/>
      <c r="D65" s="292"/>
      <c r="E65" s="293"/>
    </row>
    <row r="66" spans="1:5" ht="15.75" thickBot="1" x14ac:dyDescent="0.3"/>
    <row r="67" spans="1:5" x14ac:dyDescent="0.25">
      <c r="A67" s="285" t="s">
        <v>510</v>
      </c>
      <c r="B67" s="513" t="s">
        <v>511</v>
      </c>
      <c r="C67" s="513"/>
      <c r="D67" s="514"/>
    </row>
    <row r="68" spans="1:5" x14ac:dyDescent="0.25">
      <c r="A68" s="288">
        <v>1</v>
      </c>
      <c r="B68" s="509"/>
      <c r="C68" s="509"/>
      <c r="D68" s="510"/>
    </row>
    <row r="69" spans="1:5" x14ac:dyDescent="0.25">
      <c r="A69" s="288">
        <v>2</v>
      </c>
      <c r="B69" s="509"/>
      <c r="C69" s="509"/>
      <c r="D69" s="510"/>
    </row>
    <row r="70" spans="1:5" x14ac:dyDescent="0.25">
      <c r="A70" s="288">
        <v>3</v>
      </c>
      <c r="B70" s="509"/>
      <c r="C70" s="509"/>
      <c r="D70" s="510"/>
    </row>
    <row r="71" spans="1:5" x14ac:dyDescent="0.25">
      <c r="A71" s="288">
        <v>4</v>
      </c>
      <c r="B71" s="509"/>
      <c r="C71" s="509"/>
      <c r="D71" s="510"/>
    </row>
    <row r="72" spans="1:5" x14ac:dyDescent="0.25">
      <c r="A72" s="288">
        <v>5</v>
      </c>
      <c r="B72" s="509"/>
      <c r="C72" s="509"/>
      <c r="D72" s="510"/>
    </row>
    <row r="73" spans="1:5" x14ac:dyDescent="0.25">
      <c r="A73" s="288">
        <v>6</v>
      </c>
      <c r="B73" s="509"/>
      <c r="C73" s="509"/>
      <c r="D73" s="510"/>
    </row>
    <row r="74" spans="1:5" x14ac:dyDescent="0.25">
      <c r="A74" s="288">
        <v>7</v>
      </c>
      <c r="B74" s="509"/>
      <c r="C74" s="509"/>
      <c r="D74" s="510"/>
    </row>
    <row r="75" spans="1:5" x14ac:dyDescent="0.25">
      <c r="A75" s="288">
        <v>8</v>
      </c>
      <c r="B75" s="509"/>
      <c r="C75" s="509"/>
      <c r="D75" s="510"/>
    </row>
    <row r="76" spans="1:5" x14ac:dyDescent="0.25">
      <c r="A76" s="288">
        <v>9</v>
      </c>
      <c r="B76" s="509"/>
      <c r="C76" s="509"/>
      <c r="D76" s="510"/>
    </row>
    <row r="77" spans="1:5" ht="15.75" thickBot="1" x14ac:dyDescent="0.3">
      <c r="A77" s="290">
        <v>10</v>
      </c>
      <c r="B77" s="509"/>
      <c r="C77" s="509"/>
      <c r="D77" s="510"/>
    </row>
    <row r="78" spans="1:5" ht="15.75" thickBot="1" x14ac:dyDescent="0.3"/>
    <row r="79" spans="1:5" x14ac:dyDescent="0.25">
      <c r="A79" s="285" t="s">
        <v>512</v>
      </c>
      <c r="B79" s="513" t="s">
        <v>511</v>
      </c>
      <c r="C79" s="513"/>
      <c r="D79" s="514"/>
    </row>
    <row r="80" spans="1:5" x14ac:dyDescent="0.25">
      <c r="A80" s="288">
        <v>1</v>
      </c>
      <c r="B80" s="509"/>
      <c r="C80" s="509"/>
      <c r="D80" s="510"/>
    </row>
    <row r="81" spans="1:4" x14ac:dyDescent="0.25">
      <c r="A81" s="288">
        <v>2</v>
      </c>
      <c r="B81" s="509"/>
      <c r="C81" s="509"/>
      <c r="D81" s="510"/>
    </row>
    <row r="82" spans="1:4" x14ac:dyDescent="0.25">
      <c r="A82" s="288">
        <v>3</v>
      </c>
      <c r="B82" s="509"/>
      <c r="C82" s="509"/>
      <c r="D82" s="510"/>
    </row>
    <row r="83" spans="1:4" x14ac:dyDescent="0.25">
      <c r="A83" s="288">
        <v>4</v>
      </c>
      <c r="B83" s="509"/>
      <c r="C83" s="509"/>
      <c r="D83" s="510"/>
    </row>
    <row r="84" spans="1:4" x14ac:dyDescent="0.25">
      <c r="A84" s="288">
        <v>5</v>
      </c>
      <c r="B84" s="509"/>
      <c r="C84" s="509"/>
      <c r="D84" s="510"/>
    </row>
    <row r="85" spans="1:4" x14ac:dyDescent="0.25">
      <c r="A85" s="288">
        <v>6</v>
      </c>
      <c r="B85" s="509"/>
      <c r="C85" s="509"/>
      <c r="D85" s="510"/>
    </row>
    <row r="86" spans="1:4" x14ac:dyDescent="0.25">
      <c r="A86" s="288">
        <v>7</v>
      </c>
      <c r="B86" s="509"/>
      <c r="C86" s="509"/>
      <c r="D86" s="510"/>
    </row>
    <row r="87" spans="1:4" x14ac:dyDescent="0.25">
      <c r="A87" s="288">
        <v>8</v>
      </c>
      <c r="B87" s="509"/>
      <c r="C87" s="509"/>
      <c r="D87" s="510"/>
    </row>
    <row r="88" spans="1:4" x14ac:dyDescent="0.25">
      <c r="A88" s="288">
        <v>9</v>
      </c>
      <c r="B88" s="509"/>
      <c r="C88" s="509"/>
      <c r="D88" s="510"/>
    </row>
    <row r="89" spans="1:4" ht="15.75" thickBot="1" x14ac:dyDescent="0.3">
      <c r="A89" s="290">
        <v>10</v>
      </c>
      <c r="B89" s="511"/>
      <c r="C89" s="511"/>
      <c r="D89" s="512"/>
    </row>
  </sheetData>
  <mergeCells count="22">
    <mergeCell ref="B79:D79"/>
    <mergeCell ref="B67:D67"/>
    <mergeCell ref="B68:D68"/>
    <mergeCell ref="B69:D69"/>
    <mergeCell ref="B70:D70"/>
    <mergeCell ref="B71:D71"/>
    <mergeCell ref="B72:D72"/>
    <mergeCell ref="B73:D73"/>
    <mergeCell ref="B74:D74"/>
    <mergeCell ref="B75:D75"/>
    <mergeCell ref="B76:D76"/>
    <mergeCell ref="B77:D77"/>
    <mergeCell ref="B86:D86"/>
    <mergeCell ref="B87:D87"/>
    <mergeCell ref="B88:D88"/>
    <mergeCell ref="B89:D89"/>
    <mergeCell ref="B80:D80"/>
    <mergeCell ref="B81:D81"/>
    <mergeCell ref="B82:D82"/>
    <mergeCell ref="B83:D83"/>
    <mergeCell ref="B84:D84"/>
    <mergeCell ref="B85:D85"/>
  </mergeCells>
  <dataValidations count="2">
    <dataValidation type="list" allowBlank="1" showInputMessage="1" showErrorMessage="1" sqref="C32 AQ49 AV49 AV44 AQ32 AL32 AL39 AQ39 AQ44 AG49 AL49 AL44 AG32 AB32 AB39 AG39 AG44 W49 AB49 AB44 W32 R32 R39 W39 W44 M49 R49 R44 M32 H32 H39 M39 M44 H49 C49 H44 AV32 C44 C39 AV39" xr:uid="{73B2A46B-E259-43D5-B8AC-D5B3C8CC18CC}">
      <formula1>"5,4,3,2,1,0"</formula1>
    </dataValidation>
    <dataValidation type="list" allowBlank="1" showInputMessage="1" showErrorMessage="1" sqref="D12:D22" xr:uid="{2281D512-BA0D-48B3-86A5-B55F9A4EB900}">
      <formula1>"ineligible, disqualified, abandoned"</formula1>
    </dataValidation>
  </dataValidations>
  <pageMargins left="0.70000000000000007" right="0.70000000000000007" top="0.75" bottom="0.75" header="0.30000000000000004" footer="0.30000000000000004"/>
  <pageSetup fitToWidth="0" fitToHeight="0" orientation="portrait" r:id="rId1"/>
  <headerFooter>
    <oddFooter>&amp;L_x000D_&amp;1#&amp;"Calibri"&amp;10&amp;KFF0000 Confidential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B6ABA-FDCC-4022-A769-4C61F8ECBE80}">
  <sheetPr>
    <tabColor rgb="FF002060"/>
  </sheetPr>
  <dimension ref="A1:I25"/>
  <sheetViews>
    <sheetView workbookViewId="0">
      <selection activeCell="C42" sqref="C42"/>
    </sheetView>
  </sheetViews>
  <sheetFormatPr defaultRowHeight="15" x14ac:dyDescent="0.25"/>
  <cols>
    <col min="2" max="2" width="54.42578125" customWidth="1"/>
    <col min="3" max="3" width="12" customWidth="1"/>
    <col min="4" max="4" width="18.7109375" customWidth="1"/>
    <col min="8" max="8" width="17" customWidth="1"/>
    <col min="9" max="9" width="13" customWidth="1"/>
  </cols>
  <sheetData>
    <row r="1" spans="1:9" x14ac:dyDescent="0.25">
      <c r="A1" t="s">
        <v>537</v>
      </c>
    </row>
    <row r="3" spans="1:9" x14ac:dyDescent="0.25">
      <c r="B3" s="294" t="s">
        <v>514</v>
      </c>
      <c r="C3" s="294" t="s">
        <v>515</v>
      </c>
      <c r="D3" s="294" t="s">
        <v>516</v>
      </c>
    </row>
    <row r="4" spans="1:9" ht="60" x14ac:dyDescent="0.25">
      <c r="B4" s="17" t="s">
        <v>517</v>
      </c>
      <c r="C4" s="295" t="b">
        <v>0</v>
      </c>
      <c r="D4" s="296"/>
      <c r="I4" s="1"/>
    </row>
    <row r="5" spans="1:9" ht="45" x14ac:dyDescent="0.25">
      <c r="B5" s="17" t="s">
        <v>518</v>
      </c>
      <c r="C5" s="295" t="b">
        <v>0</v>
      </c>
      <c r="D5" s="296"/>
      <c r="I5" s="1"/>
    </row>
    <row r="6" spans="1:9" ht="30" x14ac:dyDescent="0.25">
      <c r="B6" s="17" t="s">
        <v>519</v>
      </c>
      <c r="C6" s="295" t="b">
        <v>0</v>
      </c>
      <c r="D6" s="296"/>
      <c r="I6" s="1"/>
    </row>
    <row r="7" spans="1:9" ht="45" x14ac:dyDescent="0.25">
      <c r="B7" s="17" t="s">
        <v>520</v>
      </c>
      <c r="C7" s="295" t="b">
        <v>0</v>
      </c>
      <c r="D7" s="296"/>
      <c r="I7" s="1"/>
    </row>
    <row r="8" spans="1:9" x14ac:dyDescent="0.25">
      <c r="B8" s="17" t="s">
        <v>521</v>
      </c>
      <c r="C8" s="295" t="b">
        <v>0</v>
      </c>
      <c r="D8" s="296"/>
    </row>
    <row r="9" spans="1:9" x14ac:dyDescent="0.25">
      <c r="B9" s="17" t="s">
        <v>522</v>
      </c>
      <c r="C9" s="295" t="b">
        <v>0</v>
      </c>
      <c r="D9" s="296"/>
    </row>
    <row r="10" spans="1:9" x14ac:dyDescent="0.25">
      <c r="B10" s="17" t="s">
        <v>523</v>
      </c>
      <c r="C10" s="295" t="b">
        <v>0</v>
      </c>
      <c r="D10" s="296"/>
    </row>
    <row r="11" spans="1:9" x14ac:dyDescent="0.25">
      <c r="B11" s="24"/>
      <c r="C11" s="295" t="b">
        <v>0</v>
      </c>
      <c r="D11" s="296"/>
    </row>
    <row r="12" spans="1:9" x14ac:dyDescent="0.25">
      <c r="B12" s="297" t="s">
        <v>524</v>
      </c>
      <c r="C12" s="295" t="b">
        <v>0</v>
      </c>
      <c r="D12" s="296"/>
    </row>
    <row r="13" spans="1:9" ht="45" x14ac:dyDescent="0.25">
      <c r="B13" s="17" t="s">
        <v>525</v>
      </c>
      <c r="C13" s="295" t="b">
        <v>0</v>
      </c>
      <c r="D13" s="296"/>
    </row>
    <row r="14" spans="1:9" ht="30" x14ac:dyDescent="0.25">
      <c r="B14" s="17" t="s">
        <v>526</v>
      </c>
      <c r="C14" s="295" t="b">
        <v>0</v>
      </c>
      <c r="D14" s="296"/>
    </row>
    <row r="15" spans="1:9" x14ac:dyDescent="0.25">
      <c r="B15" s="17" t="s">
        <v>527</v>
      </c>
      <c r="C15" s="295" t="b">
        <v>0</v>
      </c>
      <c r="D15" s="296"/>
    </row>
    <row r="16" spans="1:9" ht="45" x14ac:dyDescent="0.25">
      <c r="B16" s="17" t="s">
        <v>528</v>
      </c>
      <c r="C16" s="295" t="b">
        <v>0</v>
      </c>
      <c r="D16" s="296"/>
    </row>
    <row r="17" spans="2:4" x14ac:dyDescent="0.25">
      <c r="B17" s="24"/>
      <c r="C17" s="295" t="b">
        <v>0</v>
      </c>
      <c r="D17" s="296"/>
    </row>
    <row r="18" spans="2:4" x14ac:dyDescent="0.25">
      <c r="B18" s="297" t="s">
        <v>529</v>
      </c>
      <c r="C18" s="295" t="b">
        <v>0</v>
      </c>
      <c r="D18" s="296"/>
    </row>
    <row r="19" spans="2:4" x14ac:dyDescent="0.25">
      <c r="B19" s="17" t="s">
        <v>536</v>
      </c>
      <c r="C19" s="295" t="b">
        <v>0</v>
      </c>
      <c r="D19" s="296"/>
    </row>
    <row r="20" spans="2:4" x14ac:dyDescent="0.25">
      <c r="B20" s="17" t="s">
        <v>530</v>
      </c>
      <c r="C20" s="295" t="b">
        <v>0</v>
      </c>
      <c r="D20" s="296"/>
    </row>
    <row r="21" spans="2:4" x14ac:dyDescent="0.25">
      <c r="B21" s="17" t="s">
        <v>531</v>
      </c>
      <c r="C21" s="295" t="b">
        <v>0</v>
      </c>
      <c r="D21" s="296"/>
    </row>
    <row r="22" spans="2:4" ht="30" x14ac:dyDescent="0.25">
      <c r="B22" s="17" t="s">
        <v>532</v>
      </c>
      <c r="C22" s="295" t="b">
        <v>0</v>
      </c>
      <c r="D22" s="296"/>
    </row>
    <row r="23" spans="2:4" ht="30" x14ac:dyDescent="0.25">
      <c r="B23" s="17" t="s">
        <v>533</v>
      </c>
      <c r="C23" s="295" t="b">
        <v>0</v>
      </c>
      <c r="D23" s="296"/>
    </row>
    <row r="24" spans="2:4" x14ac:dyDescent="0.25">
      <c r="B24" s="17" t="s">
        <v>534</v>
      </c>
      <c r="C24" s="295" t="b">
        <v>0</v>
      </c>
      <c r="D24" s="296"/>
    </row>
    <row r="25" spans="2:4" ht="30" x14ac:dyDescent="0.25">
      <c r="B25" s="17" t="s">
        <v>535</v>
      </c>
      <c r="C25" s="295" t="b">
        <v>0</v>
      </c>
      <c r="D25" s="296"/>
    </row>
  </sheetData>
  <sheetProtection algorithmName="SHA-512" hashValue="V3zvCDPegyDfdV1XSShkpdXyiPzfojBrw5CoAqjVx5wCdnqPz889nH50UYv5yzUAYz1ac0URLwHGecSd/GxWjQ==" saltValue="jLeegQ4BSBuqXVg1S6kHsw==" spinCount="100000" sheet="1" objects="1" scenarios="1"/>
  <dataConsolidate/>
  <pageMargins left="0.7" right="0.7" top="0.75" bottom="0.75" header="0.3" footer="0.3"/>
  <headerFooter>
    <oddFooter>&amp;L_x000D_&amp;1#&amp;"Calibri"&amp;10&amp;KFF0000 Confidential</oddFooter>
  </headerFooter>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69A7A-97E7-45DF-8D78-B607892F0401}">
  <sheetPr codeName="Sheet9">
    <tabColor theme="0" tint="-0.34998626667073579"/>
  </sheetPr>
  <dimension ref="A1:AF29"/>
  <sheetViews>
    <sheetView workbookViewId="0">
      <selection activeCell="C42" sqref="C42"/>
    </sheetView>
  </sheetViews>
  <sheetFormatPr defaultRowHeight="15" x14ac:dyDescent="0.25"/>
  <cols>
    <col min="1" max="1" width="14.42578125" customWidth="1"/>
    <col min="2" max="2" width="19.85546875" customWidth="1"/>
    <col min="3" max="3" width="17.28515625" customWidth="1"/>
    <col min="4" max="9" width="14.42578125" customWidth="1"/>
    <col min="10" max="15" width="20.85546875" customWidth="1"/>
    <col min="16" max="19" width="39.5703125" customWidth="1"/>
    <col min="21" max="21" width="14.5703125" customWidth="1"/>
  </cols>
  <sheetData>
    <row r="1" spans="1:32" x14ac:dyDescent="0.25">
      <c r="A1" s="245" t="s">
        <v>434</v>
      </c>
      <c r="B1" s="245" t="s">
        <v>447</v>
      </c>
      <c r="C1" s="245"/>
      <c r="D1" s="245"/>
      <c r="E1" s="245"/>
      <c r="F1" s="245"/>
      <c r="G1" s="248" t="s">
        <v>446</v>
      </c>
      <c r="H1" s="245"/>
      <c r="I1" s="245"/>
      <c r="J1" s="246" t="s">
        <v>445</v>
      </c>
      <c r="K1" s="246"/>
      <c r="L1" s="246"/>
      <c r="M1" s="246"/>
      <c r="N1" s="246"/>
      <c r="O1" s="246"/>
      <c r="P1" s="245"/>
      <c r="Q1" s="245"/>
      <c r="R1" s="245"/>
      <c r="S1" s="245"/>
      <c r="T1" s="245"/>
      <c r="U1" s="245" t="s">
        <v>451</v>
      </c>
      <c r="V1" s="245"/>
      <c r="X1" s="515" t="s">
        <v>441</v>
      </c>
      <c r="Y1" s="515"/>
      <c r="Z1" s="515"/>
      <c r="AA1" s="515"/>
      <c r="AB1" s="515"/>
      <c r="AC1" s="515"/>
      <c r="AD1" s="515"/>
      <c r="AE1" s="515"/>
      <c r="AF1" s="515"/>
    </row>
    <row r="2" spans="1:32" x14ac:dyDescent="0.25">
      <c r="A2" t="s">
        <v>230</v>
      </c>
      <c r="B2" s="22" t="s">
        <v>332</v>
      </c>
      <c r="C2" s="22" t="s">
        <v>332</v>
      </c>
      <c r="D2" s="22" t="s">
        <v>332</v>
      </c>
      <c r="E2" s="22" t="s">
        <v>332</v>
      </c>
      <c r="F2" s="247"/>
      <c r="G2" s="22" t="s">
        <v>332</v>
      </c>
      <c r="H2" s="22" t="s">
        <v>332</v>
      </c>
      <c r="I2" s="31"/>
      <c r="J2" s="22" t="s">
        <v>332</v>
      </c>
      <c r="K2" s="22" t="s">
        <v>332</v>
      </c>
      <c r="L2" s="22" t="s">
        <v>332</v>
      </c>
      <c r="M2" s="22" t="s">
        <v>332</v>
      </c>
      <c r="N2" s="237" t="s">
        <v>332</v>
      </c>
      <c r="O2" s="237" t="s">
        <v>332</v>
      </c>
      <c r="P2" s="22" t="s">
        <v>332</v>
      </c>
      <c r="Q2" s="54" t="s">
        <v>332</v>
      </c>
      <c r="R2" s="54" t="s">
        <v>332</v>
      </c>
      <c r="S2" s="54" t="s">
        <v>332</v>
      </c>
      <c r="U2" s="22" t="s">
        <v>170</v>
      </c>
      <c r="X2" s="237"/>
      <c r="Y2" s="238"/>
      <c r="Z2" s="237"/>
      <c r="AA2" s="238"/>
      <c r="AB2" s="237"/>
      <c r="AC2" s="238"/>
      <c r="AE2" s="238"/>
    </row>
    <row r="3" spans="1:32" x14ac:dyDescent="0.25">
      <c r="B3" s="22" t="s">
        <v>231</v>
      </c>
      <c r="C3" s="22" t="s">
        <v>201</v>
      </c>
      <c r="D3" s="22" t="s">
        <v>232</v>
      </c>
      <c r="E3" s="22" t="s">
        <v>288</v>
      </c>
      <c r="F3" s="247"/>
      <c r="G3" s="22">
        <v>1</v>
      </c>
      <c r="H3" s="54" t="s">
        <v>239</v>
      </c>
      <c r="I3" s="31"/>
      <c r="J3" s="22" t="s">
        <v>435</v>
      </c>
      <c r="K3" s="22" t="s">
        <v>235</v>
      </c>
      <c r="L3" s="22" t="s">
        <v>236</v>
      </c>
      <c r="M3" s="22" t="s">
        <v>237</v>
      </c>
      <c r="N3" s="239">
        <v>70</v>
      </c>
      <c r="O3" s="240">
        <v>1</v>
      </c>
      <c r="P3" s="22" t="s">
        <v>233</v>
      </c>
      <c r="Q3" s="54" t="s">
        <v>238</v>
      </c>
      <c r="R3" s="54" t="s">
        <v>239</v>
      </c>
      <c r="S3" s="54" t="s">
        <v>240</v>
      </c>
      <c r="U3" s="193">
        <v>45772</v>
      </c>
      <c r="X3" s="239"/>
      <c r="Y3" s="238"/>
      <c r="Z3" s="239"/>
      <c r="AA3" s="238"/>
      <c r="AB3" s="239"/>
      <c r="AC3" s="238"/>
      <c r="AE3" s="238"/>
    </row>
    <row r="4" spans="1:32" x14ac:dyDescent="0.25">
      <c r="B4" s="22" t="s">
        <v>241</v>
      </c>
      <c r="C4" s="22" t="s">
        <v>276</v>
      </c>
      <c r="D4" s="22" t="s">
        <v>242</v>
      </c>
      <c r="E4" s="22" t="s">
        <v>289</v>
      </c>
      <c r="F4" s="247"/>
      <c r="G4" s="22">
        <v>2</v>
      </c>
      <c r="H4" s="54" t="s">
        <v>249</v>
      </c>
      <c r="I4" s="31"/>
      <c r="J4" s="22" t="s">
        <v>278</v>
      </c>
      <c r="K4" s="22" t="s">
        <v>245</v>
      </c>
      <c r="L4" s="22" t="s">
        <v>246</v>
      </c>
      <c r="M4" s="22" t="s">
        <v>247</v>
      </c>
      <c r="N4" s="239">
        <v>65</v>
      </c>
      <c r="O4" s="240">
        <v>0.95</v>
      </c>
      <c r="P4" s="22" t="s">
        <v>243</v>
      </c>
      <c r="Q4" s="54" t="s">
        <v>248</v>
      </c>
      <c r="R4" s="54" t="s">
        <v>249</v>
      </c>
      <c r="S4" s="54" t="s">
        <v>250</v>
      </c>
      <c r="U4" s="193">
        <v>45802</v>
      </c>
      <c r="X4" s="239"/>
      <c r="Y4" s="238"/>
      <c r="Z4" s="239"/>
      <c r="AA4" s="238"/>
      <c r="AB4" s="239"/>
      <c r="AC4" s="238"/>
      <c r="AE4" s="238"/>
    </row>
    <row r="5" spans="1:32" x14ac:dyDescent="0.25">
      <c r="C5" s="31" t="s">
        <v>281</v>
      </c>
      <c r="G5" s="22">
        <v>3</v>
      </c>
      <c r="H5" s="54" t="s">
        <v>257</v>
      </c>
      <c r="J5" s="22" t="s">
        <v>260</v>
      </c>
      <c r="K5" s="22" t="s">
        <v>253</v>
      </c>
      <c r="L5" s="22" t="s">
        <v>254</v>
      </c>
      <c r="M5" s="22" t="s">
        <v>255</v>
      </c>
      <c r="N5" s="239">
        <v>60</v>
      </c>
      <c r="O5" s="240">
        <v>0.9</v>
      </c>
      <c r="P5" s="22" t="s">
        <v>251</v>
      </c>
      <c r="Q5" s="54" t="s">
        <v>256</v>
      </c>
      <c r="R5" s="54" t="s">
        <v>257</v>
      </c>
      <c r="S5" s="54" t="s">
        <v>258</v>
      </c>
      <c r="U5" s="193">
        <v>45833</v>
      </c>
      <c r="X5" s="239"/>
      <c r="Y5" s="238"/>
      <c r="Z5" s="238"/>
      <c r="AA5" s="238"/>
      <c r="AB5" s="239"/>
      <c r="AC5" s="238"/>
      <c r="AE5" s="238"/>
    </row>
    <row r="6" spans="1:32" x14ac:dyDescent="0.25">
      <c r="G6" s="22">
        <v>4</v>
      </c>
      <c r="H6" s="54" t="s">
        <v>264</v>
      </c>
      <c r="J6" s="22" t="s">
        <v>436</v>
      </c>
      <c r="K6" s="22" t="s">
        <v>261</v>
      </c>
      <c r="L6" s="22" t="s">
        <v>262</v>
      </c>
      <c r="M6" s="22"/>
      <c r="N6" s="239">
        <v>55</v>
      </c>
      <c r="O6" s="240">
        <v>0.85</v>
      </c>
      <c r="P6" s="22" t="s">
        <v>259</v>
      </c>
      <c r="Q6" s="54" t="s">
        <v>263</v>
      </c>
      <c r="R6" s="54" t="s">
        <v>264</v>
      </c>
      <c r="S6" s="54" t="s">
        <v>265</v>
      </c>
      <c r="U6" s="193">
        <v>45863</v>
      </c>
      <c r="X6" s="239"/>
      <c r="Y6" s="238"/>
      <c r="Z6" s="238"/>
      <c r="AA6" s="238"/>
      <c r="AB6" s="239"/>
      <c r="AC6" s="238"/>
      <c r="AE6" s="238"/>
    </row>
    <row r="7" spans="1:32" x14ac:dyDescent="0.25">
      <c r="G7" s="22">
        <v>5</v>
      </c>
      <c r="H7" s="54" t="s">
        <v>269</v>
      </c>
      <c r="J7" s="22" t="s">
        <v>437</v>
      </c>
      <c r="K7" s="22" t="s">
        <v>255</v>
      </c>
      <c r="L7" s="22" t="s">
        <v>267</v>
      </c>
      <c r="M7" s="22"/>
      <c r="N7" s="239">
        <v>50</v>
      </c>
      <c r="O7" s="240">
        <v>0.8</v>
      </c>
      <c r="P7" s="22" t="s">
        <v>449</v>
      </c>
      <c r="Q7" s="54" t="s">
        <v>268</v>
      </c>
      <c r="R7" s="54" t="s">
        <v>269</v>
      </c>
      <c r="S7" s="54" t="s">
        <v>270</v>
      </c>
      <c r="U7" s="193">
        <v>45894</v>
      </c>
      <c r="X7" s="239"/>
      <c r="Y7" s="238"/>
      <c r="Z7" s="238"/>
      <c r="AA7" s="238"/>
      <c r="AB7" s="238"/>
      <c r="AC7" s="238"/>
      <c r="AE7" s="238"/>
    </row>
    <row r="8" spans="1:32" x14ac:dyDescent="0.25">
      <c r="G8" s="22">
        <v>6</v>
      </c>
      <c r="H8" s="54" t="s">
        <v>274</v>
      </c>
      <c r="J8" s="22" t="s">
        <v>266</v>
      </c>
      <c r="K8" s="22"/>
      <c r="L8" s="22"/>
      <c r="M8" s="22"/>
      <c r="N8" s="239">
        <v>45</v>
      </c>
      <c r="O8" s="240">
        <v>0.75</v>
      </c>
      <c r="P8" s="22" t="s">
        <v>271</v>
      </c>
      <c r="Q8" s="54" t="s">
        <v>273</v>
      </c>
      <c r="R8" s="54" t="s">
        <v>274</v>
      </c>
      <c r="S8" s="54" t="s">
        <v>275</v>
      </c>
      <c r="U8" s="193">
        <v>45925</v>
      </c>
      <c r="X8" s="238"/>
      <c r="Y8" s="238"/>
      <c r="Z8" s="238"/>
      <c r="AA8" s="238"/>
      <c r="AB8" s="238"/>
      <c r="AC8" s="238"/>
      <c r="AE8" s="238"/>
    </row>
    <row r="9" spans="1:32" x14ac:dyDescent="0.25">
      <c r="G9" s="22">
        <v>7</v>
      </c>
      <c r="H9" s="54" t="s">
        <v>279</v>
      </c>
      <c r="J9" s="22" t="s">
        <v>272</v>
      </c>
      <c r="K9" s="22"/>
      <c r="L9" s="22"/>
      <c r="M9" s="22"/>
      <c r="N9" s="239">
        <v>40</v>
      </c>
      <c r="O9" s="240">
        <v>0.7</v>
      </c>
      <c r="P9" s="26" t="s">
        <v>277</v>
      </c>
      <c r="Q9" s="18"/>
      <c r="R9" s="54" t="s">
        <v>279</v>
      </c>
      <c r="S9" s="54" t="s">
        <v>280</v>
      </c>
      <c r="U9" s="193">
        <v>45955</v>
      </c>
      <c r="X9" s="238"/>
      <c r="Y9" s="238"/>
      <c r="Z9" s="238"/>
      <c r="AA9" s="238"/>
      <c r="AB9" s="238"/>
      <c r="AC9" s="238"/>
      <c r="AE9" s="238"/>
    </row>
    <row r="10" spans="1:32" x14ac:dyDescent="0.25">
      <c r="G10" s="22">
        <v>8</v>
      </c>
      <c r="J10" s="22" t="s">
        <v>283</v>
      </c>
      <c r="K10" s="22"/>
      <c r="L10" s="22"/>
      <c r="M10" s="22"/>
      <c r="N10" s="22"/>
      <c r="O10" s="240">
        <v>0.65</v>
      </c>
      <c r="P10" s="26" t="s">
        <v>282</v>
      </c>
      <c r="Q10" s="18"/>
      <c r="R10" s="18"/>
      <c r="S10" s="54" t="s">
        <v>284</v>
      </c>
      <c r="U10" s="193">
        <v>45986</v>
      </c>
      <c r="X10" s="238"/>
      <c r="Y10" s="238"/>
      <c r="Z10" s="238"/>
      <c r="AA10" s="238"/>
      <c r="AB10" s="238"/>
      <c r="AC10" s="238"/>
      <c r="AD10" s="239"/>
      <c r="AE10" s="238"/>
    </row>
    <row r="11" spans="1:32" x14ac:dyDescent="0.25">
      <c r="G11" s="22">
        <v>9</v>
      </c>
      <c r="J11" s="22" t="s">
        <v>252</v>
      </c>
      <c r="K11" s="22"/>
      <c r="L11" s="22"/>
      <c r="M11" s="22"/>
      <c r="N11" s="22"/>
      <c r="O11" s="241">
        <v>0.6</v>
      </c>
      <c r="P11" s="22" t="s">
        <v>285</v>
      </c>
      <c r="U11" s="193">
        <v>46016</v>
      </c>
      <c r="X11" s="238"/>
      <c r="Y11" s="238"/>
      <c r="Z11" s="238"/>
      <c r="AA11" s="238"/>
      <c r="AB11" s="238"/>
      <c r="AC11" s="238"/>
      <c r="AD11" s="238"/>
      <c r="AE11" s="238"/>
    </row>
    <row r="12" spans="1:32" x14ac:dyDescent="0.25">
      <c r="G12" s="22">
        <v>10</v>
      </c>
      <c r="J12" s="22" t="s">
        <v>255</v>
      </c>
      <c r="K12" s="22"/>
      <c r="L12" s="22"/>
      <c r="M12" s="22"/>
      <c r="N12" s="22"/>
      <c r="O12" s="22"/>
      <c r="P12" s="22" t="s">
        <v>286</v>
      </c>
      <c r="U12" s="193">
        <v>46047</v>
      </c>
      <c r="X12" s="238"/>
      <c r="Y12" s="238"/>
      <c r="Z12" s="238"/>
      <c r="AA12" s="238"/>
      <c r="AB12" s="238"/>
      <c r="AC12" s="238"/>
      <c r="AD12" s="238"/>
      <c r="AE12" s="238"/>
      <c r="AF12" s="238"/>
    </row>
    <row r="13" spans="1:32" x14ac:dyDescent="0.25">
      <c r="J13" s="22" t="s">
        <v>234</v>
      </c>
      <c r="K13" s="22"/>
      <c r="L13" s="22"/>
      <c r="M13" s="22"/>
      <c r="N13" s="22"/>
      <c r="O13" s="22"/>
      <c r="P13" s="22" t="s">
        <v>287</v>
      </c>
      <c r="U13" s="193">
        <v>46078</v>
      </c>
      <c r="X13" s="238"/>
      <c r="Y13" s="238"/>
      <c r="Z13" s="238"/>
      <c r="AA13" s="238"/>
      <c r="AB13" s="238"/>
      <c r="AC13" s="238"/>
      <c r="AD13" s="238"/>
      <c r="AE13" s="238"/>
      <c r="AF13" s="238"/>
    </row>
    <row r="14" spans="1:32" x14ac:dyDescent="0.25">
      <c r="J14" s="22" t="s">
        <v>244</v>
      </c>
      <c r="U14" s="193">
        <v>46106</v>
      </c>
      <c r="X14" s="238"/>
      <c r="Y14" s="238"/>
      <c r="Z14" s="238"/>
      <c r="AA14" s="238"/>
      <c r="AB14" s="238"/>
      <c r="AC14" s="238"/>
      <c r="AD14" s="238"/>
      <c r="AE14" s="238"/>
      <c r="AF14" s="238"/>
    </row>
    <row r="15" spans="1:32" x14ac:dyDescent="0.25">
      <c r="B15" s="59"/>
      <c r="D15" s="59"/>
      <c r="E15" s="59"/>
      <c r="F15" s="59"/>
      <c r="G15" s="59"/>
      <c r="H15" s="59"/>
      <c r="I15" s="59"/>
      <c r="J15" s="22" t="s">
        <v>438</v>
      </c>
      <c r="U15" s="193">
        <v>46137</v>
      </c>
      <c r="X15" s="238"/>
      <c r="Y15" s="238"/>
      <c r="Z15" s="238"/>
      <c r="AA15" s="238"/>
      <c r="AB15" s="238"/>
      <c r="AC15" s="238"/>
      <c r="AD15" s="238"/>
      <c r="AE15" s="238"/>
      <c r="AF15" s="238"/>
    </row>
    <row r="16" spans="1:32" x14ac:dyDescent="0.25">
      <c r="B16" s="59"/>
      <c r="D16" s="59"/>
      <c r="E16" s="59"/>
      <c r="F16" s="59"/>
      <c r="G16" s="59"/>
      <c r="H16" s="59"/>
      <c r="I16" s="59"/>
      <c r="U16" s="193">
        <v>46167</v>
      </c>
      <c r="X16" s="238"/>
      <c r="Y16" s="238"/>
      <c r="Z16" s="238"/>
      <c r="AA16" s="238"/>
      <c r="AB16" s="238"/>
      <c r="AC16" s="238"/>
      <c r="AD16" s="238"/>
      <c r="AE16" s="238"/>
      <c r="AF16" s="238"/>
    </row>
    <row r="17" spans="1:32" x14ac:dyDescent="0.25">
      <c r="B17" s="59"/>
      <c r="D17" s="59"/>
      <c r="E17" s="59"/>
      <c r="F17" s="59"/>
      <c r="G17" s="59"/>
      <c r="H17" s="59"/>
      <c r="I17" s="59"/>
      <c r="J17" s="20" t="s">
        <v>439</v>
      </c>
      <c r="K17" s="20"/>
      <c r="L17" s="20"/>
      <c r="M17" s="20"/>
      <c r="N17" s="20"/>
      <c r="O17" s="20"/>
      <c r="U17" s="193">
        <v>46198</v>
      </c>
      <c r="X17" s="238"/>
      <c r="Y17" s="238"/>
      <c r="Z17" s="238"/>
      <c r="AA17" s="238"/>
      <c r="AB17" s="238"/>
      <c r="AC17" s="238"/>
      <c r="AD17" s="238"/>
      <c r="AE17" s="238"/>
      <c r="AF17" s="238"/>
    </row>
    <row r="18" spans="1:32" x14ac:dyDescent="0.25">
      <c r="B18" s="59"/>
      <c r="D18" s="59"/>
      <c r="E18" s="59"/>
      <c r="F18" s="59"/>
      <c r="G18" s="59"/>
      <c r="H18" s="59"/>
      <c r="I18" s="59"/>
      <c r="U18" s="193">
        <v>46228</v>
      </c>
      <c r="X18" s="238"/>
      <c r="Y18" s="238"/>
      <c r="Z18" s="238"/>
      <c r="AA18" s="238"/>
      <c r="AB18" s="238"/>
      <c r="AC18" s="238"/>
      <c r="AD18" s="238"/>
      <c r="AE18" s="238"/>
      <c r="AF18" s="238"/>
    </row>
    <row r="19" spans="1:32" x14ac:dyDescent="0.25">
      <c r="B19" s="59"/>
      <c r="D19" s="59"/>
      <c r="E19" s="59"/>
      <c r="F19" s="59"/>
      <c r="G19" s="59"/>
      <c r="H19" s="59"/>
      <c r="I19" s="59"/>
      <c r="U19" s="193">
        <v>46259</v>
      </c>
      <c r="X19" s="238"/>
      <c r="Y19" s="238"/>
      <c r="Z19" s="238"/>
      <c r="AA19" s="238"/>
      <c r="AB19" s="238"/>
      <c r="AC19" s="238"/>
      <c r="AD19" s="238"/>
      <c r="AE19" s="238"/>
      <c r="AF19" s="238"/>
    </row>
    <row r="20" spans="1:32" x14ac:dyDescent="0.25">
      <c r="B20" s="59"/>
      <c r="D20" s="59"/>
      <c r="E20" s="59"/>
      <c r="F20" s="59"/>
      <c r="G20" s="59"/>
      <c r="H20" s="59"/>
      <c r="I20" s="59"/>
      <c r="U20" s="193">
        <v>46290</v>
      </c>
      <c r="X20" s="238"/>
      <c r="Y20" s="238"/>
      <c r="Z20" s="238"/>
      <c r="AA20" s="238"/>
      <c r="AB20" s="238"/>
      <c r="AC20" s="238"/>
      <c r="AD20" s="238"/>
      <c r="AE20" s="238"/>
      <c r="AF20" s="238"/>
    </row>
    <row r="21" spans="1:32" x14ac:dyDescent="0.25">
      <c r="B21" s="59"/>
      <c r="D21" s="59"/>
      <c r="E21" s="59"/>
      <c r="F21" s="59"/>
      <c r="G21" s="59"/>
      <c r="H21" s="59"/>
      <c r="I21" s="59"/>
      <c r="U21" s="193">
        <v>46320</v>
      </c>
      <c r="X21" s="238"/>
      <c r="Y21" s="238"/>
      <c r="Z21" s="238"/>
      <c r="AA21" s="238"/>
      <c r="AB21" s="238"/>
      <c r="AC21" s="238"/>
      <c r="AD21" s="238"/>
      <c r="AE21" s="238"/>
      <c r="AF21" s="238"/>
    </row>
    <row r="22" spans="1:32" x14ac:dyDescent="0.25">
      <c r="B22" s="59"/>
      <c r="D22" s="59"/>
      <c r="E22" s="59"/>
      <c r="F22" s="59"/>
      <c r="G22" s="59"/>
      <c r="H22" s="59"/>
      <c r="I22" s="59"/>
      <c r="U22" s="193">
        <v>46351</v>
      </c>
      <c r="X22" s="238"/>
      <c r="Y22" s="238"/>
      <c r="Z22" s="238"/>
      <c r="AA22" s="238"/>
      <c r="AB22" s="238"/>
      <c r="AC22" s="238"/>
      <c r="AD22" s="238"/>
      <c r="AE22" s="238"/>
      <c r="AF22" s="238"/>
    </row>
    <row r="23" spans="1:32" x14ac:dyDescent="0.25">
      <c r="A23" s="59"/>
      <c r="B23" s="59"/>
      <c r="D23" s="59"/>
      <c r="E23" s="59"/>
      <c r="F23" s="59"/>
      <c r="G23" s="59"/>
      <c r="H23" s="59"/>
      <c r="I23" s="59"/>
      <c r="U23" s="193">
        <v>46381</v>
      </c>
      <c r="X23" s="238"/>
      <c r="Y23" s="238"/>
      <c r="Z23" s="238"/>
      <c r="AA23" s="238"/>
      <c r="AB23" s="238"/>
      <c r="AC23" s="238"/>
      <c r="AD23" s="238"/>
      <c r="AE23" s="238"/>
      <c r="AF23" s="238"/>
    </row>
    <row r="24" spans="1:32" x14ac:dyDescent="0.25">
      <c r="A24" s="59"/>
      <c r="B24" s="59"/>
      <c r="D24" s="59"/>
      <c r="E24" s="59"/>
      <c r="F24" s="59"/>
      <c r="G24" s="59"/>
      <c r="H24" s="59"/>
      <c r="I24" s="59"/>
      <c r="U24" s="193">
        <v>46412</v>
      </c>
      <c r="X24" s="238"/>
      <c r="Y24" s="238"/>
      <c r="Z24" s="238"/>
      <c r="AA24" s="238"/>
      <c r="AB24" s="238"/>
      <c r="AC24" s="238"/>
      <c r="AD24" s="238"/>
      <c r="AE24" s="238"/>
      <c r="AF24" s="238"/>
    </row>
    <row r="25" spans="1:32" x14ac:dyDescent="0.25">
      <c r="A25" s="59"/>
      <c r="B25" s="59"/>
      <c r="D25" s="59"/>
      <c r="E25" s="59"/>
      <c r="F25" s="59"/>
      <c r="G25" s="59"/>
      <c r="H25" s="59"/>
      <c r="I25" s="59"/>
      <c r="U25" s="193">
        <v>46443</v>
      </c>
      <c r="X25" s="238"/>
      <c r="Y25" s="238"/>
      <c r="Z25" s="238"/>
      <c r="AA25" s="238"/>
      <c r="AB25" s="238"/>
      <c r="AC25" s="238"/>
      <c r="AD25" s="238"/>
      <c r="AE25" s="238"/>
      <c r="AF25" s="238"/>
    </row>
    <row r="26" spans="1:32" x14ac:dyDescent="0.25">
      <c r="A26" s="59"/>
      <c r="B26" s="59"/>
      <c r="D26" s="59"/>
      <c r="E26" s="59"/>
      <c r="F26" s="59"/>
      <c r="G26" s="59"/>
      <c r="H26" s="59"/>
      <c r="I26" s="59"/>
      <c r="U26" s="193">
        <v>46471</v>
      </c>
      <c r="X26" s="238"/>
      <c r="Y26" s="238"/>
      <c r="Z26" s="238"/>
      <c r="AA26" s="238"/>
      <c r="AB26" s="238"/>
      <c r="AC26" s="238"/>
      <c r="AD26" s="238"/>
      <c r="AE26" s="238"/>
      <c r="AF26" s="238"/>
    </row>
    <row r="29" spans="1:32" x14ac:dyDescent="0.25">
      <c r="U29" s="20" t="s">
        <v>440</v>
      </c>
    </row>
  </sheetData>
  <sheetProtection algorithmName="SHA-512" hashValue="adSqc4SW4sBB2NvM8mHHmTbhbQTu1GpLoVV/pYbJVBtPi/yCmchW7cGWBZQfEm6XNh8yjFLK9+T1du/C1U5f5w==" saltValue="bFsOdVcJOGBWNmEluCyEPw==" spinCount="100000" sheet="1" objects="1" scenarios="1"/>
  <mergeCells count="1">
    <mergeCell ref="X1:AF1"/>
  </mergeCells>
  <pageMargins left="0.7" right="0.7" top="0.75" bottom="0.75" header="0.3" footer="0.3"/>
  <pageSetup paperSize="9" orientation="portrait" r:id="rId1"/>
  <headerFooter>
    <oddFooter>&amp;L_x000D_&amp;1#&amp;"Calibri"&amp;10&amp;KFF0000 Confidential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A2DC6-6352-4B6F-8B0F-75F6C9AF5365}">
  <sheetPr codeName="Sheet10">
    <tabColor theme="0" tint="-0.34998626667073579"/>
  </sheetPr>
  <dimension ref="B1:AN89"/>
  <sheetViews>
    <sheetView workbookViewId="0">
      <selection activeCell="C42" sqref="C42"/>
    </sheetView>
  </sheetViews>
  <sheetFormatPr defaultRowHeight="15" x14ac:dyDescent="0.25"/>
  <cols>
    <col min="2" max="2" width="39.140625" customWidth="1"/>
    <col min="3" max="3" width="20.42578125" customWidth="1"/>
    <col min="5" max="5" width="23.85546875" customWidth="1"/>
    <col min="6" max="6" width="11.140625" customWidth="1"/>
    <col min="7" max="7" width="9.85546875" bestFit="1" customWidth="1"/>
    <col min="8" max="8" width="22.42578125" customWidth="1"/>
    <col min="9" max="22" width="16.42578125" customWidth="1"/>
  </cols>
  <sheetData>
    <row r="1" spans="2:40" ht="15.75" thickBot="1" x14ac:dyDescent="0.3"/>
    <row r="2" spans="2:40" x14ac:dyDescent="0.25">
      <c r="B2" s="4" t="s">
        <v>290</v>
      </c>
      <c r="E2" s="226" t="s">
        <v>291</v>
      </c>
      <c r="F2" s="227" t="s">
        <v>292</v>
      </c>
      <c r="G2" s="227"/>
      <c r="H2" s="228" t="s">
        <v>336</v>
      </c>
      <c r="I2" s="229"/>
      <c r="K2" s="4" t="s">
        <v>293</v>
      </c>
      <c r="L2" s="18"/>
    </row>
    <row r="3" spans="2:40" x14ac:dyDescent="0.25">
      <c r="E3" s="7"/>
      <c r="H3" t="s">
        <v>315</v>
      </c>
      <c r="I3" s="230">
        <v>2025</v>
      </c>
      <c r="K3" t="s">
        <v>294</v>
      </c>
    </row>
    <row r="4" spans="2:40" ht="15.75" thickBot="1" x14ac:dyDescent="0.3">
      <c r="E4" s="231" t="s">
        <v>295</v>
      </c>
      <c r="F4" s="72">
        <v>15</v>
      </c>
      <c r="I4" s="6"/>
      <c r="AD4" s="23" t="s">
        <v>296</v>
      </c>
      <c r="AE4" s="23" t="s">
        <v>297</v>
      </c>
      <c r="AF4" s="23" t="s">
        <v>298</v>
      </c>
      <c r="AG4" s="23" t="s">
        <v>299</v>
      </c>
      <c r="AH4" s="23" t="s">
        <v>300</v>
      </c>
      <c r="AI4" s="23" t="s">
        <v>301</v>
      </c>
      <c r="AJ4" s="23" t="s">
        <v>302</v>
      </c>
      <c r="AK4" s="23" t="s">
        <v>303</v>
      </c>
      <c r="AL4" s="23" t="s">
        <v>304</v>
      </c>
      <c r="AM4" s="23" t="s">
        <v>305</v>
      </c>
      <c r="AN4" s="23" t="s">
        <v>306</v>
      </c>
    </row>
    <row r="5" spans="2:40" x14ac:dyDescent="0.25">
      <c r="B5" s="23" t="s">
        <v>233</v>
      </c>
      <c r="C5" s="22" t="s">
        <v>267</v>
      </c>
      <c r="E5" s="7"/>
      <c r="F5" t="s">
        <v>431</v>
      </c>
      <c r="I5" s="6"/>
      <c r="U5" s="364"/>
      <c r="V5" s="227" t="s">
        <v>572</v>
      </c>
      <c r="W5" s="227"/>
      <c r="X5" s="227"/>
      <c r="Y5" s="229"/>
      <c r="AD5" s="23" t="s">
        <v>307</v>
      </c>
      <c r="AE5" s="22">
        <f>(IF('2. Project Details'!D35="Natural gas",'2. Project Details'!D45,0)+IF('2. Project Details'!D57="Natural gas",'2. Project Details'!D65,0)+((IF('2. Project Details'!D77="Natural gas",'2. Project Details'!D85,0))))</f>
        <v>0</v>
      </c>
      <c r="AF5" s="22">
        <f>(IF('2. Project Details'!F35="Natural gas",'2. Project Details'!F45,0)+IF('2. Project Details'!F57="Natural gas",'2. Project Details'!F65,0)+((IF('2. Project Details'!F77="Natural gas",'2. Project Details'!F85,0))))</f>
        <v>0</v>
      </c>
      <c r="AG5" s="22">
        <f>(IF('2. Project Details'!H35="Natural gas",'2. Project Details'!H45,0)+IF('2. Project Details'!H57="Natural gas",'2. Project Details'!H65,0)+((IF('2. Project Details'!H77="Natural gas",'2. Project Details'!H85,0))))</f>
        <v>0</v>
      </c>
      <c r="AH5" s="22">
        <f>(IF('2. Project Details'!J35="Natural gas",'2. Project Details'!J45,0)+IF('2. Project Details'!J57="Natural gas",'2. Project Details'!J65,0)+((IF('2. Project Details'!J77="Natural gas",'2. Project Details'!J85,0))))</f>
        <v>0</v>
      </c>
      <c r="AI5" s="22">
        <f>(IF('2. Project Details'!L35="Natural gas",'2. Project Details'!L45,0)+IF('2. Project Details'!L57="Natural gas",'2. Project Details'!L65,0)+((IF('2. Project Details'!L77="Natural gas",'2. Project Details'!L85,0))))</f>
        <v>0</v>
      </c>
      <c r="AJ5" s="22">
        <f>(IF('2. Project Details'!N35="Natural gas",'2. Project Details'!N45,0)+IF('2. Project Details'!N57="Natural gas",'2. Project Details'!N65,0)+((IF('2. Project Details'!N77="Natural gas",'2. Project Details'!N85,0))))</f>
        <v>0</v>
      </c>
      <c r="AK5" s="22">
        <f>(IF('2. Project Details'!P35="Natural gas",'2. Project Details'!P45,0)+IF('2. Project Details'!P57="Natural gas",'2. Project Details'!P65,0)+((IF('2. Project Details'!P77="Natural gas",'2. Project Details'!P85,0))))</f>
        <v>0</v>
      </c>
      <c r="AL5" s="22">
        <f>(IF('2. Project Details'!R35="Natural gas",'2. Project Details'!R45,0)+IF('2. Project Details'!R57="Natural gas",'2. Project Details'!R65,0)+((IF('2. Project Details'!R77="Natural gas",'2. Project Details'!R85,0))))</f>
        <v>0</v>
      </c>
      <c r="AM5" s="22">
        <f>(IF('2. Project Details'!T35="Natural gas",'2. Project Details'!T45,0)+IF('2. Project Details'!T57="Natural gas",'2. Project Details'!T65,0)+((IF('2. Project Details'!T77="Natural gas",'2. Project Details'!T85,0))))</f>
        <v>0</v>
      </c>
      <c r="AN5" s="22">
        <f>(IF('2. Project Details'!V35="Natural gas",'2. Project Details'!V45,0)+IF('2. Project Details'!V57="Natural gas",'2. Project Details'!V65,0)+((IF('2. Project Details'!V77="Natural gas",'2. Project Details'!V85,0))))</f>
        <v>0</v>
      </c>
    </row>
    <row r="6" spans="2:40" x14ac:dyDescent="0.25">
      <c r="B6" s="23" t="s">
        <v>243</v>
      </c>
      <c r="C6" s="22" t="s">
        <v>267</v>
      </c>
      <c r="E6" s="231" t="s">
        <v>267</v>
      </c>
      <c r="F6" s="471">
        <f>SUM(_xlfn.CHOOSEROWS(INDEX($L$7:$S$33,,MATCH($E6,$L$6:$S$6,0)),_xlfn.SEQUENCE($F$4,1,($I$3-$K$7)+1,1)))</f>
        <v>1.9366745211007999</v>
      </c>
      <c r="H6" s="23" t="s">
        <v>267</v>
      </c>
      <c r="I6" s="232">
        <f>INDEX($L$7:$S$33,MATCH($I$3,$K$7:$K$33,0),MATCH($H6,$L$6:$S$6,0))</f>
        <v>0.19552999999999998</v>
      </c>
      <c r="K6" s="71" t="s">
        <v>315</v>
      </c>
      <c r="L6" s="71" t="s">
        <v>267</v>
      </c>
      <c r="M6" s="71" t="s">
        <v>285</v>
      </c>
      <c r="N6" s="71" t="s">
        <v>286</v>
      </c>
      <c r="O6" s="71" t="s">
        <v>310</v>
      </c>
      <c r="P6" s="71" t="s">
        <v>236</v>
      </c>
      <c r="Q6" s="71" t="s">
        <v>246</v>
      </c>
      <c r="R6" s="71" t="s">
        <v>254</v>
      </c>
      <c r="S6" s="71" t="s">
        <v>262</v>
      </c>
      <c r="U6" s="7"/>
      <c r="V6">
        <v>2024</v>
      </c>
      <c r="Y6" s="6"/>
      <c r="AD6" s="23" t="s">
        <v>308</v>
      </c>
      <c r="AE6" s="22">
        <f>(IF('2. Project Details'!D36="Electric",'2. Project Details'!#REF!,0)+IF('2. Project Details'!D58="Electric",'2. Project Details'!#REF!,0)+((IF('2. Project Details'!D78="Electric",'2. Project Details'!D91,0))))</f>
        <v>0</v>
      </c>
      <c r="AF6" s="22">
        <f>(IF('2. Project Details'!F36="Electric",'2. Project Details'!#REF!,0)+IF('2. Project Details'!F58="Electric",'2. Project Details'!#REF!,0)+((IF('2. Project Details'!F78="Electric",'2. Project Details'!F91,0))))</f>
        <v>0</v>
      </c>
      <c r="AG6" s="22">
        <f>(IF('2. Project Details'!H36="Electric",'2. Project Details'!#REF!,0)+IF('2. Project Details'!H58="Electric",'2. Project Details'!#REF!,0)+((IF('2. Project Details'!H78="Electric",'2. Project Details'!H91,0))))</f>
        <v>0</v>
      </c>
      <c r="AH6" s="22">
        <f>(IF('2. Project Details'!J36="Electric",'2. Project Details'!#REF!,0)+IF('2. Project Details'!J58="Electric",'2. Project Details'!#REF!,0)+((IF('2. Project Details'!J78="Electric",'2. Project Details'!J91,0))))</f>
        <v>0</v>
      </c>
      <c r="AI6" s="22">
        <f>(IF('2. Project Details'!L36="Electric",'2. Project Details'!#REF!,0)+IF('2. Project Details'!L58="Electric",'2. Project Details'!#REF!,0)+((IF('2. Project Details'!L78="Electric",'2. Project Details'!L91,0))))</f>
        <v>0</v>
      </c>
      <c r="AJ6" s="22">
        <f>(IF('2. Project Details'!N36="Electric",'2. Project Details'!#REF!,0)+IF('2. Project Details'!N58="Electric",'2. Project Details'!#REF!,0)+((IF('2. Project Details'!N78="Electric",'2. Project Details'!N91,0))))</f>
        <v>0</v>
      </c>
      <c r="AK6" s="22">
        <f>(IF('2. Project Details'!P36="Electric",'2. Project Details'!#REF!,0)+IF('2. Project Details'!P58="Electric",'2. Project Details'!#REF!,0)+((IF('2. Project Details'!P78="Electric",'2. Project Details'!P91,0))))</f>
        <v>0</v>
      </c>
      <c r="AL6" s="22">
        <f>(IF('2. Project Details'!R36="Electric",'2. Project Details'!#REF!,0)+IF('2. Project Details'!R58="Electric",'2. Project Details'!#REF!,0)+((IF('2. Project Details'!R78="Electric",'2. Project Details'!R91,0))))</f>
        <v>0</v>
      </c>
      <c r="AM6" s="22">
        <f>(IF('2. Project Details'!T36="Electric",'2. Project Details'!#REF!,0)+IF('2. Project Details'!T58="Electric",'2. Project Details'!#REF!,0)+((IF('2. Project Details'!T78="Electric",'2. Project Details'!T91,0))))</f>
        <v>0</v>
      </c>
      <c r="AN6" s="22">
        <f>(IF('2. Project Details'!V36="Electric",'2. Project Details'!#REF!,0)+IF('2. Project Details'!V58="Electric",'2. Project Details'!#REF!,0)+((IF('2. Project Details'!V78="Electric",'2. Project Details'!V91,0))))</f>
        <v>0</v>
      </c>
    </row>
    <row r="7" spans="2:40" x14ac:dyDescent="0.25">
      <c r="B7" s="23" t="s">
        <v>251</v>
      </c>
      <c r="C7" s="22" t="s">
        <v>267</v>
      </c>
      <c r="E7" s="231" t="s">
        <v>285</v>
      </c>
      <c r="F7" s="471">
        <f t="shared" ref="F7:F13" si="0">SUM(_xlfn.CHOOSEROWS(INDEX($L$7:$S$33,,MATCH($E7,$L$6:$S$6,0)),_xlfn.SEQUENCE($F$4,1,($I$3-$K$7)+1,1)))</f>
        <v>0.17250000000000001</v>
      </c>
      <c r="H7" s="23" t="s">
        <v>285</v>
      </c>
      <c r="I7" s="232">
        <f t="shared" ref="I7:I13" si="1">INDEX($L$7:$S$33,MATCH($I$3,$K$7:$K$33,0),MATCH($H7,$L$6:$S$6,0))</f>
        <v>1.15E-2</v>
      </c>
      <c r="K7" s="71">
        <v>2025</v>
      </c>
      <c r="L7">
        <v>0.19552999999999998</v>
      </c>
      <c r="M7">
        <v>1.15E-2</v>
      </c>
      <c r="N7">
        <v>2.2000000000000001E-4</v>
      </c>
      <c r="O7">
        <v>0.17072999999999999</v>
      </c>
      <c r="P7">
        <v>0.18296000000000001</v>
      </c>
      <c r="Q7">
        <v>0.2145</v>
      </c>
      <c r="R7">
        <v>0.24676999999999999</v>
      </c>
      <c r="S7">
        <v>0.25650000000000001</v>
      </c>
      <c r="U7" s="7" t="s">
        <v>573</v>
      </c>
      <c r="V7">
        <v>0.22535000000000002</v>
      </c>
      <c r="Y7" s="6"/>
      <c r="AD7" s="23" t="s">
        <v>309</v>
      </c>
      <c r="AE7" s="22">
        <f>IF('2. Project Details'!D35="Kerosene",'2. Project Details'!D45,0)+IF('2. Project Details'!D57="Kerosene",'2. Project Details'!D45,0)+((IF('2. Project Details'!D77="Kerosene",'2. Project Details'!D85,0)))</f>
        <v>0</v>
      </c>
      <c r="AF7" s="22">
        <f>IF('2. Project Details'!F35="Kerosene",'2. Project Details'!F45,0)+IF('2. Project Details'!F57="Kerosene",'2. Project Details'!F45,0)+((IF('2. Project Details'!F77="Kerosene",'2. Project Details'!F85,0)))</f>
        <v>0</v>
      </c>
      <c r="AG7" s="22">
        <f>IF('2. Project Details'!H35="Kerosene",'2. Project Details'!H45,0)+IF('2. Project Details'!H57="Kerosene",'2. Project Details'!H45,0)+((IF('2. Project Details'!H77="Kerosene",'2. Project Details'!H85,0)))</f>
        <v>0</v>
      </c>
      <c r="AH7" s="22">
        <f>IF('2. Project Details'!J35="Kerosene",'2. Project Details'!J45,0)+IF('2. Project Details'!J57="Kerosene",'2. Project Details'!J45,0)+((IF('2. Project Details'!J77="Kerosene",'2. Project Details'!J85,0)))</f>
        <v>0</v>
      </c>
      <c r="AI7" s="22">
        <f>IF('2. Project Details'!L35="Kerosene",'2. Project Details'!L45,0)+IF('2. Project Details'!L57="Kerosene",'2. Project Details'!L45,0)+((IF('2. Project Details'!L77="Kerosene",'2. Project Details'!L85,0)))</f>
        <v>0</v>
      </c>
      <c r="AJ7" s="22">
        <f>IF('2. Project Details'!N35="Kerosene",'2. Project Details'!N45,0)+IF('2. Project Details'!N57="Kerosene",'2. Project Details'!N45,0)+((IF('2. Project Details'!N77="Kerosene",'2. Project Details'!N85,0)))</f>
        <v>0</v>
      </c>
      <c r="AK7" s="22">
        <f>IF('2. Project Details'!P35="Kerosene",'2. Project Details'!P45,0)+IF('2. Project Details'!P57="Kerosene",'2. Project Details'!P45,0)+((IF('2. Project Details'!P77="Kerosene",'2. Project Details'!P85,0)))</f>
        <v>0</v>
      </c>
      <c r="AL7" s="22">
        <f>IF('2. Project Details'!R35="Kerosene",'2. Project Details'!R45,0)+IF('2. Project Details'!R57="Kerosene",'2. Project Details'!R45,0)+((IF('2. Project Details'!R77="Kerosene",'2. Project Details'!R85,0)))</f>
        <v>0</v>
      </c>
      <c r="AM7" s="22">
        <f>IF('2. Project Details'!T35="Kerosene",'2. Project Details'!T45,0)+IF('2. Project Details'!T57="Kerosene",'2. Project Details'!T45,0)+((IF('2. Project Details'!T77="Kerosene",'2. Project Details'!T85,0)))</f>
        <v>0</v>
      </c>
      <c r="AN7" s="22">
        <f>IF('2. Project Details'!V35="Kerosene",'2. Project Details'!V45,0)+IF('2. Project Details'!V57="Kerosene",'2. Project Details'!V45,0)+((IF('2. Project Details'!V77="Kerosene",'2. Project Details'!V85,0)))</f>
        <v>0</v>
      </c>
    </row>
    <row r="8" spans="2:40" x14ac:dyDescent="0.25">
      <c r="B8" s="23" t="s">
        <v>259</v>
      </c>
      <c r="C8" s="22" t="s">
        <v>267</v>
      </c>
      <c r="E8" s="231" t="s">
        <v>286</v>
      </c>
      <c r="F8" s="471">
        <f t="shared" si="0"/>
        <v>3.3000000000000008E-3</v>
      </c>
      <c r="H8" s="23" t="s">
        <v>286</v>
      </c>
      <c r="I8" s="232">
        <f t="shared" si="1"/>
        <v>2.2000000000000001E-4</v>
      </c>
      <c r="K8" s="71">
        <v>2026</v>
      </c>
      <c r="L8">
        <v>0.19401215111191603</v>
      </c>
      <c r="M8">
        <v>1.15E-2</v>
      </c>
      <c r="N8">
        <v>2.2000000000000001E-4</v>
      </c>
      <c r="O8">
        <v>0.17072999999999999</v>
      </c>
      <c r="P8">
        <v>0.18296000000000001</v>
      </c>
      <c r="Q8">
        <v>0.2145</v>
      </c>
      <c r="R8">
        <v>0.24676999999999999</v>
      </c>
      <c r="S8">
        <v>0.25650000000000001</v>
      </c>
      <c r="U8" s="7" t="s">
        <v>574</v>
      </c>
      <c r="V8">
        <v>0.21721323895124908</v>
      </c>
      <c r="Y8" s="6"/>
      <c r="AD8" s="23" t="s">
        <v>246</v>
      </c>
      <c r="AE8" s="22">
        <f>IF('2. Project Details'!D35="LPG",'2. Project Details'!D45,0)+IF('2. Project Details'!D57="LPG",'2. Project Details'!D45,0)+((IF('2. Project Details'!D77="LPG",'2. Project Details'!D85,0)))</f>
        <v>0</v>
      </c>
      <c r="AF8" s="22">
        <f>IF('2. Project Details'!F35="LPG",'2. Project Details'!F45,0)+IF('2. Project Details'!F57="LPG",'2. Project Details'!F45,0)+((IF('2. Project Details'!F77="LPG",'2. Project Details'!F85,0)))</f>
        <v>0</v>
      </c>
      <c r="AG8" s="22">
        <f>IF('2. Project Details'!H35="LPG",'2. Project Details'!H45,0)+IF('2. Project Details'!H57="LPG",'2. Project Details'!H45,0)+((IF('2. Project Details'!H77="LPG",'2. Project Details'!H85,0)))</f>
        <v>0</v>
      </c>
      <c r="AH8" s="22">
        <f>IF('2. Project Details'!J35="LPG",'2. Project Details'!J45,0)+IF('2. Project Details'!J57="LPG",'2. Project Details'!J45,0)+((IF('2. Project Details'!J77="LPG",'2. Project Details'!J85,0)))</f>
        <v>0</v>
      </c>
      <c r="AI8" s="22">
        <f>IF('2. Project Details'!L35="LPG",'2. Project Details'!L45,0)+IF('2. Project Details'!L57="LPG",'2. Project Details'!L45,0)+((IF('2. Project Details'!L77="LPG",'2. Project Details'!L85,0)))</f>
        <v>0</v>
      </c>
      <c r="AJ8" s="22">
        <f>IF('2. Project Details'!N35="LPG",'2. Project Details'!N45,0)+IF('2. Project Details'!N57="LPG",'2. Project Details'!N45,0)+((IF('2. Project Details'!N77="LPG",'2. Project Details'!N85,0)))</f>
        <v>0</v>
      </c>
      <c r="AK8" s="22">
        <f>IF('2. Project Details'!P35="LPG",'2. Project Details'!P45,0)+IF('2. Project Details'!P57="LPG",'2. Project Details'!P45,0)+((IF('2. Project Details'!P77="LPG",'2. Project Details'!P85,0)))</f>
        <v>0</v>
      </c>
      <c r="AL8" s="22">
        <f>IF('2. Project Details'!R35="LPG",'2. Project Details'!R45,0)+IF('2. Project Details'!R57="LPG",'2. Project Details'!R45,0)+((IF('2. Project Details'!R77="LPG",'2. Project Details'!R85,0)))</f>
        <v>0</v>
      </c>
      <c r="AM8" s="22">
        <f>IF('2. Project Details'!T35="LPG",'2. Project Details'!T45,0)+IF('2. Project Details'!T57="LPG",'2. Project Details'!T45,0)+((IF('2. Project Details'!T77="LPG",'2. Project Details'!T85,0)))</f>
        <v>0</v>
      </c>
      <c r="AN8" s="22">
        <f>IF('2. Project Details'!V35="LPG",'2. Project Details'!V45,0)+IF('2. Project Details'!V57="LPG",'2. Project Details'!V45,0)+((IF('2. Project Details'!V77="LPG",'2. Project Details'!V85,0)))</f>
        <v>0</v>
      </c>
    </row>
    <row r="9" spans="2:40" x14ac:dyDescent="0.25">
      <c r="B9" s="23" t="s">
        <v>449</v>
      </c>
      <c r="C9" s="22" t="s">
        <v>267</v>
      </c>
      <c r="E9" s="231" t="s">
        <v>310</v>
      </c>
      <c r="F9" s="471">
        <f t="shared" si="0"/>
        <v>2.5609499999999996</v>
      </c>
      <c r="H9" s="23" t="s">
        <v>310</v>
      </c>
      <c r="I9" s="232">
        <f t="shared" si="1"/>
        <v>0.17072999999999999</v>
      </c>
      <c r="K9" s="71">
        <v>2027</v>
      </c>
      <c r="L9">
        <v>0.19805453551228216</v>
      </c>
      <c r="M9">
        <v>1.15E-2</v>
      </c>
      <c r="N9">
        <v>2.2000000000000001E-4</v>
      </c>
      <c r="O9">
        <v>0.17072999999999999</v>
      </c>
      <c r="P9">
        <v>0.18296000000000001</v>
      </c>
      <c r="Q9">
        <v>0.2145</v>
      </c>
      <c r="R9">
        <v>0.24676999999999999</v>
      </c>
      <c r="S9">
        <v>0.25650000000000001</v>
      </c>
      <c r="U9" s="7" t="s">
        <v>575</v>
      </c>
      <c r="V9">
        <v>0.21552706867958096</v>
      </c>
      <c r="Y9" s="6"/>
    </row>
    <row r="10" spans="2:40" x14ac:dyDescent="0.25">
      <c r="B10" s="23" t="s">
        <v>271</v>
      </c>
      <c r="C10" s="22" t="s">
        <v>267</v>
      </c>
      <c r="E10" s="231" t="s">
        <v>236</v>
      </c>
      <c r="F10" s="471">
        <f t="shared" si="0"/>
        <v>2.7444000000000002</v>
      </c>
      <c r="H10" s="23" t="s">
        <v>236</v>
      </c>
      <c r="I10" s="232">
        <f t="shared" si="1"/>
        <v>0.18296000000000001</v>
      </c>
      <c r="K10" s="71">
        <v>2028</v>
      </c>
      <c r="L10">
        <v>0.18817590739988696</v>
      </c>
      <c r="M10">
        <v>1.15E-2</v>
      </c>
      <c r="N10">
        <v>2.2000000000000001E-4</v>
      </c>
      <c r="O10">
        <v>0.17072999999999999</v>
      </c>
      <c r="P10">
        <v>0.18296000000000001</v>
      </c>
      <c r="Q10">
        <v>0.2145</v>
      </c>
      <c r="R10">
        <v>0.24676999999999999</v>
      </c>
      <c r="S10">
        <v>0.25650000000000001</v>
      </c>
      <c r="U10" s="7" t="s">
        <v>576</v>
      </c>
      <c r="V10">
        <v>0.22001773204934277</v>
      </c>
      <c r="Y10" s="6"/>
    </row>
    <row r="11" spans="2:40" x14ac:dyDescent="0.25">
      <c r="B11" s="25" t="s">
        <v>277</v>
      </c>
      <c r="C11" s="22" t="s">
        <v>267</v>
      </c>
      <c r="E11" s="231" t="s">
        <v>246</v>
      </c>
      <c r="F11" s="471">
        <f t="shared" si="0"/>
        <v>3.2175000000000002</v>
      </c>
      <c r="H11" s="23" t="s">
        <v>246</v>
      </c>
      <c r="I11" s="232">
        <f t="shared" si="1"/>
        <v>0.2145</v>
      </c>
      <c r="K11" s="71">
        <v>2029</v>
      </c>
      <c r="L11">
        <v>0.16286469450408281</v>
      </c>
      <c r="M11">
        <v>1.15E-2</v>
      </c>
      <c r="N11">
        <v>2.2000000000000001E-4</v>
      </c>
      <c r="O11">
        <v>0.17072999999999999</v>
      </c>
      <c r="P11">
        <v>0.18296000000000001</v>
      </c>
      <c r="Q11">
        <v>0.2145</v>
      </c>
      <c r="R11">
        <v>0.24676999999999999</v>
      </c>
      <c r="S11">
        <v>0.25650000000000001</v>
      </c>
      <c r="U11" s="7" t="s">
        <v>577</v>
      </c>
      <c r="V11">
        <v>0.20904361652390815</v>
      </c>
      <c r="Y11" s="6"/>
    </row>
    <row r="12" spans="2:40" x14ac:dyDescent="0.25">
      <c r="B12" s="25" t="s">
        <v>282</v>
      </c>
      <c r="C12" s="22" t="s">
        <v>267</v>
      </c>
      <c r="E12" s="231" t="s">
        <v>254</v>
      </c>
      <c r="F12" s="471">
        <f t="shared" si="0"/>
        <v>3.7015500000000006</v>
      </c>
      <c r="H12" s="23" t="s">
        <v>254</v>
      </c>
      <c r="I12" s="232">
        <f t="shared" si="1"/>
        <v>0.24676999999999999</v>
      </c>
      <c r="K12" s="71">
        <v>2030</v>
      </c>
      <c r="L12">
        <v>0.15891632844667619</v>
      </c>
      <c r="M12">
        <v>1.15E-2</v>
      </c>
      <c r="N12">
        <v>2.2000000000000001E-4</v>
      </c>
      <c r="O12">
        <v>0.17072999999999999</v>
      </c>
      <c r="P12">
        <v>0.18296000000000001</v>
      </c>
      <c r="Q12">
        <v>0.2145</v>
      </c>
      <c r="R12">
        <v>0.24676999999999999</v>
      </c>
      <c r="S12">
        <v>0.25650000000000001</v>
      </c>
      <c r="U12" s="7" t="s">
        <v>578</v>
      </c>
      <c r="V12">
        <v>0.18092552449259713</v>
      </c>
      <c r="Y12" s="6"/>
    </row>
    <row r="13" spans="2:40" ht="15.75" thickBot="1" x14ac:dyDescent="0.3">
      <c r="B13" s="23" t="s">
        <v>285</v>
      </c>
      <c r="C13" s="22" t="s">
        <v>285</v>
      </c>
      <c r="E13" s="233" t="s">
        <v>262</v>
      </c>
      <c r="F13" s="472">
        <f t="shared" si="0"/>
        <v>3.8474999999999997</v>
      </c>
      <c r="G13" s="234"/>
      <c r="H13" s="235" t="s">
        <v>262</v>
      </c>
      <c r="I13" s="236">
        <f t="shared" si="1"/>
        <v>0.25650000000000001</v>
      </c>
      <c r="K13" s="71">
        <v>2031</v>
      </c>
      <c r="L13">
        <v>0.13951001071588379</v>
      </c>
      <c r="M13">
        <v>1.15E-2</v>
      </c>
      <c r="N13">
        <v>2.2000000000000001E-4</v>
      </c>
      <c r="O13">
        <v>0.17072999999999999</v>
      </c>
      <c r="P13">
        <v>0.18296000000000001</v>
      </c>
      <c r="Q13">
        <v>0.2145</v>
      </c>
      <c r="R13">
        <v>0.24676999999999999</v>
      </c>
      <c r="S13">
        <v>0.25650000000000001</v>
      </c>
      <c r="U13" s="7" t="s">
        <v>579</v>
      </c>
      <c r="V13">
        <v>0.17653930560089529</v>
      </c>
      <c r="Y13" s="6"/>
    </row>
    <row r="14" spans="2:40" x14ac:dyDescent="0.25">
      <c r="B14" s="23" t="s">
        <v>286</v>
      </c>
      <c r="C14" s="22" t="s">
        <v>286</v>
      </c>
      <c r="E14" s="224" t="s">
        <v>601</v>
      </c>
      <c r="F14" s="223"/>
      <c r="G14" s="223"/>
      <c r="H14" s="223"/>
      <c r="I14" s="225"/>
      <c r="K14" s="71">
        <v>2032</v>
      </c>
      <c r="L14">
        <v>0.11319110457050277</v>
      </c>
      <c r="M14">
        <v>1.15E-2</v>
      </c>
      <c r="N14">
        <v>2.2000000000000001E-4</v>
      </c>
      <c r="O14">
        <v>0.17072999999999999</v>
      </c>
      <c r="P14">
        <v>0.18296000000000001</v>
      </c>
      <c r="Q14">
        <v>0.2145</v>
      </c>
      <c r="R14">
        <v>0.24676999999999999</v>
      </c>
      <c r="S14">
        <v>0.25650000000000001</v>
      </c>
      <c r="U14" s="7" t="s">
        <v>580</v>
      </c>
      <c r="V14">
        <v>0.15498093025991197</v>
      </c>
      <c r="Y14" s="6"/>
    </row>
    <row r="15" spans="2:40" x14ac:dyDescent="0.25">
      <c r="B15" s="23" t="s">
        <v>287</v>
      </c>
      <c r="C15" s="22" t="s">
        <v>310</v>
      </c>
      <c r="E15" s="363" t="s">
        <v>602</v>
      </c>
      <c r="K15" s="71">
        <v>2033</v>
      </c>
      <c r="L15">
        <v>0.11039230949431299</v>
      </c>
      <c r="M15">
        <v>1.15E-2</v>
      </c>
      <c r="N15">
        <v>2.2000000000000001E-4</v>
      </c>
      <c r="O15">
        <v>0.17072999999999999</v>
      </c>
      <c r="P15">
        <v>0.18296000000000001</v>
      </c>
      <c r="Q15">
        <v>0.2145</v>
      </c>
      <c r="R15">
        <v>0.24676999999999999</v>
      </c>
      <c r="S15">
        <v>0.25650000000000001</v>
      </c>
      <c r="U15" s="7" t="s">
        <v>581</v>
      </c>
      <c r="V15">
        <v>0.1257433971473863</v>
      </c>
      <c r="Y15" s="6"/>
    </row>
    <row r="16" spans="2:40" x14ac:dyDescent="0.25">
      <c r="E16" s="363" t="s">
        <v>631</v>
      </c>
      <c r="K16" s="71">
        <v>2034</v>
      </c>
      <c r="L16">
        <v>0.10007405125699519</v>
      </c>
      <c r="M16">
        <v>1.15E-2</v>
      </c>
      <c r="N16">
        <v>2.2000000000000001E-4</v>
      </c>
      <c r="O16">
        <v>0.17072999999999999</v>
      </c>
      <c r="P16">
        <v>0.18296000000000001</v>
      </c>
      <c r="Q16">
        <v>0.2145</v>
      </c>
      <c r="R16">
        <v>0.24676999999999999</v>
      </c>
      <c r="S16">
        <v>0.25650000000000001</v>
      </c>
      <c r="U16" s="7" t="s">
        <v>582</v>
      </c>
      <c r="V16">
        <v>0.12263423055576354</v>
      </c>
      <c r="Y16" s="6"/>
    </row>
    <row r="17" spans="5:25" x14ac:dyDescent="0.25">
      <c r="K17" s="71">
        <v>2035</v>
      </c>
      <c r="L17">
        <v>8.1303492964358751E-2</v>
      </c>
      <c r="M17">
        <v>1.15E-2</v>
      </c>
      <c r="N17">
        <v>2.2000000000000001E-4</v>
      </c>
      <c r="O17">
        <v>0.17072999999999999</v>
      </c>
      <c r="P17">
        <v>0.18296000000000001</v>
      </c>
      <c r="Q17">
        <v>0.2145</v>
      </c>
      <c r="R17">
        <v>0.24676999999999999</v>
      </c>
      <c r="S17">
        <v>0.25650000000000001</v>
      </c>
      <c r="U17" s="7" t="s">
        <v>583</v>
      </c>
      <c r="V17">
        <v>0.11117173225850377</v>
      </c>
      <c r="Y17" s="6"/>
    </row>
    <row r="18" spans="5:25" x14ac:dyDescent="0.25">
      <c r="K18" s="71">
        <v>2036</v>
      </c>
      <c r="L18">
        <v>7.3473431810174766E-2</v>
      </c>
      <c r="M18">
        <v>1.15E-2</v>
      </c>
      <c r="N18">
        <v>2.2000000000000001E-4</v>
      </c>
      <c r="O18">
        <v>0.17072999999999999</v>
      </c>
      <c r="P18">
        <v>0.18296000000000001</v>
      </c>
      <c r="Q18">
        <v>0.2145</v>
      </c>
      <c r="R18">
        <v>0.24676999999999999</v>
      </c>
      <c r="S18">
        <v>0.25650000000000001</v>
      </c>
      <c r="U18" s="7" t="s">
        <v>584</v>
      </c>
      <c r="V18">
        <v>9.0319618702186133E-2</v>
      </c>
      <c r="Y18" s="6"/>
    </row>
    <row r="19" spans="5:25" x14ac:dyDescent="0.25">
      <c r="K19" s="71">
        <v>2037</v>
      </c>
      <c r="L19">
        <v>7.763387281861675E-2</v>
      </c>
      <c r="M19">
        <v>1.15E-2</v>
      </c>
      <c r="N19">
        <v>2.2000000000000001E-4</v>
      </c>
      <c r="O19">
        <v>0.17072999999999999</v>
      </c>
      <c r="P19">
        <v>0.18296000000000001</v>
      </c>
      <c r="Q19">
        <v>0.2145</v>
      </c>
      <c r="R19">
        <v>0.24676999999999999</v>
      </c>
      <c r="S19">
        <v>0.25650000000000001</v>
      </c>
      <c r="U19" s="7" t="s">
        <v>585</v>
      </c>
      <c r="V19">
        <v>8.1621245334996151E-2</v>
      </c>
      <c r="Y19" s="6"/>
    </row>
    <row r="20" spans="5:25" x14ac:dyDescent="0.25">
      <c r="K20" s="71">
        <v>2038</v>
      </c>
      <c r="L20">
        <v>7.4321021408801979E-2</v>
      </c>
      <c r="M20">
        <v>1.15E-2</v>
      </c>
      <c r="N20">
        <v>2.2000000000000001E-4</v>
      </c>
      <c r="O20">
        <v>0.17072999999999999</v>
      </c>
      <c r="P20">
        <v>0.18296000000000001</v>
      </c>
      <c r="Q20">
        <v>0.2145</v>
      </c>
      <c r="R20">
        <v>0.24676999999999999</v>
      </c>
      <c r="S20">
        <v>0.25650000000000001</v>
      </c>
      <c r="U20" s="7" t="s">
        <v>586</v>
      </c>
      <c r="V20">
        <v>8.6243057163919001E-2</v>
      </c>
      <c r="Y20" s="6"/>
    </row>
    <row r="21" spans="5:25" x14ac:dyDescent="0.25">
      <c r="E21" t="s">
        <v>39</v>
      </c>
      <c r="K21" s="71">
        <v>2039</v>
      </c>
      <c r="L21">
        <v>6.9221609086308838E-2</v>
      </c>
      <c r="M21">
        <v>1.15E-2</v>
      </c>
      <c r="N21">
        <v>2.2000000000000001E-4</v>
      </c>
      <c r="O21">
        <v>0.17072999999999999</v>
      </c>
      <c r="P21">
        <v>0.18296000000000001</v>
      </c>
      <c r="Q21">
        <v>0.2145</v>
      </c>
      <c r="R21">
        <v>0.24676999999999999</v>
      </c>
      <c r="S21">
        <v>0.25650000000000001</v>
      </c>
      <c r="U21" s="7" t="s">
        <v>587</v>
      </c>
      <c r="V21">
        <v>8.2562828120344725E-2</v>
      </c>
      <c r="Y21" s="6"/>
    </row>
    <row r="22" spans="5:25" x14ac:dyDescent="0.25">
      <c r="K22" s="71">
        <v>2040</v>
      </c>
      <c r="L22">
        <v>6.5559280002808543E-2</v>
      </c>
      <c r="M22">
        <v>1.15E-2</v>
      </c>
      <c r="N22">
        <v>2.2000000000000001E-4</v>
      </c>
      <c r="O22">
        <v>0.17072999999999999</v>
      </c>
      <c r="P22">
        <v>0.18296000000000001</v>
      </c>
      <c r="Q22">
        <v>0.2145</v>
      </c>
      <c r="R22">
        <v>0.24676999999999999</v>
      </c>
      <c r="S22">
        <v>0.25650000000000001</v>
      </c>
      <c r="U22" s="7" t="s">
        <v>588</v>
      </c>
      <c r="V22">
        <v>7.689791804354501E-2</v>
      </c>
      <c r="Y22" s="6"/>
    </row>
    <row r="23" spans="5:25" x14ac:dyDescent="0.25">
      <c r="K23" s="71">
        <v>2041</v>
      </c>
      <c r="L23">
        <v>6.4618642736681872E-2</v>
      </c>
      <c r="M23">
        <v>1.15E-2</v>
      </c>
      <c r="N23">
        <v>2.2000000000000001E-4</v>
      </c>
      <c r="O23">
        <v>0.17072999999999999</v>
      </c>
      <c r="P23">
        <v>0.18296000000000001</v>
      </c>
      <c r="Q23">
        <v>0.2145</v>
      </c>
      <c r="R23">
        <v>0.24676999999999999</v>
      </c>
      <c r="S23">
        <v>0.25650000000000001</v>
      </c>
      <c r="U23" s="7" t="s">
        <v>589</v>
      </c>
      <c r="V23">
        <v>7.2829456107614668E-2</v>
      </c>
      <c r="Y23" s="6"/>
    </row>
    <row r="24" spans="5:25" x14ac:dyDescent="0.25">
      <c r="K24" s="71">
        <v>2042</v>
      </c>
      <c r="L24">
        <v>6.3628844058919345E-2</v>
      </c>
      <c r="M24">
        <v>1.15E-2</v>
      </c>
      <c r="N24">
        <v>2.2000000000000001E-4</v>
      </c>
      <c r="O24">
        <v>0.17072999999999999</v>
      </c>
      <c r="P24">
        <v>0.18296000000000001</v>
      </c>
      <c r="Q24">
        <v>0.2145</v>
      </c>
      <c r="R24">
        <v>0.24676999999999999</v>
      </c>
      <c r="S24">
        <v>0.25650000000000001</v>
      </c>
      <c r="U24" s="7" t="s">
        <v>590</v>
      </c>
      <c r="V24">
        <v>7.178450716242149E-2</v>
      </c>
      <c r="Y24" s="6"/>
    </row>
    <row r="25" spans="5:25" x14ac:dyDescent="0.25">
      <c r="G25" s="24"/>
      <c r="H25" s="1"/>
      <c r="K25" s="71">
        <v>2043</v>
      </c>
      <c r="L25">
        <v>5.8986802045143456E-2</v>
      </c>
      <c r="M25">
        <v>1.15E-2</v>
      </c>
      <c r="N25">
        <v>2.2000000000000001E-4</v>
      </c>
      <c r="O25">
        <v>0.17072999999999999</v>
      </c>
      <c r="P25">
        <v>0.18296000000000001</v>
      </c>
      <c r="Q25">
        <v>0.2145</v>
      </c>
      <c r="R25">
        <v>0.24676999999999999</v>
      </c>
      <c r="S25">
        <v>0.25650000000000001</v>
      </c>
      <c r="U25" s="7" t="s">
        <v>591</v>
      </c>
      <c r="V25">
        <v>7.0684945066034968E-2</v>
      </c>
      <c r="Y25" s="6"/>
    </row>
    <row r="26" spans="5:25" x14ac:dyDescent="0.25">
      <c r="G26" s="24"/>
      <c r="H26" s="1"/>
      <c r="K26" s="71">
        <v>2044</v>
      </c>
      <c r="L26">
        <v>5.7949462439285788E-2</v>
      </c>
      <c r="M26">
        <v>1.15E-2</v>
      </c>
      <c r="N26">
        <v>2.2000000000000001E-4</v>
      </c>
      <c r="O26">
        <v>0.17072999999999999</v>
      </c>
      <c r="P26">
        <v>0.18296000000000001</v>
      </c>
      <c r="Q26">
        <v>0.2145</v>
      </c>
      <c r="R26">
        <v>0.24676999999999999</v>
      </c>
      <c r="S26">
        <v>0.25650000000000001</v>
      </c>
      <c r="U26" s="7" t="s">
        <v>592</v>
      </c>
      <c r="V26">
        <v>6.5528125237057089E-2</v>
      </c>
      <c r="Y26" s="6"/>
    </row>
    <row r="27" spans="5:25" x14ac:dyDescent="0.25">
      <c r="G27" s="24"/>
      <c r="H27" s="1"/>
      <c r="K27" s="71">
        <v>2045</v>
      </c>
      <c r="L27">
        <v>5.6543055614229253E-2</v>
      </c>
      <c r="M27">
        <v>1.15E-2</v>
      </c>
      <c r="N27">
        <v>2.2000000000000001E-4</v>
      </c>
      <c r="O27">
        <v>0.17072999999999999</v>
      </c>
      <c r="P27">
        <v>0.18296000000000001</v>
      </c>
      <c r="Q27">
        <v>0.2145</v>
      </c>
      <c r="R27">
        <v>0.24676999999999999</v>
      </c>
      <c r="S27">
        <v>0.25650000000000001</v>
      </c>
      <c r="U27" s="7" t="s">
        <v>593</v>
      </c>
      <c r="V27">
        <v>6.4375750176039567E-2</v>
      </c>
      <c r="Y27" s="6"/>
    </row>
    <row r="28" spans="5:25" x14ac:dyDescent="0.25">
      <c r="G28" s="24"/>
      <c r="H28" s="1"/>
      <c r="K28" s="71">
        <v>2046</v>
      </c>
      <c r="L28">
        <v>5.2856880608981652E-2</v>
      </c>
      <c r="M28">
        <v>1.15E-2</v>
      </c>
      <c r="N28">
        <v>2.2000000000000001E-4</v>
      </c>
      <c r="O28">
        <v>0.17072999999999999</v>
      </c>
      <c r="P28">
        <v>0.18296000000000001</v>
      </c>
      <c r="Q28">
        <v>0.2145</v>
      </c>
      <c r="R28">
        <v>0.24676999999999999</v>
      </c>
      <c r="S28">
        <v>0.25650000000000001</v>
      </c>
      <c r="U28" s="7" t="s">
        <v>594</v>
      </c>
      <c r="V28">
        <v>6.2813380300554111E-2</v>
      </c>
      <c r="Y28" s="6"/>
    </row>
    <row r="29" spans="5:25" x14ac:dyDescent="0.25">
      <c r="G29" s="24"/>
      <c r="H29" s="1"/>
      <c r="K29" s="71">
        <v>2047</v>
      </c>
      <c r="L29">
        <v>5.0334202032578372E-2</v>
      </c>
      <c r="M29">
        <v>1.15E-2</v>
      </c>
      <c r="N29">
        <v>2.2000000000000001E-4</v>
      </c>
      <c r="O29">
        <v>0.17072999999999999</v>
      </c>
      <c r="P29">
        <v>0.18296000000000001</v>
      </c>
      <c r="Q29">
        <v>0.2145</v>
      </c>
      <c r="R29">
        <v>0.24676999999999999</v>
      </c>
      <c r="S29">
        <v>0.25650000000000001</v>
      </c>
      <c r="U29" s="7" t="s">
        <v>595</v>
      </c>
      <c r="V29">
        <v>5.8718428056750253E-2</v>
      </c>
      <c r="Y29" s="6"/>
    </row>
    <row r="30" spans="5:25" x14ac:dyDescent="0.25">
      <c r="G30" s="24"/>
      <c r="H30" s="1"/>
      <c r="K30" s="71">
        <v>2048</v>
      </c>
      <c r="L30">
        <v>4.9567551273868735E-2</v>
      </c>
      <c r="M30">
        <v>1.15E-2</v>
      </c>
      <c r="N30">
        <v>2.2000000000000001E-4</v>
      </c>
      <c r="O30">
        <v>0.17072999999999999</v>
      </c>
      <c r="P30">
        <v>0.18296000000000001</v>
      </c>
      <c r="Q30">
        <v>0.2145</v>
      </c>
      <c r="R30">
        <v>0.24676999999999999</v>
      </c>
      <c r="S30">
        <v>0.25650000000000001</v>
      </c>
      <c r="U30" s="7" t="s">
        <v>596</v>
      </c>
      <c r="V30">
        <v>5.591599781886613E-2</v>
      </c>
      <c r="Y30" s="6"/>
    </row>
    <row r="31" spans="5:25" x14ac:dyDescent="0.25">
      <c r="G31" s="24"/>
      <c r="H31" s="1"/>
      <c r="K31" s="71">
        <v>2049</v>
      </c>
      <c r="L31">
        <v>4.4637044938109827E-2</v>
      </c>
      <c r="M31">
        <v>1.15E-2</v>
      </c>
      <c r="N31">
        <v>2.2000000000000001E-4</v>
      </c>
      <c r="O31">
        <v>0.17072999999999999</v>
      </c>
      <c r="P31">
        <v>0.18296000000000001</v>
      </c>
      <c r="Q31">
        <v>0.2145</v>
      </c>
      <c r="R31">
        <v>0.24676999999999999</v>
      </c>
      <c r="S31">
        <v>0.25650000000000001</v>
      </c>
      <c r="U31" s="7" t="s">
        <v>597</v>
      </c>
      <c r="V31">
        <v>5.5064329561085971E-2</v>
      </c>
      <c r="Y31" s="6"/>
    </row>
    <row r="32" spans="5:25" x14ac:dyDescent="0.25">
      <c r="G32" s="24"/>
      <c r="H32" s="1"/>
      <c r="K32" s="71">
        <v>2050</v>
      </c>
      <c r="L32">
        <v>4.5229295328061296E-2</v>
      </c>
      <c r="M32">
        <v>1.15E-2</v>
      </c>
      <c r="N32">
        <v>2.2000000000000001E-4</v>
      </c>
      <c r="O32">
        <v>0.17072999999999999</v>
      </c>
      <c r="P32">
        <v>0.18296000000000001</v>
      </c>
      <c r="Q32">
        <v>0.2145</v>
      </c>
      <c r="R32">
        <v>0.24676999999999999</v>
      </c>
      <c r="S32">
        <v>0.25650000000000001</v>
      </c>
      <c r="U32" s="7" t="s">
        <v>598</v>
      </c>
      <c r="V32">
        <v>4.9587056248244735E-2</v>
      </c>
      <c r="Y32" s="6"/>
    </row>
    <row r="33" spans="7:25" ht="15.75" thickBot="1" x14ac:dyDescent="0.3">
      <c r="G33" s="24"/>
      <c r="H33" s="1"/>
      <c r="K33" s="71">
        <v>2051</v>
      </c>
      <c r="L33">
        <v>4.5229295328061296E-2</v>
      </c>
      <c r="M33">
        <v>1.15E-2</v>
      </c>
      <c r="N33">
        <v>2.2000000000000001E-4</v>
      </c>
      <c r="O33">
        <v>0.17072999999999999</v>
      </c>
      <c r="P33">
        <v>0.18296000000000001</v>
      </c>
      <c r="Q33">
        <v>0.2145</v>
      </c>
      <c r="R33">
        <v>0.24676999999999999</v>
      </c>
      <c r="S33">
        <v>0.25650000000000001</v>
      </c>
      <c r="U33" s="365" t="s">
        <v>599</v>
      </c>
      <c r="V33" s="234">
        <v>5.0244984062245146E-2</v>
      </c>
      <c r="W33" s="234"/>
      <c r="X33" s="234"/>
      <c r="Y33" s="366"/>
    </row>
    <row r="34" spans="7:25" x14ac:dyDescent="0.25">
      <c r="G34" s="24"/>
      <c r="H34" s="1"/>
    </row>
    <row r="35" spans="7:25" x14ac:dyDescent="0.25">
      <c r="G35" s="24"/>
      <c r="H35" s="1"/>
      <c r="K35" t="s">
        <v>600</v>
      </c>
    </row>
    <row r="36" spans="7:25" x14ac:dyDescent="0.25">
      <c r="G36" s="24"/>
      <c r="H36" s="1"/>
    </row>
    <row r="37" spans="7:25" x14ac:dyDescent="0.25">
      <c r="G37" s="24"/>
      <c r="H37" s="1"/>
    </row>
    <row r="38" spans="7:25" x14ac:dyDescent="0.25">
      <c r="G38" s="24"/>
      <c r="H38" s="1"/>
    </row>
    <row r="39" spans="7:25" x14ac:dyDescent="0.25">
      <c r="G39" s="24"/>
      <c r="H39" s="1"/>
      <c r="K39" s="4" t="s">
        <v>432</v>
      </c>
    </row>
    <row r="40" spans="7:25" x14ac:dyDescent="0.25">
      <c r="G40" s="24"/>
      <c r="H40" s="1"/>
      <c r="K40" t="s">
        <v>433</v>
      </c>
    </row>
    <row r="41" spans="7:25" x14ac:dyDescent="0.25">
      <c r="G41" s="24"/>
      <c r="H41" s="1"/>
      <c r="K41" s="71" t="s">
        <v>315</v>
      </c>
      <c r="L41" s="71" t="s">
        <v>267</v>
      </c>
      <c r="M41" s="71" t="s">
        <v>285</v>
      </c>
      <c r="N41" s="71" t="s">
        <v>286</v>
      </c>
      <c r="O41" s="71" t="s">
        <v>310</v>
      </c>
      <c r="P41" s="71" t="s">
        <v>236</v>
      </c>
      <c r="Q41" s="71" t="s">
        <v>246</v>
      </c>
      <c r="R41" s="71" t="s">
        <v>254</v>
      </c>
      <c r="S41" s="71" t="s">
        <v>262</v>
      </c>
    </row>
    <row r="42" spans="7:25" x14ac:dyDescent="0.25">
      <c r="G42" s="24"/>
      <c r="H42" s="1"/>
      <c r="K42" s="71">
        <v>2025</v>
      </c>
      <c r="L42">
        <f>SUM(L7:L21)</f>
        <v>1.9366745211007999</v>
      </c>
      <c r="M42">
        <f t="shared" ref="M42:S42" si="2">SUM(M7:M21)</f>
        <v>0.17250000000000001</v>
      </c>
      <c r="N42">
        <f t="shared" si="2"/>
        <v>3.3000000000000008E-3</v>
      </c>
      <c r="O42">
        <f t="shared" si="2"/>
        <v>2.5609499999999996</v>
      </c>
      <c r="P42">
        <f t="shared" si="2"/>
        <v>2.7444000000000002</v>
      </c>
      <c r="Q42">
        <f t="shared" si="2"/>
        <v>3.2175000000000002</v>
      </c>
      <c r="R42">
        <f t="shared" si="2"/>
        <v>3.7015500000000006</v>
      </c>
      <c r="S42">
        <f t="shared" si="2"/>
        <v>3.8474999999999997</v>
      </c>
    </row>
    <row r="43" spans="7:25" x14ac:dyDescent="0.25">
      <c r="G43" s="24"/>
      <c r="H43" s="1"/>
      <c r="K43" s="71">
        <v>2026</v>
      </c>
      <c r="L43">
        <f t="shared" ref="L43:S53" si="3">SUM(L8:L22)</f>
        <v>1.8067038011036085</v>
      </c>
      <c r="M43">
        <f t="shared" si="3"/>
        <v>0.17250000000000001</v>
      </c>
      <c r="N43">
        <f t="shared" si="3"/>
        <v>3.3000000000000008E-3</v>
      </c>
      <c r="O43">
        <f t="shared" si="3"/>
        <v>2.5609499999999996</v>
      </c>
      <c r="P43">
        <f t="shared" si="3"/>
        <v>2.7444000000000002</v>
      </c>
      <c r="Q43">
        <f t="shared" si="3"/>
        <v>3.2175000000000002</v>
      </c>
      <c r="R43">
        <f t="shared" si="3"/>
        <v>3.7015500000000006</v>
      </c>
      <c r="S43">
        <f t="shared" si="3"/>
        <v>3.8474999999999997</v>
      </c>
    </row>
    <row r="44" spans="7:25" x14ac:dyDescent="0.25">
      <c r="G44" s="24"/>
      <c r="H44" s="1"/>
      <c r="K44" s="71">
        <v>2027</v>
      </c>
      <c r="L44">
        <f t="shared" si="3"/>
        <v>1.6773102927283745</v>
      </c>
      <c r="M44">
        <f t="shared" si="3"/>
        <v>0.17250000000000001</v>
      </c>
      <c r="N44">
        <f t="shared" si="3"/>
        <v>3.3000000000000008E-3</v>
      </c>
      <c r="O44">
        <f t="shared" si="3"/>
        <v>2.5609499999999996</v>
      </c>
      <c r="P44">
        <f t="shared" si="3"/>
        <v>2.7444000000000002</v>
      </c>
      <c r="Q44">
        <f t="shared" si="3"/>
        <v>3.2175000000000002</v>
      </c>
      <c r="R44">
        <f t="shared" si="3"/>
        <v>3.7015500000000006</v>
      </c>
      <c r="S44">
        <f t="shared" si="3"/>
        <v>3.8474999999999997</v>
      </c>
    </row>
    <row r="45" spans="7:25" x14ac:dyDescent="0.25">
      <c r="G45" s="24"/>
      <c r="H45" s="1"/>
      <c r="K45" s="71">
        <v>2028</v>
      </c>
      <c r="L45">
        <f t="shared" si="3"/>
        <v>1.5428846012750119</v>
      </c>
      <c r="M45">
        <f t="shared" si="3"/>
        <v>0.17250000000000001</v>
      </c>
      <c r="N45">
        <f t="shared" si="3"/>
        <v>3.3000000000000008E-3</v>
      </c>
      <c r="O45">
        <f t="shared" si="3"/>
        <v>2.5609499999999996</v>
      </c>
      <c r="P45">
        <f t="shared" si="3"/>
        <v>2.7444000000000002</v>
      </c>
      <c r="Q45">
        <f t="shared" si="3"/>
        <v>3.2175000000000002</v>
      </c>
      <c r="R45">
        <f t="shared" si="3"/>
        <v>3.7015500000000006</v>
      </c>
      <c r="S45">
        <f t="shared" si="3"/>
        <v>3.8474999999999997</v>
      </c>
    </row>
    <row r="46" spans="7:25" x14ac:dyDescent="0.25">
      <c r="G46" s="24"/>
      <c r="H46" s="1"/>
      <c r="K46" s="71">
        <v>2029</v>
      </c>
      <c r="L46">
        <f t="shared" si="3"/>
        <v>1.4136954959202683</v>
      </c>
      <c r="M46">
        <f t="shared" si="3"/>
        <v>0.17250000000000001</v>
      </c>
      <c r="N46">
        <f t="shared" si="3"/>
        <v>3.3000000000000008E-3</v>
      </c>
      <c r="O46">
        <f t="shared" si="3"/>
        <v>2.5609499999999996</v>
      </c>
      <c r="P46">
        <f t="shared" si="3"/>
        <v>2.7444000000000002</v>
      </c>
      <c r="Q46">
        <f t="shared" si="3"/>
        <v>3.2175000000000002</v>
      </c>
      <c r="R46">
        <f t="shared" si="3"/>
        <v>3.7015500000000006</v>
      </c>
      <c r="S46">
        <f t="shared" si="3"/>
        <v>3.8474999999999997</v>
      </c>
    </row>
    <row r="47" spans="7:25" x14ac:dyDescent="0.25">
      <c r="G47" s="24"/>
      <c r="H47" s="1"/>
      <c r="K47" s="71">
        <v>2030</v>
      </c>
      <c r="L47">
        <f t="shared" si="3"/>
        <v>1.3087802638554711</v>
      </c>
      <c r="M47">
        <f t="shared" si="3"/>
        <v>0.17250000000000001</v>
      </c>
      <c r="N47">
        <f t="shared" si="3"/>
        <v>3.3000000000000008E-3</v>
      </c>
      <c r="O47">
        <f t="shared" si="3"/>
        <v>2.5609499999999996</v>
      </c>
      <c r="P47">
        <f t="shared" si="3"/>
        <v>2.7444000000000002</v>
      </c>
      <c r="Q47">
        <f t="shared" si="3"/>
        <v>3.2175000000000002</v>
      </c>
      <c r="R47">
        <f t="shared" si="3"/>
        <v>3.7015500000000006</v>
      </c>
      <c r="S47">
        <f t="shared" si="3"/>
        <v>3.8474999999999997</v>
      </c>
    </row>
    <row r="48" spans="7:25" x14ac:dyDescent="0.25">
      <c r="G48" s="24"/>
      <c r="H48" s="1"/>
      <c r="K48" s="71">
        <v>2031</v>
      </c>
      <c r="L48">
        <f t="shared" si="3"/>
        <v>1.206406991023024</v>
      </c>
      <c r="M48">
        <f t="shared" si="3"/>
        <v>0.17250000000000001</v>
      </c>
      <c r="N48">
        <f t="shared" si="3"/>
        <v>3.3000000000000008E-3</v>
      </c>
      <c r="O48">
        <f t="shared" si="3"/>
        <v>2.5609499999999996</v>
      </c>
      <c r="P48">
        <f t="shared" si="3"/>
        <v>2.7444000000000002</v>
      </c>
      <c r="Q48">
        <f t="shared" si="3"/>
        <v>3.2175000000000002</v>
      </c>
      <c r="R48">
        <f t="shared" si="3"/>
        <v>3.7015500000000006</v>
      </c>
      <c r="S48">
        <f t="shared" si="3"/>
        <v>3.8474999999999997</v>
      </c>
    </row>
    <row r="49" spans="7:19" x14ac:dyDescent="0.25">
      <c r="G49" s="24"/>
      <c r="H49" s="1"/>
      <c r="K49" s="71">
        <v>2032</v>
      </c>
      <c r="L49">
        <f t="shared" si="3"/>
        <v>1.1197538609161222</v>
      </c>
      <c r="M49">
        <f t="shared" si="3"/>
        <v>0.17250000000000001</v>
      </c>
      <c r="N49">
        <f t="shared" si="3"/>
        <v>3.3000000000000008E-3</v>
      </c>
      <c r="O49">
        <f t="shared" si="3"/>
        <v>2.5609499999999996</v>
      </c>
      <c r="P49">
        <f t="shared" si="3"/>
        <v>2.7444000000000002</v>
      </c>
      <c r="Q49">
        <f t="shared" si="3"/>
        <v>3.2175000000000002</v>
      </c>
      <c r="R49">
        <f t="shared" si="3"/>
        <v>3.7015500000000006</v>
      </c>
      <c r="S49">
        <f t="shared" si="3"/>
        <v>3.8474999999999997</v>
      </c>
    </row>
    <row r="50" spans="7:19" x14ac:dyDescent="0.25">
      <c r="G50" s="24"/>
      <c r="H50" s="1"/>
      <c r="K50" s="71">
        <v>2033</v>
      </c>
      <c r="L50">
        <f t="shared" si="3"/>
        <v>1.0568969583781975</v>
      </c>
      <c r="M50">
        <f t="shared" si="3"/>
        <v>0.17250000000000001</v>
      </c>
      <c r="N50">
        <f t="shared" si="3"/>
        <v>3.3000000000000008E-3</v>
      </c>
      <c r="O50">
        <f t="shared" si="3"/>
        <v>2.5609499999999996</v>
      </c>
      <c r="P50">
        <f t="shared" si="3"/>
        <v>2.7444000000000002</v>
      </c>
      <c r="Q50">
        <f t="shared" si="3"/>
        <v>3.2175000000000002</v>
      </c>
      <c r="R50">
        <f t="shared" si="3"/>
        <v>3.7015500000000006</v>
      </c>
      <c r="S50">
        <f t="shared" si="3"/>
        <v>3.8474999999999997</v>
      </c>
    </row>
    <row r="51" spans="7:19" x14ac:dyDescent="0.25">
      <c r="G51" s="24"/>
      <c r="H51" s="1"/>
      <c r="K51" s="71">
        <v>2034</v>
      </c>
      <c r="L51">
        <f t="shared" si="3"/>
        <v>0.99607220015775322</v>
      </c>
      <c r="M51">
        <f t="shared" si="3"/>
        <v>0.17250000000000001</v>
      </c>
      <c r="N51">
        <f t="shared" si="3"/>
        <v>3.3000000000000008E-3</v>
      </c>
      <c r="O51">
        <f t="shared" si="3"/>
        <v>2.5609499999999996</v>
      </c>
      <c r="P51">
        <f t="shared" si="3"/>
        <v>2.7444000000000002</v>
      </c>
      <c r="Q51">
        <f t="shared" si="3"/>
        <v>3.2175000000000002</v>
      </c>
      <c r="R51">
        <f t="shared" si="3"/>
        <v>3.7015500000000006</v>
      </c>
      <c r="S51">
        <f t="shared" si="3"/>
        <v>3.8474999999999997</v>
      </c>
    </row>
    <row r="52" spans="7:19" x14ac:dyDescent="0.25">
      <c r="G52" s="24"/>
      <c r="H52" s="1"/>
      <c r="K52" s="71">
        <v>2035</v>
      </c>
      <c r="L52">
        <f t="shared" si="3"/>
        <v>0.94063519383886773</v>
      </c>
      <c r="M52">
        <f t="shared" si="3"/>
        <v>0.17250000000000001</v>
      </c>
      <c r="N52">
        <f t="shared" si="3"/>
        <v>3.3000000000000008E-3</v>
      </c>
      <c r="O52">
        <f t="shared" si="3"/>
        <v>2.5609499999999996</v>
      </c>
      <c r="P52">
        <f t="shared" si="3"/>
        <v>2.7444000000000002</v>
      </c>
      <c r="Q52">
        <f t="shared" si="3"/>
        <v>3.2175000000000002</v>
      </c>
      <c r="R52">
        <f t="shared" si="3"/>
        <v>3.7015500000000006</v>
      </c>
      <c r="S52">
        <f t="shared" si="3"/>
        <v>3.8474999999999997</v>
      </c>
    </row>
    <row r="53" spans="7:19" x14ac:dyDescent="0.25">
      <c r="G53" s="24"/>
      <c r="H53" s="1"/>
      <c r="K53" s="71">
        <v>2036</v>
      </c>
      <c r="L53">
        <f t="shared" si="3"/>
        <v>0.90456099620257036</v>
      </c>
      <c r="M53">
        <f t="shared" si="3"/>
        <v>0.17250000000000001</v>
      </c>
      <c r="N53">
        <f t="shared" si="3"/>
        <v>3.3000000000000008E-3</v>
      </c>
      <c r="O53">
        <f t="shared" si="3"/>
        <v>2.5609499999999996</v>
      </c>
      <c r="P53">
        <f t="shared" si="3"/>
        <v>2.7444000000000002</v>
      </c>
      <c r="Q53">
        <f t="shared" si="3"/>
        <v>3.2175000000000002</v>
      </c>
      <c r="R53">
        <f t="shared" si="3"/>
        <v>3.7015500000000006</v>
      </c>
      <c r="S53">
        <f t="shared" si="3"/>
        <v>3.8474999999999997</v>
      </c>
    </row>
    <row r="54" spans="7:19" x14ac:dyDescent="0.25">
      <c r="G54" s="24"/>
      <c r="H54" s="1"/>
      <c r="K54" s="71">
        <v>2037</v>
      </c>
      <c r="L54">
        <f>SUM(L19:L33)</f>
        <v>0.87631685972045692</v>
      </c>
      <c r="M54">
        <f t="shared" ref="M54:S54" si="4">SUM(M19:M33)</f>
        <v>0.17250000000000001</v>
      </c>
      <c r="N54">
        <f t="shared" si="4"/>
        <v>3.3000000000000008E-3</v>
      </c>
      <c r="O54">
        <f t="shared" si="4"/>
        <v>2.5609499999999996</v>
      </c>
      <c r="P54">
        <f t="shared" si="4"/>
        <v>2.7444000000000002</v>
      </c>
      <c r="Q54">
        <f t="shared" si="4"/>
        <v>3.2175000000000002</v>
      </c>
      <c r="R54">
        <f t="shared" si="4"/>
        <v>3.7015500000000006</v>
      </c>
      <c r="S54">
        <f t="shared" si="4"/>
        <v>3.8474999999999997</v>
      </c>
    </row>
    <row r="55" spans="7:19" x14ac:dyDescent="0.25">
      <c r="G55" s="24"/>
      <c r="H55" s="1"/>
    </row>
    <row r="56" spans="7:19" x14ac:dyDescent="0.25">
      <c r="G56" s="24"/>
      <c r="H56" s="1"/>
    </row>
    <row r="57" spans="7:19" x14ac:dyDescent="0.25">
      <c r="G57" s="24"/>
      <c r="H57" s="1"/>
    </row>
    <row r="58" spans="7:19" x14ac:dyDescent="0.25">
      <c r="G58" s="24"/>
      <c r="H58" s="1"/>
    </row>
    <row r="59" spans="7:19" x14ac:dyDescent="0.25">
      <c r="G59" s="24"/>
      <c r="H59" s="1"/>
    </row>
    <row r="60" spans="7:19" x14ac:dyDescent="0.25">
      <c r="G60" s="24"/>
      <c r="H60" s="1"/>
    </row>
    <row r="61" spans="7:19" x14ac:dyDescent="0.25">
      <c r="G61" s="24"/>
      <c r="H61" s="1"/>
    </row>
    <row r="62" spans="7:19" x14ac:dyDescent="0.25">
      <c r="G62" s="24"/>
      <c r="H62" s="1"/>
    </row>
    <row r="63" spans="7:19" x14ac:dyDescent="0.25">
      <c r="G63" s="24"/>
      <c r="H63" s="1"/>
    </row>
    <row r="64" spans="7:19" x14ac:dyDescent="0.25">
      <c r="G64" s="24"/>
      <c r="H64" s="1"/>
    </row>
    <row r="65" spans="7:8" x14ac:dyDescent="0.25">
      <c r="G65" s="24"/>
      <c r="H65" s="1"/>
    </row>
    <row r="66" spans="7:8" x14ac:dyDescent="0.25">
      <c r="G66" s="24"/>
      <c r="H66" s="1"/>
    </row>
    <row r="67" spans="7:8" x14ac:dyDescent="0.25">
      <c r="G67" s="24"/>
      <c r="H67" s="1"/>
    </row>
    <row r="68" spans="7:8" x14ac:dyDescent="0.25">
      <c r="G68" s="24"/>
      <c r="H68" s="1"/>
    </row>
    <row r="69" spans="7:8" x14ac:dyDescent="0.25">
      <c r="G69" s="24"/>
      <c r="H69" s="1"/>
    </row>
    <row r="70" spans="7:8" x14ac:dyDescent="0.25">
      <c r="G70" s="24"/>
      <c r="H70" s="1"/>
    </row>
    <row r="71" spans="7:8" x14ac:dyDescent="0.25">
      <c r="G71" s="24"/>
      <c r="H71" s="1"/>
    </row>
    <row r="72" spans="7:8" x14ac:dyDescent="0.25">
      <c r="G72" s="24"/>
      <c r="H72" s="1"/>
    </row>
    <row r="73" spans="7:8" x14ac:dyDescent="0.25">
      <c r="G73" s="24"/>
      <c r="H73" s="1"/>
    </row>
    <row r="74" spans="7:8" x14ac:dyDescent="0.25">
      <c r="G74" s="24"/>
      <c r="H74" s="1"/>
    </row>
    <row r="75" spans="7:8" x14ac:dyDescent="0.25">
      <c r="G75" s="24"/>
      <c r="H75" s="1"/>
    </row>
    <row r="76" spans="7:8" x14ac:dyDescent="0.25">
      <c r="G76" s="24"/>
      <c r="H76" s="1"/>
    </row>
    <row r="77" spans="7:8" x14ac:dyDescent="0.25">
      <c r="G77" s="24"/>
      <c r="H77" s="1"/>
    </row>
    <row r="78" spans="7:8" x14ac:dyDescent="0.25">
      <c r="G78" s="24"/>
      <c r="H78" s="1"/>
    </row>
    <row r="79" spans="7:8" x14ac:dyDescent="0.25">
      <c r="G79" s="24"/>
      <c r="H79" s="1"/>
    </row>
    <row r="80" spans="7:8" x14ac:dyDescent="0.25">
      <c r="G80" s="24"/>
      <c r="H80" s="1"/>
    </row>
    <row r="81" spans="7:8" x14ac:dyDescent="0.25">
      <c r="G81" s="24"/>
      <c r="H81" s="1"/>
    </row>
    <row r="82" spans="7:8" x14ac:dyDescent="0.25">
      <c r="G82" s="24"/>
      <c r="H82" s="1"/>
    </row>
    <row r="83" spans="7:8" x14ac:dyDescent="0.25">
      <c r="G83" s="24"/>
      <c r="H83" s="1"/>
    </row>
    <row r="84" spans="7:8" x14ac:dyDescent="0.25">
      <c r="G84" s="24"/>
      <c r="H84" s="1"/>
    </row>
    <row r="85" spans="7:8" x14ac:dyDescent="0.25">
      <c r="G85" s="24"/>
      <c r="H85" s="1"/>
    </row>
    <row r="86" spans="7:8" x14ac:dyDescent="0.25">
      <c r="G86" s="24"/>
      <c r="H86" s="1"/>
    </row>
    <row r="87" spans="7:8" x14ac:dyDescent="0.25">
      <c r="G87" s="24"/>
      <c r="H87" s="1"/>
    </row>
    <row r="88" spans="7:8" x14ac:dyDescent="0.25">
      <c r="G88" s="24"/>
      <c r="H88" s="1"/>
    </row>
    <row r="89" spans="7:8" x14ac:dyDescent="0.25">
      <c r="G89" s="24"/>
      <c r="H89" s="1"/>
    </row>
  </sheetData>
  <phoneticPr fontId="18" type="noConversion"/>
  <pageMargins left="0.7" right="0.7" top="0.75" bottom="0.75" header="0.3" footer="0.3"/>
  <pageSetup paperSize="9" orientation="portrait" r:id="rId1"/>
  <headerFooter>
    <oddFooter>&amp;L_x000D_&amp;1#&amp;"Calibri"&amp;10&amp;KFF0000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A57A58453C2A9D4DB17571F78A632FF8" ma:contentTypeVersion="14" ma:contentTypeDescription="Create a new document." ma:contentTypeScope="" ma:versionID="0015c5f7d17da5994df723f9eae7f67c">
  <xsd:schema xmlns:xsd="http://www.w3.org/2001/XMLSchema" xmlns:xs="http://www.w3.org/2001/XMLSchema" xmlns:p="http://schemas.microsoft.com/office/2006/metadata/properties" xmlns:ns2="77e487de-3c36-4b9e-81fc-b3b133bd0fcd" xmlns:ns3="321d4787-af31-4849-a835-25c027d7adbf" targetNamespace="http://schemas.microsoft.com/office/2006/metadata/properties" ma:root="true" ma:fieldsID="7c8de3b2902f28279eea58684c1a7333" ns2:_="" ns3:_="">
    <xsd:import namespace="77e487de-3c36-4b9e-81fc-b3b133bd0fcd"/>
    <xsd:import namespace="321d4787-af31-4849-a835-25c027d7adbf"/>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ObjectDetectorVersions" minOccurs="0"/>
                <xsd:element ref="ns2:SharedWithUsers" minOccurs="0"/>
                <xsd:element ref="ns2:SharedWithDetail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e487de-3c36-4b9e-81fc-b3b133bd0fcd"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ba997ca5-958a-4530-9f14-470dcd2cd2dc}" ma:internalName="TaxCatchAll" ma:showField="CatchAllData" ma:web="77e487de-3c36-4b9e-81fc-b3b133bd0fc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21d4787-af31-4849-a835-25c027d7adb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dbb4d13a-1a22-4556-bff5-ffdaa449389c" ma:termSetId="09814cd3-568e-fe90-9814-8d621ff8fb84" ma:anchorId="fba54fb3-c3e1-fe81-a776-ca4b69148c4d" ma:open="true" ma:isKeyword="false">
      <xsd:complexType>
        <xsd:sequence>
          <xsd:element ref="pc:Terms" minOccurs="0" maxOccurs="1"/>
        </xsd:sequence>
      </xsd:complex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77e487de-3c36-4b9e-81fc-b3b133bd0fcd">ZACJCHNAQN5S-493711465-8317</_dlc_DocId>
    <_dlc_DocIdUrl xmlns="77e487de-3c36-4b9e-81fc-b3b133bd0fcd">
      <Url>https://energyservicewales.sharepoint.com/sites/EnergyService2/_layouts/15/DocIdRedir.aspx?ID=ZACJCHNAQN5S-493711465-8317</Url>
      <Description>ZACJCHNAQN5S-493711465-8317</Description>
    </_dlc_DocIdUrl>
    <lcf76f155ced4ddcb4097134ff3c332f xmlns="321d4787-af31-4849-a835-25c027d7adbf">
      <Terms xmlns="http://schemas.microsoft.com/office/infopath/2007/PartnerControls"/>
    </lcf76f155ced4ddcb4097134ff3c332f>
    <TaxCatchAll xmlns="77e487de-3c36-4b9e-81fc-b3b133bd0fcd" xsi:nil="true"/>
  </documentManagement>
</p:properties>
</file>

<file path=customXml/itemProps1.xml><?xml version="1.0" encoding="utf-8"?>
<ds:datastoreItem xmlns:ds="http://schemas.openxmlformats.org/officeDocument/2006/customXml" ds:itemID="{93C93A46-7E7F-4C52-86BD-AB137E8A57B1}">
  <ds:schemaRefs>
    <ds:schemaRef ds:uri="http://schemas.microsoft.com/sharepoint/v3/contenttype/forms"/>
  </ds:schemaRefs>
</ds:datastoreItem>
</file>

<file path=customXml/itemProps2.xml><?xml version="1.0" encoding="utf-8"?>
<ds:datastoreItem xmlns:ds="http://schemas.openxmlformats.org/officeDocument/2006/customXml" ds:itemID="{05F1997F-FD2D-4FF8-A235-651B4A1E52A9}">
  <ds:schemaRefs>
    <ds:schemaRef ds:uri="http://schemas.microsoft.com/sharepoint/events"/>
  </ds:schemaRefs>
</ds:datastoreItem>
</file>

<file path=customXml/itemProps3.xml><?xml version="1.0" encoding="utf-8"?>
<ds:datastoreItem xmlns:ds="http://schemas.openxmlformats.org/officeDocument/2006/customXml" ds:itemID="{9C9F5E6B-830E-4936-AEB4-EA71642AB8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e487de-3c36-4b9e-81fc-b3b133bd0fcd"/>
    <ds:schemaRef ds:uri="321d4787-af31-4849-a835-25c027d7ad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0EDB985-8454-44ED-B7DD-CE41B5DD4736}">
  <ds:schemaRefs>
    <ds:schemaRef ds:uri="http://purl.org/dc/elements/1.1/"/>
    <ds:schemaRef ds:uri="http://schemas.microsoft.com/office/2006/metadata/properties"/>
    <ds:schemaRef ds:uri="http://purl.org/dc/dcmitype/"/>
    <ds:schemaRef ds:uri="http://schemas.microsoft.com/office/2006/documentManagement/types"/>
    <ds:schemaRef ds:uri="http://www.w3.org/XML/1998/namespace"/>
    <ds:schemaRef ds:uri="http://schemas.microsoft.com/office/infopath/2007/PartnerControls"/>
    <ds:schemaRef ds:uri="http://purl.org/dc/terms/"/>
    <ds:schemaRef ds:uri="http://schemas.openxmlformats.org/package/2006/metadata/core-properties"/>
    <ds:schemaRef ds:uri="321d4787-af31-4849-a835-25c027d7adbf"/>
    <ds:schemaRef ds:uri="77e487de-3c36-4b9e-81fc-b3b133bd0fcd"/>
  </ds:schemaRefs>
</ds:datastoreItem>
</file>

<file path=docMetadata/LabelInfo.xml><?xml version="1.0" encoding="utf-8"?>
<clbl:labelList xmlns:clbl="http://schemas.microsoft.com/office/2020/mipLabelMetadata">
  <clbl:label id="{2ab17985-f445-4502-b79f-b0f175ac3326}" enabled="1" method="Standard" siteId="{a0f308b2-4bf8-47f0-b733-712d62bd1534}"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Guidance Notes</vt:lpstr>
      <vt:lpstr>1. Applicant Details</vt:lpstr>
      <vt:lpstr>2. Project Details</vt:lpstr>
      <vt:lpstr>3. Eligible Cost Breakdown</vt:lpstr>
      <vt:lpstr>4. Risks</vt:lpstr>
      <vt:lpstr>5. Summary &amp; Declaration</vt:lpstr>
      <vt:lpstr>RedFlags</vt:lpstr>
      <vt:lpstr>HP_Value</vt:lpstr>
      <vt:lpstr>TechnicalDeskReview</vt:lpstr>
      <vt:lpstr>ClarificationCall</vt:lpstr>
      <vt:lpstr>Lists</vt:lpstr>
      <vt:lpstr>Calculation_factors</vt:lpstr>
    </vt:vector>
  </TitlesOfParts>
  <Manager/>
  <Company>The Carbon Trust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Powlesland;Jess Grant</dc:creator>
  <cp:keywords/>
  <dc:description/>
  <cp:lastModifiedBy>Steffan Cook</cp:lastModifiedBy>
  <cp:revision/>
  <dcterms:created xsi:type="dcterms:W3CDTF">2021-08-19T14:28:34Z</dcterms:created>
  <dcterms:modified xsi:type="dcterms:W3CDTF">2025-07-31T14:14:23Z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0x010100A57A58453C2A9D4DB17571F78A632FF8</vt:lpwstr>
  </property>
  <property fmtid="{D5CDD505-2E9C-101B-9397-08002B2CF9AE}" pid="3" name="MediaServiceImageTags">
    <vt:lpwstr/>
  </property>
  <property fmtid="{D5CDD505-2E9C-101B-9397-08002B2CF9AE}" pid="4" name="MSIP_Label_82fa3fd3-029b-403d-91b4-1dc930cb0e60_Enabled">
    <vt:lpwstr>true</vt:lpwstr>
  </property>
  <property fmtid="{D5CDD505-2E9C-101B-9397-08002B2CF9AE}" pid="5" name="MSIP_Label_82fa3fd3-029b-403d-91b4-1dc930cb0e60_SetDate">
    <vt:lpwstr>2023-05-24T13:33:32Z</vt:lpwstr>
  </property>
  <property fmtid="{D5CDD505-2E9C-101B-9397-08002B2CF9AE}" pid="6" name="MSIP_Label_82fa3fd3-029b-403d-91b4-1dc930cb0e60_Method">
    <vt:lpwstr>Standard</vt:lpwstr>
  </property>
  <property fmtid="{D5CDD505-2E9C-101B-9397-08002B2CF9AE}" pid="7" name="MSIP_Label_82fa3fd3-029b-403d-91b4-1dc930cb0e60_Name">
    <vt:lpwstr>82fa3fd3-029b-403d-91b4-1dc930cb0e60</vt:lpwstr>
  </property>
  <property fmtid="{D5CDD505-2E9C-101B-9397-08002B2CF9AE}" pid="8" name="MSIP_Label_82fa3fd3-029b-403d-91b4-1dc930cb0e60_SiteId">
    <vt:lpwstr>4ae48b41-0137-4599-8661-fc641fe77bea</vt:lpwstr>
  </property>
  <property fmtid="{D5CDD505-2E9C-101B-9397-08002B2CF9AE}" pid="9" name="MSIP_Label_82fa3fd3-029b-403d-91b4-1dc930cb0e60_ActionId">
    <vt:lpwstr>da821faf-cd0d-47de-be84-532eaf8addfb</vt:lpwstr>
  </property>
  <property fmtid="{D5CDD505-2E9C-101B-9397-08002B2CF9AE}" pid="10" name="MSIP_Label_82fa3fd3-029b-403d-91b4-1dc930cb0e60_ContentBits">
    <vt:lpwstr>0</vt:lpwstr>
  </property>
  <property fmtid="{D5CDD505-2E9C-101B-9397-08002B2CF9AE}" pid="11" name="_dlc_DocIdItemGuid">
    <vt:lpwstr>3d0c84bb-897d-488d-afbc-410205a56aa3</vt:lpwstr>
  </property>
  <property fmtid="{D5CDD505-2E9C-101B-9397-08002B2CF9AE}" pid="12" name="MSIP_Label_2ab17985-f445-4502-b79f-b0f175ac3326_Enabled">
    <vt:lpwstr>true</vt:lpwstr>
  </property>
  <property fmtid="{D5CDD505-2E9C-101B-9397-08002B2CF9AE}" pid="13" name="MSIP_Label_2ab17985-f445-4502-b79f-b0f175ac3326_SetDate">
    <vt:lpwstr>2025-06-16T10:16:10Z</vt:lpwstr>
  </property>
  <property fmtid="{D5CDD505-2E9C-101B-9397-08002B2CF9AE}" pid="14" name="MSIP_Label_2ab17985-f445-4502-b79f-b0f175ac3326_Method">
    <vt:lpwstr>Standard</vt:lpwstr>
  </property>
  <property fmtid="{D5CDD505-2E9C-101B-9397-08002B2CF9AE}" pid="15" name="MSIP_Label_2ab17985-f445-4502-b79f-b0f175ac3326_Name">
    <vt:lpwstr>Confidential</vt:lpwstr>
  </property>
  <property fmtid="{D5CDD505-2E9C-101B-9397-08002B2CF9AE}" pid="16" name="MSIP_Label_2ab17985-f445-4502-b79f-b0f175ac3326_SiteId">
    <vt:lpwstr>a0f308b2-4bf8-47f0-b733-712d62bd1534</vt:lpwstr>
  </property>
  <property fmtid="{D5CDD505-2E9C-101B-9397-08002B2CF9AE}" pid="17" name="MSIP_Label_2ab17985-f445-4502-b79f-b0f175ac3326_ActionId">
    <vt:lpwstr>cf75053a-204e-4e3d-b808-97d58c4c32ed</vt:lpwstr>
  </property>
  <property fmtid="{D5CDD505-2E9C-101B-9397-08002B2CF9AE}" pid="18" name="MSIP_Label_2ab17985-f445-4502-b79f-b0f175ac3326_ContentBits">
    <vt:lpwstr>2</vt:lpwstr>
  </property>
  <property fmtid="{D5CDD505-2E9C-101B-9397-08002B2CF9AE}" pid="19" name="MSIP_Label_2ab17985-f445-4502-b79f-b0f175ac3326_Tag">
    <vt:lpwstr>10, 3, 0, 1</vt:lpwstr>
  </property>
</Properties>
</file>