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comments1.xml" ContentType="application/vnd.openxmlformats-officedocument.spreadsheetml.comments+xml"/>
  <Override PartName="/xl/drawings/drawing6.xml" ContentType="application/vnd.openxmlformats-officedocument.drawing+xml"/>
  <Override PartName="/xl/comments2.xml" ContentType="application/vnd.openxmlformats-officedocument.spreadsheetml.comments+xml"/>
  <Override PartName="/xl/threadedComments/threadedComment1.xml" ContentType="application/vnd.ms-excel.threadedcomments+xml"/>
  <Override PartName="/xl/persons/person.xml" ContentType="application/vnd.ms-excel.person+xml"/>
  <Override PartName="/xl/featurePropertyBag/featurePropertyBag.xml" ContentType="application/vnd.ms-excel.featurepropertyba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https://energyservicewales.sharepoint.com/sites/EnergyService2/A0013/Ymestyn/1. Application Form and Guidance/Launch Docs/"/>
    </mc:Choice>
  </mc:AlternateContent>
  <xr:revisionPtr revIDLastSave="20" documentId="8_{9E0CEDBB-C026-453D-B64F-8E00451FC37A}" xr6:coauthVersionLast="47" xr6:coauthVersionMax="47" xr10:uidLastSave="{A197F683-730D-4850-8732-6B81A5D2B03A}"/>
  <workbookProtection workbookAlgorithmName="SHA-512" workbookHashValue="SrEqXFE9dyBhILnZ/KPZdGfrfavKAKxTfH9LG58cbcHjy1O32rmdhEOmBF62pYZfe9AUZ1zvC6W0a3DkP4Kfgg==" workbookSaltValue="vWhMxbdlmhH2CELYRK0aTA==" workbookSpinCount="100000" lockStructure="1"/>
  <bookViews>
    <workbookView xWindow="-28920" yWindow="-120" windowWidth="29040" windowHeight="15720" activeTab="6" xr2:uid="{35272EBF-2619-4800-A377-1A9AE0B80CB9}"/>
  </bookViews>
  <sheets>
    <sheet name="Guidance Notes" sheetId="11" r:id="rId1"/>
    <sheet name="1. Questions " sheetId="22" r:id="rId2"/>
    <sheet name="2. Technical Details" sheetId="21" r:id="rId3"/>
    <sheet name="3. Deliverability Details" sheetId="20" r:id="rId4"/>
    <sheet name="4. Financial Detail" sheetId="19" r:id="rId5"/>
    <sheet name="5. Risks" sheetId="10" r:id="rId6"/>
    <sheet name="6. Summary &amp; Declaration" sheetId="7" r:id="rId7"/>
    <sheet name="Trackerhelper" sheetId="26" state="hidden" r:id="rId8"/>
    <sheet name="Lists" sheetId="12" state="hidden" r:id="rId9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92" i="7" l="1"/>
  <c r="J93" i="7"/>
  <c r="J94" i="7"/>
  <c r="J95" i="7"/>
  <c r="J96" i="7"/>
  <c r="J97" i="7"/>
  <c r="J98" i="7"/>
  <c r="J99" i="7"/>
  <c r="J100" i="7"/>
  <c r="J101" i="7"/>
  <c r="J102" i="7"/>
  <c r="J103" i="7"/>
  <c r="J104" i="7"/>
  <c r="J105" i="7"/>
  <c r="J91" i="7"/>
  <c r="Z10" i="19"/>
  <c r="Z11" i="19"/>
  <c r="Z12" i="19"/>
  <c r="Z13" i="19"/>
  <c r="Z14" i="19"/>
  <c r="Z15" i="19"/>
  <c r="Z16" i="19"/>
  <c r="Z17" i="19"/>
  <c r="Z18" i="19"/>
  <c r="Z19" i="19"/>
  <c r="Z20" i="19"/>
  <c r="Z21" i="19"/>
  <c r="Z22" i="19"/>
  <c r="Z23" i="19"/>
  <c r="Z9" i="19"/>
  <c r="D6" i="26" l="1"/>
  <c r="D7" i="26"/>
  <c r="D8" i="26"/>
  <c r="D9" i="26"/>
  <c r="D10" i="26"/>
  <c r="D11" i="26"/>
  <c r="D12" i="26"/>
  <c r="D13" i="26"/>
  <c r="D14" i="26"/>
  <c r="D15" i="26"/>
  <c r="D16" i="26"/>
  <c r="D17" i="26"/>
  <c r="D18" i="26"/>
  <c r="D19" i="26"/>
  <c r="D5" i="26"/>
  <c r="W9" i="19" l="1"/>
  <c r="AG11" i="26"/>
  <c r="Y10" i="19"/>
  <c r="AH6" i="26" s="1"/>
  <c r="Y11" i="19"/>
  <c r="Y12" i="19"/>
  <c r="Y13" i="19"/>
  <c r="Y14" i="19"/>
  <c r="Y15" i="19"/>
  <c r="AH11" i="26" s="1"/>
  <c r="Y16" i="19"/>
  <c r="AH12" i="26" s="1"/>
  <c r="Y17" i="19"/>
  <c r="AH13" i="26" s="1"/>
  <c r="Y18" i="19"/>
  <c r="Y19" i="19"/>
  <c r="Y20" i="19"/>
  <c r="Y21" i="19"/>
  <c r="Y22" i="19"/>
  <c r="Y23" i="19"/>
  <c r="AH19" i="26" s="1"/>
  <c r="Y9" i="19"/>
  <c r="AH5" i="26" s="1"/>
  <c r="U24" i="19"/>
  <c r="T24" i="19"/>
  <c r="N24" i="19"/>
  <c r="Q9" i="19"/>
  <c r="P10" i="19"/>
  <c r="P11" i="19"/>
  <c r="P12" i="19"/>
  <c r="P13" i="19"/>
  <c r="P14" i="19"/>
  <c r="X14" i="19" s="1"/>
  <c r="AF10" i="26" s="1"/>
  <c r="P15" i="19"/>
  <c r="X15" i="19" s="1"/>
  <c r="AF11" i="26" s="1"/>
  <c r="P16" i="19"/>
  <c r="F61" i="19" s="1"/>
  <c r="P17" i="19"/>
  <c r="F62" i="19" s="1"/>
  <c r="P18" i="19"/>
  <c r="X18" i="19" s="1"/>
  <c r="AF14" i="26" s="1"/>
  <c r="P19" i="19"/>
  <c r="P20" i="19"/>
  <c r="P21" i="19"/>
  <c r="P22" i="19"/>
  <c r="P23" i="19"/>
  <c r="O19" i="26" s="1"/>
  <c r="P9" i="19"/>
  <c r="L45" i="19"/>
  <c r="L32" i="19"/>
  <c r="L33" i="19"/>
  <c r="L34" i="19"/>
  <c r="L35" i="19"/>
  <c r="L36" i="19"/>
  <c r="L37" i="19"/>
  <c r="L38" i="19"/>
  <c r="L39" i="19"/>
  <c r="L40" i="19"/>
  <c r="L41" i="19"/>
  <c r="L42" i="19"/>
  <c r="L43" i="19"/>
  <c r="L44" i="19"/>
  <c r="L31" i="19"/>
  <c r="I32" i="19"/>
  <c r="I33" i="19"/>
  <c r="I34" i="19"/>
  <c r="I35" i="19"/>
  <c r="I36" i="19"/>
  <c r="I37" i="19"/>
  <c r="I38" i="19"/>
  <c r="I39" i="19"/>
  <c r="I40" i="19"/>
  <c r="I41" i="19"/>
  <c r="I42" i="19"/>
  <c r="I43" i="19"/>
  <c r="I44" i="19"/>
  <c r="I45" i="19"/>
  <c r="I31" i="19"/>
  <c r="F32" i="19"/>
  <c r="F33" i="19"/>
  <c r="F34" i="19"/>
  <c r="F35" i="19"/>
  <c r="F36" i="19"/>
  <c r="F37" i="19"/>
  <c r="F38" i="19"/>
  <c r="F39" i="19"/>
  <c r="F40" i="19"/>
  <c r="F41" i="19"/>
  <c r="F42" i="19"/>
  <c r="F43" i="19"/>
  <c r="F44" i="19"/>
  <c r="F45" i="19"/>
  <c r="F31" i="19"/>
  <c r="F8" i="10"/>
  <c r="J8" i="10"/>
  <c r="F9" i="10"/>
  <c r="J9" i="10"/>
  <c r="C6" i="26"/>
  <c r="C7" i="26"/>
  <c r="C8" i="26"/>
  <c r="C9" i="26"/>
  <c r="C10" i="26"/>
  <c r="C11" i="26"/>
  <c r="C12" i="26"/>
  <c r="C13" i="26"/>
  <c r="C14" i="26"/>
  <c r="C15" i="26"/>
  <c r="C16" i="26"/>
  <c r="C17" i="26"/>
  <c r="C18" i="26"/>
  <c r="C19" i="26"/>
  <c r="C5" i="26"/>
  <c r="C23" i="19"/>
  <c r="AB6" i="26"/>
  <c r="AC6" i="26"/>
  <c r="AB7" i="26"/>
  <c r="AC7" i="26"/>
  <c r="AB8" i="26"/>
  <c r="AC8" i="26"/>
  <c r="AB9" i="26"/>
  <c r="AC9" i="26"/>
  <c r="AB10" i="26"/>
  <c r="AC10" i="26"/>
  <c r="AB11" i="26"/>
  <c r="AC11" i="26"/>
  <c r="AB12" i="26"/>
  <c r="AC12" i="26"/>
  <c r="AB13" i="26"/>
  <c r="AC13" i="26"/>
  <c r="AB14" i="26"/>
  <c r="AC14" i="26"/>
  <c r="AB15" i="26"/>
  <c r="AC15" i="26"/>
  <c r="AB16" i="26"/>
  <c r="AC16" i="26"/>
  <c r="AB17" i="26"/>
  <c r="AC17" i="26"/>
  <c r="AB18" i="26"/>
  <c r="AC18" i="26"/>
  <c r="AB19" i="26"/>
  <c r="AC19" i="26"/>
  <c r="AC5" i="26"/>
  <c r="AB5" i="26"/>
  <c r="V6" i="26"/>
  <c r="W6" i="26"/>
  <c r="V7" i="26"/>
  <c r="W7" i="26"/>
  <c r="V8" i="26"/>
  <c r="W8" i="26"/>
  <c r="V9" i="26"/>
  <c r="W9" i="26"/>
  <c r="V10" i="26"/>
  <c r="W10" i="26"/>
  <c r="V11" i="26"/>
  <c r="W11" i="26"/>
  <c r="V12" i="26"/>
  <c r="W12" i="26"/>
  <c r="V13" i="26"/>
  <c r="W13" i="26"/>
  <c r="V14" i="26"/>
  <c r="W14" i="26"/>
  <c r="V15" i="26"/>
  <c r="W15" i="26"/>
  <c r="V16" i="26"/>
  <c r="W16" i="26"/>
  <c r="V17" i="26"/>
  <c r="W17" i="26"/>
  <c r="V18" i="26"/>
  <c r="W18" i="26"/>
  <c r="V19" i="26"/>
  <c r="W19" i="26"/>
  <c r="V5" i="26"/>
  <c r="W5" i="26"/>
  <c r="AB9" i="21"/>
  <c r="Z10" i="21"/>
  <c r="Z11" i="21"/>
  <c r="Z12" i="21"/>
  <c r="Z13" i="21"/>
  <c r="Z14" i="21"/>
  <c r="Z15" i="21"/>
  <c r="Z16" i="21"/>
  <c r="Z17" i="21"/>
  <c r="Z18" i="21"/>
  <c r="Z19" i="21"/>
  <c r="Z20" i="21"/>
  <c r="Z21" i="21"/>
  <c r="Z22" i="21"/>
  <c r="Z23" i="21"/>
  <c r="Z9" i="21"/>
  <c r="M6" i="26"/>
  <c r="M7" i="26"/>
  <c r="M8" i="26"/>
  <c r="M9" i="26"/>
  <c r="M10" i="26"/>
  <c r="M11" i="26"/>
  <c r="M12" i="26"/>
  <c r="M13" i="26"/>
  <c r="M14" i="26"/>
  <c r="M15" i="26"/>
  <c r="M16" i="26"/>
  <c r="M17" i="26"/>
  <c r="M18" i="26"/>
  <c r="M19" i="26"/>
  <c r="M5" i="26"/>
  <c r="C92" i="7"/>
  <c r="C93" i="7"/>
  <c r="C94" i="7"/>
  <c r="C95" i="7"/>
  <c r="C96" i="7"/>
  <c r="C97" i="7"/>
  <c r="C98" i="7"/>
  <c r="C99" i="7"/>
  <c r="C100" i="7"/>
  <c r="C101" i="7"/>
  <c r="C102" i="7"/>
  <c r="C103" i="7"/>
  <c r="C104" i="7"/>
  <c r="C105" i="7"/>
  <c r="C91" i="7"/>
  <c r="K92" i="7"/>
  <c r="L92" i="7"/>
  <c r="M92" i="7"/>
  <c r="N92" i="7"/>
  <c r="K93" i="7"/>
  <c r="L93" i="7"/>
  <c r="M93" i="7"/>
  <c r="N93" i="7"/>
  <c r="K94" i="7"/>
  <c r="L94" i="7"/>
  <c r="M94" i="7"/>
  <c r="N94" i="7"/>
  <c r="K95" i="7"/>
  <c r="L95" i="7"/>
  <c r="M95" i="7"/>
  <c r="N95" i="7"/>
  <c r="K96" i="7"/>
  <c r="L96" i="7"/>
  <c r="M96" i="7"/>
  <c r="N96" i="7"/>
  <c r="K97" i="7"/>
  <c r="L97" i="7"/>
  <c r="M97" i="7"/>
  <c r="N97" i="7"/>
  <c r="K98" i="7"/>
  <c r="L98" i="7"/>
  <c r="M98" i="7"/>
  <c r="N98" i="7"/>
  <c r="K99" i="7"/>
  <c r="L99" i="7"/>
  <c r="M99" i="7"/>
  <c r="N99" i="7"/>
  <c r="K100" i="7"/>
  <c r="L100" i="7"/>
  <c r="M100" i="7"/>
  <c r="N100" i="7"/>
  <c r="K101" i="7"/>
  <c r="L101" i="7"/>
  <c r="M101" i="7"/>
  <c r="N101" i="7"/>
  <c r="K102" i="7"/>
  <c r="L102" i="7"/>
  <c r="M102" i="7"/>
  <c r="N102" i="7"/>
  <c r="K103" i="7"/>
  <c r="L103" i="7"/>
  <c r="M103" i="7"/>
  <c r="N103" i="7"/>
  <c r="K104" i="7"/>
  <c r="L104" i="7"/>
  <c r="M104" i="7"/>
  <c r="N104" i="7"/>
  <c r="K105" i="7"/>
  <c r="L105" i="7"/>
  <c r="M105" i="7"/>
  <c r="N105" i="7"/>
  <c r="N91" i="7"/>
  <c r="M91" i="7"/>
  <c r="L91" i="7"/>
  <c r="K91" i="7"/>
  <c r="J69" i="19"/>
  <c r="G115" i="7" s="1"/>
  <c r="H118" i="7" s="1"/>
  <c r="L6" i="26"/>
  <c r="AO6" i="26"/>
  <c r="AP6" i="26"/>
  <c r="AQ6" i="26"/>
  <c r="AR6" i="26"/>
  <c r="AS6" i="26"/>
  <c r="AT6" i="26"/>
  <c r="AU6" i="26"/>
  <c r="L7" i="26"/>
  <c r="AO7" i="26"/>
  <c r="AP7" i="26"/>
  <c r="AQ7" i="26"/>
  <c r="AR7" i="26"/>
  <c r="AS7" i="26"/>
  <c r="AT7" i="26"/>
  <c r="AU7" i="26"/>
  <c r="L8" i="26"/>
  <c r="AO8" i="26"/>
  <c r="AP8" i="26"/>
  <c r="AQ8" i="26"/>
  <c r="AR8" i="26"/>
  <c r="AS8" i="26"/>
  <c r="AT8" i="26"/>
  <c r="AU8" i="26"/>
  <c r="L9" i="26"/>
  <c r="AO9" i="26"/>
  <c r="AP9" i="26"/>
  <c r="AQ9" i="26"/>
  <c r="AR9" i="26"/>
  <c r="AS9" i="26"/>
  <c r="AT9" i="26"/>
  <c r="AU9" i="26"/>
  <c r="L10" i="26"/>
  <c r="AO10" i="26"/>
  <c r="AP10" i="26"/>
  <c r="AQ10" i="26"/>
  <c r="AR10" i="26"/>
  <c r="AS10" i="26"/>
  <c r="AT10" i="26"/>
  <c r="AU10" i="26"/>
  <c r="L11" i="26"/>
  <c r="AO11" i="26"/>
  <c r="AP11" i="26"/>
  <c r="AQ11" i="26"/>
  <c r="AR11" i="26"/>
  <c r="AS11" i="26"/>
  <c r="AT11" i="26"/>
  <c r="AU11" i="26"/>
  <c r="L12" i="26"/>
  <c r="AO12" i="26"/>
  <c r="AP12" i="26"/>
  <c r="AQ12" i="26"/>
  <c r="AR12" i="26"/>
  <c r="AS12" i="26"/>
  <c r="AT12" i="26"/>
  <c r="AU12" i="26"/>
  <c r="L13" i="26"/>
  <c r="AO13" i="26"/>
  <c r="AP13" i="26"/>
  <c r="AQ13" i="26"/>
  <c r="AR13" i="26"/>
  <c r="AS13" i="26"/>
  <c r="AT13" i="26"/>
  <c r="AU13" i="26"/>
  <c r="L14" i="26"/>
  <c r="AO14" i="26"/>
  <c r="AP14" i="26"/>
  <c r="AQ14" i="26"/>
  <c r="AR14" i="26"/>
  <c r="AS14" i="26"/>
  <c r="AT14" i="26"/>
  <c r="AU14" i="26"/>
  <c r="L15" i="26"/>
  <c r="AO15" i="26"/>
  <c r="AP15" i="26"/>
  <c r="AQ15" i="26"/>
  <c r="AR15" i="26"/>
  <c r="AS15" i="26"/>
  <c r="AT15" i="26"/>
  <c r="AU15" i="26"/>
  <c r="L16" i="26"/>
  <c r="AO16" i="26"/>
  <c r="AP16" i="26"/>
  <c r="AQ16" i="26"/>
  <c r="AR16" i="26"/>
  <c r="AS16" i="26"/>
  <c r="AT16" i="26"/>
  <c r="AU16" i="26"/>
  <c r="L17" i="26"/>
  <c r="AO17" i="26"/>
  <c r="AP17" i="26"/>
  <c r="AQ17" i="26"/>
  <c r="AR17" i="26"/>
  <c r="AS17" i="26"/>
  <c r="AT17" i="26"/>
  <c r="AU17" i="26"/>
  <c r="L18" i="26"/>
  <c r="AO18" i="26"/>
  <c r="AP18" i="26"/>
  <c r="AQ18" i="26"/>
  <c r="AR18" i="26"/>
  <c r="AS18" i="26"/>
  <c r="AT18" i="26"/>
  <c r="AU18" i="26"/>
  <c r="L19" i="26"/>
  <c r="AO19" i="26"/>
  <c r="AP19" i="26"/>
  <c r="AQ19" i="26"/>
  <c r="AR19" i="26"/>
  <c r="AS19" i="26"/>
  <c r="AT19" i="26"/>
  <c r="AU19" i="26"/>
  <c r="L5" i="26"/>
  <c r="AO5" i="26"/>
  <c r="AP5" i="26"/>
  <c r="AQ5" i="26"/>
  <c r="AR5" i="26"/>
  <c r="AS5" i="26"/>
  <c r="AT5" i="26"/>
  <c r="AU5" i="26"/>
  <c r="AJ5" i="26"/>
  <c r="AK5" i="26"/>
  <c r="AL5" i="26"/>
  <c r="AM5" i="26"/>
  <c r="AJ6" i="26"/>
  <c r="AK6" i="26"/>
  <c r="AL6" i="26"/>
  <c r="AM6" i="26"/>
  <c r="AJ7" i="26"/>
  <c r="AK7" i="26"/>
  <c r="AL7" i="26"/>
  <c r="AM7" i="26"/>
  <c r="AJ8" i="26"/>
  <c r="AK8" i="26"/>
  <c r="AL8" i="26"/>
  <c r="AM8" i="26"/>
  <c r="AJ9" i="26"/>
  <c r="AK9" i="26"/>
  <c r="AL9" i="26"/>
  <c r="AM9" i="26"/>
  <c r="AJ10" i="26"/>
  <c r="AK10" i="26"/>
  <c r="AL10" i="26"/>
  <c r="AM10" i="26"/>
  <c r="AJ11" i="26"/>
  <c r="AK11" i="26"/>
  <c r="AL11" i="26"/>
  <c r="AM11" i="26"/>
  <c r="AJ12" i="26"/>
  <c r="AK12" i="26"/>
  <c r="AL12" i="26"/>
  <c r="AM12" i="26"/>
  <c r="AJ13" i="26"/>
  <c r="AK13" i="26"/>
  <c r="AL13" i="26"/>
  <c r="AM13" i="26"/>
  <c r="AJ14" i="26"/>
  <c r="AK14" i="26"/>
  <c r="AL14" i="26"/>
  <c r="AM14" i="26"/>
  <c r="AJ15" i="26"/>
  <c r="AK15" i="26"/>
  <c r="AL15" i="26"/>
  <c r="AM15" i="26"/>
  <c r="AJ16" i="26"/>
  <c r="AK16" i="26"/>
  <c r="AL16" i="26"/>
  <c r="AM16" i="26"/>
  <c r="AJ17" i="26"/>
  <c r="AK17" i="26"/>
  <c r="AL17" i="26"/>
  <c r="AM17" i="26"/>
  <c r="AJ18" i="26"/>
  <c r="AK18" i="26"/>
  <c r="AL18" i="26"/>
  <c r="AM18" i="26"/>
  <c r="AJ19" i="26"/>
  <c r="AK19" i="26"/>
  <c r="AL19" i="26"/>
  <c r="AM19" i="26"/>
  <c r="B6" i="26"/>
  <c r="E6" i="26"/>
  <c r="F6" i="26"/>
  <c r="S6" i="26"/>
  <c r="T6" i="26"/>
  <c r="G6" i="26"/>
  <c r="H6" i="26"/>
  <c r="U6" i="26"/>
  <c r="I6" i="26"/>
  <c r="X6" i="26"/>
  <c r="Y6" i="26"/>
  <c r="Z6" i="26"/>
  <c r="AA6" i="26"/>
  <c r="B7" i="26"/>
  <c r="E7" i="26"/>
  <c r="F7" i="26"/>
  <c r="S7" i="26"/>
  <c r="T7" i="26"/>
  <c r="G7" i="26"/>
  <c r="H7" i="26"/>
  <c r="U7" i="26"/>
  <c r="I7" i="26"/>
  <c r="X7" i="26"/>
  <c r="Y7" i="26"/>
  <c r="Z7" i="26"/>
  <c r="AA7" i="26"/>
  <c r="B8" i="26"/>
  <c r="E8" i="26"/>
  <c r="F8" i="26"/>
  <c r="S8" i="26"/>
  <c r="T8" i="26"/>
  <c r="G8" i="26"/>
  <c r="H8" i="26"/>
  <c r="U8" i="26"/>
  <c r="I8" i="26"/>
  <c r="X8" i="26"/>
  <c r="Y8" i="26"/>
  <c r="Z8" i="26"/>
  <c r="AA8" i="26"/>
  <c r="B9" i="26"/>
  <c r="E9" i="26"/>
  <c r="F9" i="26"/>
  <c r="S9" i="26"/>
  <c r="T9" i="26"/>
  <c r="G9" i="26"/>
  <c r="H9" i="26"/>
  <c r="U9" i="26"/>
  <c r="I9" i="26"/>
  <c r="X9" i="26"/>
  <c r="Y9" i="26"/>
  <c r="Z9" i="26"/>
  <c r="AA9" i="26"/>
  <c r="B10" i="26"/>
  <c r="E10" i="26"/>
  <c r="F10" i="26"/>
  <c r="S10" i="26"/>
  <c r="T10" i="26"/>
  <c r="G10" i="26"/>
  <c r="H10" i="26"/>
  <c r="U10" i="26"/>
  <c r="I10" i="26"/>
  <c r="X10" i="26"/>
  <c r="Y10" i="26"/>
  <c r="Z10" i="26"/>
  <c r="AA10" i="26"/>
  <c r="B11" i="26"/>
  <c r="E11" i="26"/>
  <c r="F11" i="26"/>
  <c r="S11" i="26"/>
  <c r="T11" i="26"/>
  <c r="G11" i="26"/>
  <c r="H11" i="26"/>
  <c r="U11" i="26"/>
  <c r="I11" i="26"/>
  <c r="X11" i="26"/>
  <c r="Y11" i="26"/>
  <c r="Z11" i="26"/>
  <c r="AA11" i="26"/>
  <c r="B12" i="26"/>
  <c r="E12" i="26"/>
  <c r="F12" i="26"/>
  <c r="S12" i="26"/>
  <c r="T12" i="26"/>
  <c r="G12" i="26"/>
  <c r="H12" i="26"/>
  <c r="U12" i="26"/>
  <c r="I12" i="26"/>
  <c r="X12" i="26"/>
  <c r="Y12" i="26"/>
  <c r="Z12" i="26"/>
  <c r="AA12" i="26"/>
  <c r="B13" i="26"/>
  <c r="E13" i="26"/>
  <c r="F13" i="26"/>
  <c r="S13" i="26"/>
  <c r="T13" i="26"/>
  <c r="G13" i="26"/>
  <c r="H13" i="26"/>
  <c r="U13" i="26"/>
  <c r="I13" i="26"/>
  <c r="X13" i="26"/>
  <c r="Y13" i="26"/>
  <c r="Z13" i="26"/>
  <c r="AA13" i="26"/>
  <c r="B14" i="26"/>
  <c r="E14" i="26"/>
  <c r="F14" i="26"/>
  <c r="S14" i="26"/>
  <c r="T14" i="26"/>
  <c r="G14" i="26"/>
  <c r="H14" i="26"/>
  <c r="U14" i="26"/>
  <c r="I14" i="26"/>
  <c r="X14" i="26"/>
  <c r="Y14" i="26"/>
  <c r="Z14" i="26"/>
  <c r="AA14" i="26"/>
  <c r="B15" i="26"/>
  <c r="E15" i="26"/>
  <c r="F15" i="26"/>
  <c r="S15" i="26"/>
  <c r="T15" i="26"/>
  <c r="G15" i="26"/>
  <c r="H15" i="26"/>
  <c r="U15" i="26"/>
  <c r="I15" i="26"/>
  <c r="X15" i="26"/>
  <c r="Y15" i="26"/>
  <c r="Z15" i="26"/>
  <c r="AA15" i="26"/>
  <c r="B16" i="26"/>
  <c r="E16" i="26"/>
  <c r="F16" i="26"/>
  <c r="S16" i="26"/>
  <c r="T16" i="26"/>
  <c r="G16" i="26"/>
  <c r="H16" i="26"/>
  <c r="U16" i="26"/>
  <c r="I16" i="26"/>
  <c r="X16" i="26"/>
  <c r="Y16" i="26"/>
  <c r="Z16" i="26"/>
  <c r="AA16" i="26"/>
  <c r="B17" i="26"/>
  <c r="E17" i="26"/>
  <c r="F17" i="26"/>
  <c r="S17" i="26"/>
  <c r="T17" i="26"/>
  <c r="G17" i="26"/>
  <c r="H17" i="26"/>
  <c r="U17" i="26"/>
  <c r="I17" i="26"/>
  <c r="X17" i="26"/>
  <c r="Y17" i="26"/>
  <c r="Z17" i="26"/>
  <c r="AA17" i="26"/>
  <c r="B18" i="26"/>
  <c r="E18" i="26"/>
  <c r="F18" i="26"/>
  <c r="S18" i="26"/>
  <c r="T18" i="26"/>
  <c r="G18" i="26"/>
  <c r="H18" i="26"/>
  <c r="U18" i="26"/>
  <c r="I18" i="26"/>
  <c r="X18" i="26"/>
  <c r="Y18" i="26"/>
  <c r="Z18" i="26"/>
  <c r="AA18" i="26"/>
  <c r="B19" i="26"/>
  <c r="E19" i="26"/>
  <c r="F19" i="26"/>
  <c r="S19" i="26"/>
  <c r="T19" i="26"/>
  <c r="G19" i="26"/>
  <c r="H19" i="26"/>
  <c r="U19" i="26"/>
  <c r="I19" i="26"/>
  <c r="X19" i="26"/>
  <c r="Y19" i="26"/>
  <c r="Z19" i="26"/>
  <c r="AA19" i="26"/>
  <c r="B5" i="26"/>
  <c r="E5" i="26"/>
  <c r="F5" i="26"/>
  <c r="S5" i="26"/>
  <c r="T5" i="26"/>
  <c r="G5" i="26"/>
  <c r="H5" i="26"/>
  <c r="U5" i="26"/>
  <c r="I5" i="26"/>
  <c r="X5" i="26"/>
  <c r="Y5" i="26"/>
  <c r="Z5" i="26"/>
  <c r="AA5" i="26"/>
  <c r="G173" i="7" a="1"/>
  <c r="G173" i="7" s="1"/>
  <c r="G164" i="7"/>
  <c r="G20" i="7"/>
  <c r="M45" i="19"/>
  <c r="M32" i="19"/>
  <c r="M33" i="19"/>
  <c r="Q33" i="19" s="1"/>
  <c r="Q7" i="26" s="1"/>
  <c r="M34" i="19"/>
  <c r="Q34" i="19" s="1"/>
  <c r="Q8" i="26" s="1"/>
  <c r="M35" i="19"/>
  <c r="Q35" i="19" s="1"/>
  <c r="Q9" i="26" s="1"/>
  <c r="M36" i="19"/>
  <c r="Q36" i="19" s="1"/>
  <c r="Q10" i="26" s="1"/>
  <c r="M37" i="19"/>
  <c r="Q37" i="19" s="1"/>
  <c r="Q11" i="26" s="1"/>
  <c r="M38" i="19"/>
  <c r="Q38" i="19" s="1"/>
  <c r="Q12" i="26" s="1"/>
  <c r="M39" i="19"/>
  <c r="Q39" i="19" s="1"/>
  <c r="Q13" i="26" s="1"/>
  <c r="M40" i="19"/>
  <c r="Q40" i="19" s="1"/>
  <c r="Q14" i="26" s="1"/>
  <c r="M41" i="19"/>
  <c r="Q41" i="19" s="1"/>
  <c r="Q15" i="26" s="1"/>
  <c r="M42" i="19"/>
  <c r="Q42" i="19" s="1"/>
  <c r="Q16" i="26" s="1"/>
  <c r="M43" i="19"/>
  <c r="Q43" i="19" s="1"/>
  <c r="Q17" i="26" s="1"/>
  <c r="M44" i="19"/>
  <c r="Q44" i="19" s="1"/>
  <c r="Q18" i="26" s="1"/>
  <c r="M31" i="19"/>
  <c r="Q31" i="19" s="1"/>
  <c r="N33" i="19"/>
  <c r="O33" i="19"/>
  <c r="N34" i="19"/>
  <c r="O34" i="19"/>
  <c r="N35" i="19"/>
  <c r="O35" i="19"/>
  <c r="N36" i="19"/>
  <c r="O36" i="19"/>
  <c r="N37" i="19"/>
  <c r="O37" i="19"/>
  <c r="N38" i="19"/>
  <c r="O38" i="19"/>
  <c r="N39" i="19"/>
  <c r="O39" i="19"/>
  <c r="N40" i="19"/>
  <c r="O40" i="19"/>
  <c r="N41" i="19"/>
  <c r="O41" i="19"/>
  <c r="N42" i="19"/>
  <c r="O42" i="19"/>
  <c r="N43" i="19"/>
  <c r="O43" i="19"/>
  <c r="N44" i="19"/>
  <c r="O44" i="19"/>
  <c r="N45" i="19"/>
  <c r="O45" i="19"/>
  <c r="O32" i="19"/>
  <c r="O31" i="19"/>
  <c r="N32" i="19"/>
  <c r="N31" i="19"/>
  <c r="C55" i="19"/>
  <c r="C56" i="19"/>
  <c r="C57" i="19"/>
  <c r="C58" i="19"/>
  <c r="C59" i="19"/>
  <c r="C60" i="19"/>
  <c r="C61" i="19"/>
  <c r="C62" i="19"/>
  <c r="C63" i="19"/>
  <c r="C64" i="19"/>
  <c r="C65" i="19"/>
  <c r="C66" i="19"/>
  <c r="C67" i="19"/>
  <c r="C68" i="19"/>
  <c r="C54" i="19"/>
  <c r="C31" i="19"/>
  <c r="AA10" i="19"/>
  <c r="AI6" i="26" s="1"/>
  <c r="AA11" i="19"/>
  <c r="AI7" i="26" s="1"/>
  <c r="AA12" i="19"/>
  <c r="AI8" i="26" s="1"/>
  <c r="AA13" i="19"/>
  <c r="AI9" i="26" s="1"/>
  <c r="AA14" i="19"/>
  <c r="AI10" i="26" s="1"/>
  <c r="AA15" i="19"/>
  <c r="AI11" i="26" s="1"/>
  <c r="AA16" i="19"/>
  <c r="AI12" i="26" s="1"/>
  <c r="AA17" i="19"/>
  <c r="AI13" i="26" s="1"/>
  <c r="AA18" i="19"/>
  <c r="AI14" i="26" s="1"/>
  <c r="AA19" i="19"/>
  <c r="AI15" i="26" s="1"/>
  <c r="AA20" i="19"/>
  <c r="AI16" i="26" s="1"/>
  <c r="AA21" i="19"/>
  <c r="AI17" i="26" s="1"/>
  <c r="AA22" i="19"/>
  <c r="AI18" i="26" s="1"/>
  <c r="AA23" i="19"/>
  <c r="AI19" i="26" s="1"/>
  <c r="C32" i="19"/>
  <c r="C33" i="19"/>
  <c r="C34" i="19"/>
  <c r="C35" i="19"/>
  <c r="C36" i="19"/>
  <c r="C37" i="19"/>
  <c r="C38" i="19"/>
  <c r="C39" i="19"/>
  <c r="C40" i="19"/>
  <c r="C41" i="19"/>
  <c r="C42" i="19"/>
  <c r="C43" i="19"/>
  <c r="C44" i="19"/>
  <c r="C45" i="19"/>
  <c r="C9" i="19"/>
  <c r="AH9" i="26"/>
  <c r="AH10" i="26"/>
  <c r="AH14" i="26"/>
  <c r="AH15" i="26"/>
  <c r="W13" i="19"/>
  <c r="P35" i="19" s="1"/>
  <c r="W14" i="19"/>
  <c r="P36" i="19" s="1"/>
  <c r="W15" i="19"/>
  <c r="W16" i="19"/>
  <c r="W17" i="19"/>
  <c r="AB17" i="19" s="1"/>
  <c r="W18" i="19"/>
  <c r="P40" i="19" s="1"/>
  <c r="W19" i="19"/>
  <c r="P41" i="19" s="1"/>
  <c r="Q14" i="19"/>
  <c r="P10" i="26" s="1"/>
  <c r="Q15" i="19"/>
  <c r="P11" i="26" s="1"/>
  <c r="Q16" i="19"/>
  <c r="P12" i="26" s="1"/>
  <c r="Q17" i="19"/>
  <c r="P13" i="26" s="1"/>
  <c r="Q18" i="19"/>
  <c r="P14" i="26" s="1"/>
  <c r="C10" i="19"/>
  <c r="C11" i="19"/>
  <c r="C12" i="19"/>
  <c r="C13" i="19"/>
  <c r="C14" i="19"/>
  <c r="C15" i="19"/>
  <c r="C16" i="19"/>
  <c r="C17" i="19"/>
  <c r="C18" i="19"/>
  <c r="C19" i="19"/>
  <c r="C20" i="19"/>
  <c r="C21" i="19"/>
  <c r="C22" i="19"/>
  <c r="C24" i="19"/>
  <c r="C10" i="20"/>
  <c r="C11" i="20"/>
  <c r="C12" i="20"/>
  <c r="C13" i="20"/>
  <c r="C14" i="20"/>
  <c r="C15" i="20"/>
  <c r="C16" i="20"/>
  <c r="C17" i="20"/>
  <c r="C18" i="20"/>
  <c r="C19" i="20"/>
  <c r="C20" i="20"/>
  <c r="C21" i="20"/>
  <c r="C22" i="20"/>
  <c r="C23" i="20"/>
  <c r="U10" i="21"/>
  <c r="V10" i="21"/>
  <c r="W10" i="21"/>
  <c r="Y10" i="21"/>
  <c r="AA10" i="21"/>
  <c r="AB10" i="21"/>
  <c r="U11" i="21"/>
  <c r="V11" i="21"/>
  <c r="W11" i="21"/>
  <c r="Y11" i="21"/>
  <c r="AD7" i="26" s="1"/>
  <c r="AA11" i="21"/>
  <c r="AE7" i="26" s="1"/>
  <c r="AB11" i="21"/>
  <c r="U12" i="21"/>
  <c r="V12" i="21"/>
  <c r="W12" i="21"/>
  <c r="Y12" i="21"/>
  <c r="AD8" i="26" s="1"/>
  <c r="AA12" i="21"/>
  <c r="AE8" i="26" s="1"/>
  <c r="AB12" i="21"/>
  <c r="U13" i="21"/>
  <c r="V13" i="21"/>
  <c r="W13" i="21"/>
  <c r="Y13" i="21"/>
  <c r="AA13" i="21"/>
  <c r="AE9" i="26" s="1"/>
  <c r="AB13" i="21"/>
  <c r="U14" i="21"/>
  <c r="V14" i="21"/>
  <c r="W14" i="21"/>
  <c r="Y14" i="21"/>
  <c r="AA14" i="21"/>
  <c r="AB14" i="21"/>
  <c r="U15" i="21"/>
  <c r="V15" i="21"/>
  <c r="W15" i="21"/>
  <c r="Y15" i="21"/>
  <c r="AA15" i="21"/>
  <c r="AB15" i="21"/>
  <c r="U16" i="21"/>
  <c r="V16" i="21"/>
  <c r="W16" i="21"/>
  <c r="Y16" i="21"/>
  <c r="AA16" i="21"/>
  <c r="AB16" i="21"/>
  <c r="U17" i="21"/>
  <c r="V17" i="21"/>
  <c r="W17" i="21"/>
  <c r="Y17" i="21"/>
  <c r="AA17" i="21"/>
  <c r="AB17" i="21"/>
  <c r="U18" i="21"/>
  <c r="V18" i="21"/>
  <c r="W18" i="21"/>
  <c r="Y18" i="21"/>
  <c r="AD14" i="26" s="1"/>
  <c r="AA18" i="21"/>
  <c r="AB18" i="21"/>
  <c r="U19" i="21"/>
  <c r="V19" i="21"/>
  <c r="W19" i="21"/>
  <c r="Y19" i="21"/>
  <c r="AA19" i="21"/>
  <c r="AE15" i="26" s="1"/>
  <c r="AB19" i="21"/>
  <c r="U20" i="21"/>
  <c r="V20" i="21"/>
  <c r="W20" i="21"/>
  <c r="Y20" i="21"/>
  <c r="AD16" i="26" s="1"/>
  <c r="AA20" i="21"/>
  <c r="AE16" i="26" s="1"/>
  <c r="AB20" i="21"/>
  <c r="U21" i="21"/>
  <c r="V21" i="21"/>
  <c r="W21" i="21"/>
  <c r="Y21" i="21"/>
  <c r="AA21" i="21"/>
  <c r="AE17" i="26" s="1"/>
  <c r="AB21" i="21"/>
  <c r="U22" i="21"/>
  <c r="V22" i="21"/>
  <c r="W22" i="21"/>
  <c r="Y22" i="21"/>
  <c r="AA22" i="21"/>
  <c r="AE18" i="26" s="1"/>
  <c r="AB22" i="21"/>
  <c r="U23" i="21"/>
  <c r="V23" i="21"/>
  <c r="W23" i="21"/>
  <c r="Y23" i="21"/>
  <c r="AA23" i="21"/>
  <c r="AB23" i="21"/>
  <c r="W10" i="19"/>
  <c r="W11" i="19"/>
  <c r="W12" i="19"/>
  <c r="P34" i="19" s="1"/>
  <c r="W20" i="19"/>
  <c r="AB20" i="19" s="1"/>
  <c r="W21" i="19"/>
  <c r="P43" i="19" s="1"/>
  <c r="W22" i="19"/>
  <c r="P44" i="19" s="1"/>
  <c r="W23" i="19"/>
  <c r="AB23" i="19" s="1"/>
  <c r="V24" i="19"/>
  <c r="AA9" i="19"/>
  <c r="AI5" i="26" s="1"/>
  <c r="AH7" i="26"/>
  <c r="AH8" i="26"/>
  <c r="AH16" i="26"/>
  <c r="AH17" i="26"/>
  <c r="AH18" i="26"/>
  <c r="AA9" i="21"/>
  <c r="AE5" i="26" s="1"/>
  <c r="Y9" i="21"/>
  <c r="V9" i="21"/>
  <c r="W9" i="21"/>
  <c r="U9" i="21"/>
  <c r="C9" i="20"/>
  <c r="O69" i="19"/>
  <c r="G126" i="7" s="1"/>
  <c r="AG10" i="26" l="1"/>
  <c r="AG14" i="26"/>
  <c r="W24" i="19"/>
  <c r="AB9" i="19"/>
  <c r="P24" i="19"/>
  <c r="E54" i="19"/>
  <c r="G99" i="7"/>
  <c r="O13" i="26"/>
  <c r="O5" i="26"/>
  <c r="G100" i="7"/>
  <c r="G98" i="7"/>
  <c r="O12" i="26"/>
  <c r="G91" i="7"/>
  <c r="G97" i="7"/>
  <c r="G105" i="7"/>
  <c r="O11" i="26"/>
  <c r="O14" i="26"/>
  <c r="O10" i="26"/>
  <c r="G96" i="7"/>
  <c r="AD13" i="26"/>
  <c r="AE6" i="26"/>
  <c r="AD6" i="26"/>
  <c r="AE13" i="26"/>
  <c r="AE14" i="26"/>
  <c r="AD15" i="26"/>
  <c r="AE10" i="26"/>
  <c r="AD5" i="26"/>
  <c r="AE19" i="26"/>
  <c r="AD9" i="26"/>
  <c r="AE12" i="26"/>
  <c r="AD17" i="26"/>
  <c r="AE11" i="26"/>
  <c r="X11" i="21"/>
  <c r="X9" i="21"/>
  <c r="AD18" i="26"/>
  <c r="AD10" i="26"/>
  <c r="X22" i="21"/>
  <c r="AD12" i="26"/>
  <c r="AD19" i="26"/>
  <c r="AD11" i="26"/>
  <c r="F59" i="19"/>
  <c r="F54" i="19"/>
  <c r="E63" i="19"/>
  <c r="E62" i="19"/>
  <c r="E60" i="19"/>
  <c r="E59" i="19"/>
  <c r="E61" i="19"/>
  <c r="F63" i="19"/>
  <c r="F60" i="19"/>
  <c r="AB12" i="19"/>
  <c r="AB19" i="19"/>
  <c r="P39" i="19"/>
  <c r="AB18" i="19"/>
  <c r="R40" i="19"/>
  <c r="R14" i="26" s="1"/>
  <c r="P42" i="19"/>
  <c r="X17" i="19"/>
  <c r="P31" i="19"/>
  <c r="Q5" i="26" s="1"/>
  <c r="X16" i="19"/>
  <c r="X9" i="19"/>
  <c r="P32" i="19"/>
  <c r="Q32" i="19" s="1"/>
  <c r="Q6" i="26" s="1"/>
  <c r="AB10" i="19"/>
  <c r="P37" i="19"/>
  <c r="AB15" i="19"/>
  <c r="P33" i="19"/>
  <c r="AB11" i="19"/>
  <c r="P38" i="19"/>
  <c r="AB16" i="19"/>
  <c r="AB22" i="19"/>
  <c r="AB14" i="19"/>
  <c r="AB21" i="19"/>
  <c r="AB13" i="19"/>
  <c r="P45" i="19"/>
  <c r="Q45" i="19" s="1"/>
  <c r="Q19" i="26" s="1"/>
  <c r="R39" i="19"/>
  <c r="R13" i="26" s="1"/>
  <c r="R38" i="19"/>
  <c r="R12" i="26" s="1"/>
  <c r="R37" i="19"/>
  <c r="R11" i="26" s="1"/>
  <c r="R36" i="19"/>
  <c r="R10" i="26" s="1"/>
  <c r="X14" i="21"/>
  <c r="X12" i="21"/>
  <c r="X10" i="21"/>
  <c r="X23" i="21"/>
  <c r="X15" i="21"/>
  <c r="X16" i="21"/>
  <c r="X17" i="21"/>
  <c r="X18" i="21"/>
  <c r="X19" i="21"/>
  <c r="X20" i="21"/>
  <c r="X21" i="21"/>
  <c r="X13" i="21"/>
  <c r="M69" i="19"/>
  <c r="G124" i="7" s="1"/>
  <c r="N69" i="19"/>
  <c r="G125" i="7" s="1"/>
  <c r="P69" i="19"/>
  <c r="G127" i="7" s="1"/>
  <c r="Q69" i="19"/>
  <c r="G128" i="7" s="1"/>
  <c r="R69" i="19"/>
  <c r="G129" i="7" s="1"/>
  <c r="S69" i="19"/>
  <c r="G130" i="7" s="1"/>
  <c r="R24" i="19"/>
  <c r="S24" i="19"/>
  <c r="D24" i="19"/>
  <c r="E24" i="19"/>
  <c r="F24" i="19"/>
  <c r="G24" i="19"/>
  <c r="H24" i="19"/>
  <c r="I24" i="19"/>
  <c r="J24" i="19"/>
  <c r="K24" i="19"/>
  <c r="L24" i="19"/>
  <c r="M24" i="19"/>
  <c r="O24" i="19"/>
  <c r="N46" i="19"/>
  <c r="O46" i="19"/>
  <c r="M46" i="19"/>
  <c r="K46" i="19"/>
  <c r="J46" i="19"/>
  <c r="H46" i="19"/>
  <c r="G46" i="19"/>
  <c r="E46" i="19"/>
  <c r="D46" i="19"/>
  <c r="Q10" i="19"/>
  <c r="P6" i="26" s="1"/>
  <c r="Q11" i="19"/>
  <c r="P7" i="26" s="1"/>
  <c r="Q12" i="19"/>
  <c r="P8" i="26" s="1"/>
  <c r="Q13" i="19"/>
  <c r="P9" i="26" s="1"/>
  <c r="Q19" i="19"/>
  <c r="P15" i="26" s="1"/>
  <c r="Q20" i="19"/>
  <c r="P16" i="26" s="1"/>
  <c r="Q21" i="19"/>
  <c r="P17" i="26" s="1"/>
  <c r="Q22" i="19"/>
  <c r="P18" i="26" s="1"/>
  <c r="Q23" i="19"/>
  <c r="P19" i="26" s="1"/>
  <c r="P5" i="26"/>
  <c r="AF5" i="26" l="1"/>
  <c r="AG5" i="26"/>
  <c r="AF12" i="26"/>
  <c r="AG12" i="26"/>
  <c r="AF13" i="26"/>
  <c r="AG13" i="26"/>
  <c r="I46" i="19"/>
  <c r="F46" i="19"/>
  <c r="L46" i="19"/>
  <c r="G104" i="7"/>
  <c r="O18" i="26"/>
  <c r="G102" i="7"/>
  <c r="O16" i="26"/>
  <c r="G101" i="7"/>
  <c r="O15" i="26"/>
  <c r="G95" i="7"/>
  <c r="O9" i="26"/>
  <c r="O8" i="26"/>
  <c r="G94" i="7"/>
  <c r="G103" i="7"/>
  <c r="O17" i="26"/>
  <c r="E56" i="19"/>
  <c r="O7" i="26"/>
  <c r="G93" i="7"/>
  <c r="O6" i="26"/>
  <c r="G92" i="7"/>
  <c r="E55" i="19"/>
  <c r="R35" i="19"/>
  <c r="R9" i="26" s="1"/>
  <c r="S40" i="19"/>
  <c r="S37" i="19"/>
  <c r="S39" i="19"/>
  <c r="F67" i="19"/>
  <c r="E67" i="19"/>
  <c r="E65" i="19"/>
  <c r="F65" i="19"/>
  <c r="E64" i="19"/>
  <c r="F64" i="19"/>
  <c r="E58" i="19"/>
  <c r="F58" i="19"/>
  <c r="R42" i="19"/>
  <c r="R16" i="26" s="1"/>
  <c r="F66" i="19"/>
  <c r="E66" i="19"/>
  <c r="F57" i="19"/>
  <c r="E57" i="19"/>
  <c r="F56" i="19"/>
  <c r="F68" i="19"/>
  <c r="E68" i="19"/>
  <c r="F55" i="19"/>
  <c r="Q46" i="19"/>
  <c r="R33" i="19"/>
  <c r="R7" i="26" s="1"/>
  <c r="P46" i="19"/>
  <c r="R32" i="19"/>
  <c r="R6" i="26" s="1"/>
  <c r="S36" i="19"/>
  <c r="X19" i="19"/>
  <c r="R41" i="19"/>
  <c r="R15" i="26" s="1"/>
  <c r="S38" i="19"/>
  <c r="R45" i="19"/>
  <c r="R19" i="26" s="1"/>
  <c r="R43" i="19"/>
  <c r="R17" i="26" s="1"/>
  <c r="R44" i="19"/>
  <c r="R18" i="26" s="1"/>
  <c r="X13" i="19"/>
  <c r="R34" i="19"/>
  <c r="R8" i="26" s="1"/>
  <c r="R31" i="19"/>
  <c r="R5" i="26" s="1"/>
  <c r="X12" i="19"/>
  <c r="X11" i="19"/>
  <c r="X23" i="19"/>
  <c r="X10" i="19"/>
  <c r="X22" i="19"/>
  <c r="X21" i="19"/>
  <c r="X20" i="19"/>
  <c r="Q24" i="19"/>
  <c r="G109" i="7" s="1"/>
  <c r="G108" i="7"/>
  <c r="AF19" i="26" l="1"/>
  <c r="AG19" i="26"/>
  <c r="AF7" i="26"/>
  <c r="AG7" i="26"/>
  <c r="AF15" i="26"/>
  <c r="AG15" i="26"/>
  <c r="AF6" i="26"/>
  <c r="AG6" i="26"/>
  <c r="AF8" i="26"/>
  <c r="AG8" i="26"/>
  <c r="AF16" i="26"/>
  <c r="AG16" i="26"/>
  <c r="AF17" i="26"/>
  <c r="AG17" i="26"/>
  <c r="AF9" i="26"/>
  <c r="AG9" i="26"/>
  <c r="AF18" i="26"/>
  <c r="AG18" i="26"/>
  <c r="E69" i="19"/>
  <c r="S35" i="19"/>
  <c r="S33" i="19"/>
  <c r="D56" i="19" s="1" a="1"/>
  <c r="D56" i="19" s="1"/>
  <c r="G56" i="19" s="1"/>
  <c r="I56" i="19" s="1"/>
  <c r="K56" i="19" s="1"/>
  <c r="S45" i="19"/>
  <c r="D60" i="19" a="1"/>
  <c r="D60" i="19" s="1"/>
  <c r="D63" i="19" a="1"/>
  <c r="D63" i="19" s="1"/>
  <c r="G63" i="19" s="1"/>
  <c r="S31" i="19"/>
  <c r="D61" i="19" a="1"/>
  <c r="D61" i="19" s="1"/>
  <c r="S34" i="19"/>
  <c r="D57" i="19" s="1" a="1"/>
  <c r="D57" i="19" s="1"/>
  <c r="G57" i="19" s="1"/>
  <c r="D59" i="19" a="1"/>
  <c r="D59" i="19" s="1"/>
  <c r="D62" i="19" a="1"/>
  <c r="D62" i="19" s="1"/>
  <c r="G62" i="19" s="1"/>
  <c r="S44" i="19"/>
  <c r="S32" i="19"/>
  <c r="S43" i="19"/>
  <c r="S42" i="19"/>
  <c r="R46" i="19"/>
  <c r="S41" i="19"/>
  <c r="G61" i="19" l="1"/>
  <c r="I61" i="19" s="1"/>
  <c r="N7" i="26"/>
  <c r="G59" i="19"/>
  <c r="L59" i="19" s="1"/>
  <c r="AN10" i="26" s="1"/>
  <c r="G60" i="19"/>
  <c r="L60" i="19" s="1"/>
  <c r="D54" i="19" a="1"/>
  <c r="D54" i="19" s="1"/>
  <c r="G54" i="19" s="1"/>
  <c r="I54" i="19" s="1"/>
  <c r="K54" i="19" s="1"/>
  <c r="D55" i="19" a="1"/>
  <c r="D55" i="19" s="1"/>
  <c r="G55" i="19" s="1"/>
  <c r="I55" i="19" s="1"/>
  <c r="I62" i="19"/>
  <c r="L62" i="19"/>
  <c r="I63" i="19"/>
  <c r="D58" i="19" a="1"/>
  <c r="D58" i="19" s="1"/>
  <c r="D64" i="19" a="1"/>
  <c r="D64" i="19" s="1"/>
  <c r="D67" i="19" a="1"/>
  <c r="D67" i="19" s="1"/>
  <c r="D68" i="19" a="1"/>
  <c r="D68" i="19" s="1"/>
  <c r="G68" i="19" s="1"/>
  <c r="D65" i="19" a="1"/>
  <c r="D65" i="19" s="1"/>
  <c r="D66" i="19" a="1"/>
  <c r="D66" i="19" s="1"/>
  <c r="G66" i="19" s="1"/>
  <c r="L63" i="19"/>
  <c r="L61" i="19" l="1"/>
  <c r="AN12" i="26" s="1"/>
  <c r="K61" i="19"/>
  <c r="F98" i="7"/>
  <c r="H98" i="7" s="1"/>
  <c r="K12" i="26" s="1"/>
  <c r="J12" i="26"/>
  <c r="I60" i="19"/>
  <c r="G64" i="19"/>
  <c r="L64" i="19" s="1"/>
  <c r="AN15" i="26" s="1"/>
  <c r="G65" i="19"/>
  <c r="L65" i="19" s="1"/>
  <c r="I59" i="19"/>
  <c r="T59" i="19" s="1"/>
  <c r="G58" i="19"/>
  <c r="I58" i="19" s="1"/>
  <c r="G67" i="19"/>
  <c r="L67" i="19" s="1"/>
  <c r="N5" i="26"/>
  <c r="I57" i="19"/>
  <c r="V59" i="19"/>
  <c r="F100" i="7"/>
  <c r="H100" i="7" s="1"/>
  <c r="K14" i="26" s="1"/>
  <c r="J14" i="26"/>
  <c r="K63" i="19"/>
  <c r="K62" i="19"/>
  <c r="J13" i="26"/>
  <c r="F99" i="7"/>
  <c r="H99" i="7" s="1"/>
  <c r="K13" i="26" s="1"/>
  <c r="I66" i="19"/>
  <c r="T66" i="19" s="1"/>
  <c r="L68" i="19"/>
  <c r="I68" i="19"/>
  <c r="U68" i="19" s="1"/>
  <c r="D69" i="19"/>
  <c r="V60" i="19"/>
  <c r="AN11" i="26"/>
  <c r="V62" i="19"/>
  <c r="AN13" i="26"/>
  <c r="V63" i="19"/>
  <c r="AN14" i="26"/>
  <c r="T55" i="19"/>
  <c r="L56" i="19"/>
  <c r="L54" i="19"/>
  <c r="U63" i="19"/>
  <c r="T63" i="19"/>
  <c r="U62" i="19"/>
  <c r="T62" i="19"/>
  <c r="L66" i="19"/>
  <c r="L57" i="19"/>
  <c r="L55" i="19"/>
  <c r="U61" i="19"/>
  <c r="T61" i="19"/>
  <c r="G174" i="7"/>
  <c r="V61" i="19" l="1"/>
  <c r="L58" i="19"/>
  <c r="AN9" i="26" s="1"/>
  <c r="U59" i="19"/>
  <c r="T58" i="19"/>
  <c r="U58" i="19"/>
  <c r="J9" i="26"/>
  <c r="K58" i="19"/>
  <c r="F95" i="7"/>
  <c r="H95" i="7" s="1"/>
  <c r="K9" i="26" s="1"/>
  <c r="N13" i="26"/>
  <c r="N14" i="26"/>
  <c r="I65" i="19"/>
  <c r="I64" i="19"/>
  <c r="U64" i="19" s="1"/>
  <c r="I67" i="19"/>
  <c r="U67" i="19" s="1"/>
  <c r="F97" i="7"/>
  <c r="H97" i="7" s="1"/>
  <c r="K11" i="26" s="1"/>
  <c r="J11" i="26"/>
  <c r="K60" i="19"/>
  <c r="T60" i="19"/>
  <c r="U60" i="19"/>
  <c r="F96" i="7"/>
  <c r="H96" i="7" s="1"/>
  <c r="K10" i="26" s="1"/>
  <c r="K59" i="19"/>
  <c r="J10" i="26"/>
  <c r="N12" i="26"/>
  <c r="J8" i="26"/>
  <c r="F94" i="7"/>
  <c r="H94" i="7" s="1"/>
  <c r="K8" i="26" s="1"/>
  <c r="K57" i="19"/>
  <c r="F92" i="7"/>
  <c r="H92" i="7" s="1"/>
  <c r="K6" i="26" s="1"/>
  <c r="K55" i="19"/>
  <c r="J6" i="26"/>
  <c r="U55" i="19"/>
  <c r="T68" i="19"/>
  <c r="J17" i="26"/>
  <c r="K66" i="19"/>
  <c r="F103" i="7"/>
  <c r="H103" i="7" s="1"/>
  <c r="K17" i="26" s="1"/>
  <c r="T54" i="19"/>
  <c r="F91" i="7"/>
  <c r="H91" i="7" s="1"/>
  <c r="K5" i="26" s="1"/>
  <c r="J5" i="26"/>
  <c r="V64" i="19"/>
  <c r="F105" i="7"/>
  <c r="H105" i="7" s="1"/>
  <c r="K19" i="26" s="1"/>
  <c r="J19" i="26"/>
  <c r="K68" i="19"/>
  <c r="G69" i="19"/>
  <c r="G110" i="7" s="1"/>
  <c r="V57" i="19"/>
  <c r="AN8" i="26"/>
  <c r="V66" i="19"/>
  <c r="AN17" i="26"/>
  <c r="V68" i="19"/>
  <c r="AN19" i="26"/>
  <c r="V65" i="19"/>
  <c r="AN16" i="26"/>
  <c r="V55" i="19"/>
  <c r="AN6" i="26"/>
  <c r="V54" i="19"/>
  <c r="AN5" i="26"/>
  <c r="V67" i="19"/>
  <c r="AN18" i="26"/>
  <c r="V56" i="19"/>
  <c r="AN7" i="26"/>
  <c r="U66" i="19"/>
  <c r="T56" i="19"/>
  <c r="T57" i="19"/>
  <c r="U57" i="19"/>
  <c r="U54" i="19"/>
  <c r="L69" i="19"/>
  <c r="V58" i="19" l="1"/>
  <c r="N19" i="26"/>
  <c r="N17" i="26"/>
  <c r="N11" i="26"/>
  <c r="F104" i="7"/>
  <c r="H104" i="7" s="1"/>
  <c r="K18" i="26" s="1"/>
  <c r="J18" i="26"/>
  <c r="K67" i="19"/>
  <c r="T67" i="19"/>
  <c r="N9" i="26"/>
  <c r="N6" i="26"/>
  <c r="N10" i="26"/>
  <c r="J15" i="26"/>
  <c r="F101" i="7"/>
  <c r="H101" i="7" s="1"/>
  <c r="K15" i="26" s="1"/>
  <c r="K64" i="19"/>
  <c r="T64" i="19"/>
  <c r="T65" i="19"/>
  <c r="U65" i="19"/>
  <c r="K65" i="19"/>
  <c r="F102" i="7"/>
  <c r="H102" i="7" s="1"/>
  <c r="K16" i="26" s="1"/>
  <c r="J16" i="26"/>
  <c r="N8" i="26"/>
  <c r="J7" i="26"/>
  <c r="I69" i="19"/>
  <c r="G111" i="7" s="1"/>
  <c r="F93" i="7"/>
  <c r="H93" i="7" s="1"/>
  <c r="K7" i="26" s="1"/>
  <c r="U56" i="19"/>
  <c r="N16" i="26" l="1"/>
  <c r="N15" i="26"/>
  <c r="N18" i="26"/>
  <c r="G122" i="7"/>
  <c r="H130" i="7" s="1"/>
  <c r="G112" i="7"/>
  <c r="K69" i="19"/>
  <c r="F12" i="10" l="1"/>
  <c r="J12" i="10"/>
  <c r="F13" i="10"/>
  <c r="J13" i="10"/>
  <c r="F14" i="10"/>
  <c r="J14" i="10"/>
  <c r="F5" i="10"/>
  <c r="J6" i="10"/>
  <c r="J7" i="10"/>
  <c r="J10" i="10"/>
  <c r="J11" i="10"/>
  <c r="J5" i="10"/>
  <c r="F6" i="10"/>
  <c r="F7" i="10"/>
  <c r="F10" i="10"/>
  <c r="F11" i="10"/>
  <c r="K115" i="7" l="1"/>
  <c r="L120" i="7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Jonathan Williams</author>
  </authors>
  <commentList>
    <comment ref="D4" authorId="0" shapeId="0" xr:uid="{7938C750-9DBA-4236-9499-912A35A01448}">
      <text>
        <r>
          <rPr>
            <sz val="9"/>
            <color indexed="81"/>
            <rFont val="Tahoma"/>
            <family val="2"/>
          </rPr>
          <t>1=minor impact
5=project stopper</t>
        </r>
      </text>
    </comment>
    <comment ref="E4" authorId="0" shapeId="0" xr:uid="{8EC2ECA6-F663-4C88-A4FB-3DC35941A40B}">
      <text>
        <r>
          <rPr>
            <sz val="9"/>
            <color indexed="81"/>
            <rFont val="Tahoma"/>
            <family val="2"/>
          </rPr>
          <t>1= unlikely 
5= extremely likely</t>
        </r>
      </text>
    </comment>
    <comment ref="H4" authorId="0" shapeId="0" xr:uid="{C109F790-3C7D-4459-BEDB-9C0282ED0A43}">
      <text>
        <r>
          <rPr>
            <sz val="9"/>
            <color indexed="81"/>
            <rFont val="Tahoma"/>
            <family val="2"/>
          </rPr>
          <t>1=minor impact
5=project stopper</t>
        </r>
      </text>
    </comment>
    <comment ref="I4" authorId="0" shapeId="0" xr:uid="{962F116D-7725-468C-90F2-48E4B6013190}">
      <text>
        <r>
          <rPr>
            <sz val="9"/>
            <color indexed="81"/>
            <rFont val="Tahoma"/>
            <family val="2"/>
          </rPr>
          <t>1= unlikely 
5= extremely likely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tc={4752BB69-C754-4EB7-A8F3-E93908DCD5BB}</author>
  </authors>
  <commentList>
    <comment ref="C66" authorId="0" shapeId="0" xr:uid="{4752BB69-C754-4EB7-A8F3-E93908DCD5BB}">
      <text>
        <t>[Threaded comment]
Your version of Excel allows you to read this threaded comment; however, any edits to it will get removed if the file is opened in a newer version of Excel. Learn more: https://go.microsoft.com/fwlink/?linkid=870924
Comment:
    Suggest adding Evidence of Grid Connection Status (if relevant) and Evidence of Consenting Status (if relevant)
Reply:
    Also add Project Plan - as per guidance doc
Reply:
    Ok. Not sure what consenting status is but hopefully it’s covered by the ‘relevant permissions’ option
Reply:
    Yes it does - sorry I missed this one!!</t>
      </text>
    </comment>
  </commentList>
</comments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<sst xmlns="http://schemas.openxmlformats.org/spreadsheetml/2006/main" count="640" uniqueCount="446">
  <si>
    <t>Application Form</t>
  </si>
  <si>
    <t xml:space="preserve">Ymestyn Grant </t>
  </si>
  <si>
    <t xml:space="preserve">Blue cells </t>
  </si>
  <si>
    <t>= user input</t>
  </si>
  <si>
    <t>Green cells</t>
  </si>
  <si>
    <t>= automatically calculated</t>
  </si>
  <si>
    <r>
      <t xml:space="preserve">Please refer to </t>
    </r>
    <r>
      <rPr>
        <i/>
        <u/>
        <sz val="11"/>
        <color theme="1"/>
        <rFont val="Arial"/>
        <family val="2"/>
      </rPr>
      <t>Ymestyn Grant Guidance</t>
    </r>
    <r>
      <rPr>
        <u/>
        <sz val="11"/>
        <color theme="1"/>
        <rFont val="Arial"/>
        <family val="2"/>
      </rPr>
      <t xml:space="preserve"> released alongside this form, for eligibility criteria and grant conditions.</t>
    </r>
  </si>
  <si>
    <t>Important Notes</t>
  </si>
  <si>
    <r>
      <t xml:space="preserve">Funding will only be granted to applicants that can assure projects can be installed and commissioned by </t>
    </r>
    <r>
      <rPr>
        <b/>
        <sz val="11"/>
        <rFont val="Arial"/>
        <family val="2"/>
      </rPr>
      <t>30th November 2026</t>
    </r>
    <r>
      <rPr>
        <sz val="11"/>
        <rFont val="Arial"/>
        <family val="2"/>
      </rPr>
      <t>.</t>
    </r>
  </si>
  <si>
    <t>Applications must be supported by a sponsoring director, a signature will be required upon offer letters being provided.</t>
  </si>
  <si>
    <t>Note that works cannot start until a formal and signed grant award letter is received.</t>
  </si>
  <si>
    <t>Application Submissions</t>
  </si>
  <si>
    <t>Please send completed application forms to Ymestyn.grant@energyservice.wales</t>
  </si>
  <si>
    <t>If you have any queries on the application process or the form itself, please use the address above.</t>
  </si>
  <si>
    <t>Data Sharing Disclaimer</t>
  </si>
  <si>
    <t xml:space="preserve">Please be advised that in submitting this application via e-mail, you consent to providing us with data necessary for our services. </t>
  </si>
  <si>
    <t>We prioritise your privacy and take our responsibility to protect your information seriously.</t>
  </si>
  <si>
    <t xml:space="preserve">For added assurance, we store all collected data on a secure drive that adheres to the industry standards of security. </t>
  </si>
  <si>
    <t xml:space="preserve">This ensures that your data remains safe and inaccessible to unauthorised access at all times. </t>
  </si>
  <si>
    <t>We adhere to strict data handling protocols in line with the UK GDPR and all other relevant data protection laws, in order to safeguard your information at all times.</t>
  </si>
  <si>
    <t>By submitting this form, you acknowledge and accept that your data will be handled as described above. We recommend saving a copy of this disclaimer for your records.</t>
  </si>
  <si>
    <t>Should you have any concerns or questions regarding our data security measures or the handling of your data, please feel free to contact us at:</t>
  </si>
  <si>
    <t xml:space="preserve">enquiries@energyservice.wales </t>
  </si>
  <si>
    <t>1. Questions</t>
  </si>
  <si>
    <t>Project Details</t>
  </si>
  <si>
    <t>•   Summary of overall programme</t>
  </si>
  <si>
    <t>•   Summary of selected technology solution and why</t>
  </si>
  <si>
    <t>•   Project development activity to date</t>
  </si>
  <si>
    <t xml:space="preserve">Costs </t>
  </si>
  <si>
    <t>Deliverability</t>
  </si>
  <si>
    <t>Performance</t>
  </si>
  <si>
    <t>End of Sheet</t>
  </si>
  <si>
    <t>6.2 Applicant Details</t>
  </si>
  <si>
    <t>Site Name</t>
  </si>
  <si>
    <t>Site Postcode</t>
  </si>
  <si>
    <t>Type of site</t>
  </si>
  <si>
    <t>Please select</t>
  </si>
  <si>
    <t>Technology</t>
  </si>
  <si>
    <t>KWh generation (annual)</t>
  </si>
  <si>
    <t>Payback</t>
  </si>
  <si>
    <t>Please indicate the project position on planning permission</t>
  </si>
  <si>
    <t>Please indicate the project position on DNO upgrades / engagement</t>
  </si>
  <si>
    <t>Please indicate the project position on designs</t>
  </si>
  <si>
    <t>Please indicate the project position on SUDS (Sustainable Drainage Survey)</t>
  </si>
  <si>
    <t>Yes</t>
  </si>
  <si>
    <t>Date</t>
  </si>
  <si>
    <t>2. Technical Details</t>
  </si>
  <si>
    <t>2.1 Technical</t>
  </si>
  <si>
    <t>Site Details</t>
  </si>
  <si>
    <t>Renewable generation</t>
  </si>
  <si>
    <t>Battery storage</t>
  </si>
  <si>
    <t>Metrics &amp; checks</t>
  </si>
  <si>
    <t>Project</t>
  </si>
  <si>
    <t>Export to grid (kWh)</t>
  </si>
  <si>
    <t>Curtailed, parasitic load, or losses (kWh)</t>
  </si>
  <si>
    <t>Battery storage (Y/N)</t>
  </si>
  <si>
    <t>kWh battery storage size</t>
  </si>
  <si>
    <t>Batteries also charged for use from import electricity? (Y/N)</t>
  </si>
  <si>
    <t>Onsite Consumption %</t>
  </si>
  <si>
    <t>Curtailed, parasitic load, or losses %</t>
  </si>
  <si>
    <t>kWh generated / kWp installed</t>
  </si>
  <si>
    <t>% generated used in batteries</t>
  </si>
  <si>
    <t>3. Deliverability Details</t>
  </si>
  <si>
    <t>3.1 Deliverability</t>
  </si>
  <si>
    <t>Design &amp; Planning</t>
  </si>
  <si>
    <t>Operation</t>
  </si>
  <si>
    <t>Comments</t>
  </si>
  <si>
    <t>Principle contractor for supply &amp; install: contracting approach</t>
  </si>
  <si>
    <t xml:space="preserve">Subcontracted - equipment supply: stage </t>
  </si>
  <si>
    <t xml:space="preserve">Subcontracted - works installers: stage </t>
  </si>
  <si>
    <t>Client Engineer: contracting approach</t>
  </si>
  <si>
    <t>Do you have a Operation &amp; Maintenance (O&amp;M) plan in place?</t>
  </si>
  <si>
    <t>Performance Management Plan in place?</t>
  </si>
  <si>
    <t>Framework</t>
  </si>
  <si>
    <t>N/A (principle contractor makes own equipment)</t>
  </si>
  <si>
    <t>N/A (principle contractor supplies all tradespeople)</t>
  </si>
  <si>
    <t>Not required</t>
  </si>
  <si>
    <t>N/A</t>
  </si>
  <si>
    <t>No O&amp;M planned</t>
  </si>
  <si>
    <t>Open market competition</t>
  </si>
  <si>
    <t>Out to tender</t>
  </si>
  <si>
    <t>Identified but supplier not engaged</t>
  </si>
  <si>
    <t>Identified but not secured</t>
  </si>
  <si>
    <t>No</t>
  </si>
  <si>
    <t>Own current contractors</t>
  </si>
  <si>
    <t>Invite only competition</t>
  </si>
  <si>
    <t>Identified, priced, &amp; available</t>
  </si>
  <si>
    <t>In development</t>
  </si>
  <si>
    <t>Principle contractor providing O&amp;M also</t>
  </si>
  <si>
    <t>Direct award</t>
  </si>
  <si>
    <t>Contract signed</t>
  </si>
  <si>
    <t>Sub-contract signed</t>
  </si>
  <si>
    <t>Existing in contract contractors</t>
  </si>
  <si>
    <t>Existing Energy Performance Contract</t>
  </si>
  <si>
    <t>4. Financial Detail</t>
  </si>
  <si>
    <t>4.1 Costs</t>
  </si>
  <si>
    <t>Savings</t>
  </si>
  <si>
    <t>Grant Request</t>
  </si>
  <si>
    <t>Match funding</t>
  </si>
  <si>
    <t>Final design and project management costs</t>
  </si>
  <si>
    <t>Main generation equipment (e.g. PV panels)</t>
  </si>
  <si>
    <t xml:space="preserve">Battery energy storage equipment </t>
  </si>
  <si>
    <t>Structural equipment costs (e.g. solar canopy structures)</t>
  </si>
  <si>
    <t>Other equipment costs</t>
  </si>
  <si>
    <t>Installation &amp; commissioning costs</t>
  </si>
  <si>
    <t>Private wire cost (supply &amp; install)</t>
  </si>
  <si>
    <t>Contingency costs</t>
  </si>
  <si>
    <r>
      <t xml:space="preserve">Total investment cost exc. contingency
</t>
    </r>
    <r>
      <rPr>
        <i/>
        <sz val="11"/>
        <color theme="1"/>
        <rFont val="Arial"/>
        <family val="2"/>
      </rPr>
      <t>for payback calculation</t>
    </r>
  </si>
  <si>
    <t>Total investment cost inc. contingency</t>
  </si>
  <si>
    <t>Annual Operation &amp; Maintenance cost</t>
  </si>
  <si>
    <t>Total annual costs</t>
  </si>
  <si>
    <t>£/kWp main equipment cost</t>
  </si>
  <si>
    <t>£/kWh battery costs</t>
  </si>
  <si>
    <r>
      <t xml:space="preserve">Forecast Tariff 1 </t>
    </r>
    <r>
      <rPr>
        <i/>
        <sz val="11"/>
        <color theme="1"/>
        <rFont val="Arial"/>
        <family val="2"/>
      </rPr>
      <t>(avg. tariff over next 10yrs)</t>
    </r>
  </si>
  <si>
    <r>
      <t xml:space="preserve">Current Tariff 2
</t>
    </r>
    <r>
      <rPr>
        <i/>
        <sz val="11"/>
        <color theme="1"/>
        <rFont val="Arial"/>
        <family val="2"/>
      </rPr>
      <t>(used for savings of battery energy storage)</t>
    </r>
  </si>
  <si>
    <r>
      <t xml:space="preserve">Forecast Tariff 2 </t>
    </r>
    <r>
      <rPr>
        <i/>
        <sz val="11"/>
        <color theme="1"/>
        <rFont val="Arial"/>
        <family val="2"/>
      </rPr>
      <t>(avg. tariff over next 10yrs)</t>
    </r>
  </si>
  <si>
    <r>
      <t xml:space="preserve">Forecast Export Tariff 
</t>
    </r>
    <r>
      <rPr>
        <i/>
        <sz val="11"/>
        <color theme="1"/>
        <rFont val="Arial"/>
        <family val="2"/>
      </rPr>
      <t>(avg. tariff over next 10yrs)</t>
    </r>
  </si>
  <si>
    <r>
      <t>Onsite electricity savings at time of generation</t>
    </r>
    <r>
      <rPr>
        <i/>
        <sz val="11"/>
        <color theme="1"/>
        <rFont val="Arial"/>
        <family val="2"/>
      </rPr>
      <t xml:space="preserve"> (tariff 1)</t>
    </r>
  </si>
  <si>
    <r>
      <t xml:space="preserve">Onsite electricity savings from batteries </t>
    </r>
    <r>
      <rPr>
        <i/>
        <sz val="11"/>
        <color theme="1"/>
        <rFont val="Arial"/>
        <family val="2"/>
      </rPr>
      <t>(tariff 2)</t>
    </r>
  </si>
  <si>
    <t>Export Income</t>
  </si>
  <si>
    <t>Total Savings &amp; Income</t>
  </si>
  <si>
    <t>Payback &gt; 10 years?</t>
  </si>
  <si>
    <t>Potential maximum Ymestyn Grant</t>
  </si>
  <si>
    <t>Own capital / reserves</t>
  </si>
  <si>
    <t>Wales Funding Programme (Salix / WG I2S)</t>
  </si>
  <si>
    <t>Other Welsh Government loan</t>
  </si>
  <si>
    <t>Other Welsh Government capital / grant</t>
  </si>
  <si>
    <t>Development Bank of Wales</t>
  </si>
  <si>
    <t>Other loan sources</t>
  </si>
  <si>
    <t>4.2 Savings &amp; Payback</t>
  </si>
  <si>
    <t>Description of Risk to Project Delivery</t>
  </si>
  <si>
    <t>Potential Impact 
(1-5)</t>
  </si>
  <si>
    <t>Likelihood
(1-5)</t>
  </si>
  <si>
    <t>Risk Rating (unmitigated)</t>
  </si>
  <si>
    <t>Proposed Mitigation (if any)</t>
  </si>
  <si>
    <t xml:space="preserve">Post mitigation Potential Impact
(1-5) </t>
  </si>
  <si>
    <t>Post mitigation Likelihood
(1-5)</t>
  </si>
  <si>
    <t>Risk Rating (mitigated)</t>
  </si>
  <si>
    <t>6. Summary &amp; Declaration</t>
  </si>
  <si>
    <t>6.1 Completeness Check</t>
  </si>
  <si>
    <t>Complete?</t>
  </si>
  <si>
    <t>4. Financial Details</t>
  </si>
  <si>
    <t>5. Risks</t>
  </si>
  <si>
    <t>Organisation</t>
  </si>
  <si>
    <t>Applicant Organisation</t>
  </si>
  <si>
    <t>Key Contact / Applicant</t>
  </si>
  <si>
    <t>Key Contact Name</t>
  </si>
  <si>
    <t>Key Contact Job Title</t>
  </si>
  <si>
    <t>Key Contact Email Address</t>
  </si>
  <si>
    <t>Key Contact Phone Number</t>
  </si>
  <si>
    <t>Sponsoring Director</t>
  </si>
  <si>
    <t>Sponsoring Director Name</t>
  </si>
  <si>
    <t>Sponsoring Director Job Title</t>
  </si>
  <si>
    <t>Sponsoring Director Email Address</t>
  </si>
  <si>
    <t>Sponsoring Director Phone Number</t>
  </si>
  <si>
    <t>Finance Director</t>
  </si>
  <si>
    <t>Finance Director Name</t>
  </si>
  <si>
    <t>Finance Director Job Title</t>
  </si>
  <si>
    <t>Finance Director  Email Address</t>
  </si>
  <si>
    <t>Finance Director Phone Number</t>
  </si>
  <si>
    <t>Finance Administration Contact</t>
  </si>
  <si>
    <t>Finance Contact Name</t>
  </si>
  <si>
    <t>Finance Contact Job Title</t>
  </si>
  <si>
    <t>Finance Contact  Email Address</t>
  </si>
  <si>
    <t>Finance Contact Phone Number</t>
  </si>
  <si>
    <t>Additional Contact 1 (optional)</t>
  </si>
  <si>
    <t>Role on the Project</t>
  </si>
  <si>
    <t>Name</t>
  </si>
  <si>
    <t>Job Title</t>
  </si>
  <si>
    <t>Email Address</t>
  </si>
  <si>
    <t>Phone Number</t>
  </si>
  <si>
    <t>Additional Contact 2 (optional)</t>
  </si>
  <si>
    <t>6.3 Supporting Information</t>
  </si>
  <si>
    <t>Attached?</t>
  </si>
  <si>
    <t>Document name(s) including three letter file type</t>
  </si>
  <si>
    <t xml:space="preserve">Design documents or Investment Grade Proposal demonstrating that project is technically feasible </t>
  </si>
  <si>
    <t>Suppliers quote for the works (principle contractor / client engineer / other specialists)</t>
  </si>
  <si>
    <t>Evidence of other supporting costs (O&amp;M costs / DNO cost)</t>
  </si>
  <si>
    <t>Evidence that any complementary funding is in place e.g. letters confirming funding</t>
  </si>
  <si>
    <t xml:space="preserve">6.4 Financial Summary </t>
  </si>
  <si>
    <t>Total Investment Costs (excluding contingency)</t>
  </si>
  <si>
    <t>Total Investment Costs (including contingency)</t>
  </si>
  <si>
    <t>Total potential grant offer (sum of each per project line)</t>
  </si>
  <si>
    <t>Total Requested Ymestyn Grant</t>
  </si>
  <si>
    <t>Financial Year 25/26</t>
  </si>
  <si>
    <t>Financial Year 26/27</t>
  </si>
  <si>
    <r>
      <t>Total match funding required (</t>
    </r>
    <r>
      <rPr>
        <b/>
        <sz val="11"/>
        <color theme="1"/>
        <rFont val="Arial"/>
        <family val="2"/>
      </rPr>
      <t>including</t>
    </r>
    <r>
      <rPr>
        <sz val="11"/>
        <color theme="1"/>
        <rFont val="Arial"/>
        <family val="2"/>
      </rPr>
      <t xml:space="preserve"> contingency)</t>
    </r>
  </si>
  <si>
    <t>Wales Funding Programme (Salix / WG Invest to save)</t>
  </si>
  <si>
    <t>Other Welsh Government sourced Loan</t>
  </si>
  <si>
    <t>Other Welsh Government sourced Capital / Grant</t>
  </si>
  <si>
    <t>Other</t>
  </si>
  <si>
    <t>6.5 Declaration</t>
  </si>
  <si>
    <t>We confirm that we understand drawdown of funding will be in arrears</t>
  </si>
  <si>
    <t>We confirm that our multiple sites are listed in our priority order, and that grant offers may be made for a reduced number of sites</t>
  </si>
  <si>
    <t>We confirm that recoverable VAT has not been included in project costs applied for (or as part of match funding)</t>
  </si>
  <si>
    <t>We confirm that we will be ready to go into contract soon after grant award</t>
  </si>
  <si>
    <t>We confirm that we have senior commitment for the project</t>
  </si>
  <si>
    <t>We understand the requirement for accurate and timely communication of issues, and periodic reporting or progress</t>
  </si>
  <si>
    <r>
      <t xml:space="preserve">By ticking this checkbox I hereby confirm that to the best of my knowledge the application is complete and correct, and that I have the authority to apply for the organisation. </t>
    </r>
    <r>
      <rPr>
        <b/>
        <i/>
        <sz val="11"/>
        <color theme="1"/>
        <rFont val="Arial"/>
        <family val="2"/>
      </rPr>
      <t>Please Print Name</t>
    </r>
  </si>
  <si>
    <t>Please print name</t>
  </si>
  <si>
    <t>6.6 Grant Offer Letter</t>
  </si>
  <si>
    <t>Preferred Grant Offer Letter and other document language:</t>
  </si>
  <si>
    <r>
      <t>Will the</t>
    </r>
    <r>
      <rPr>
        <i/>
        <sz val="11"/>
        <color theme="1"/>
        <rFont val="Arial"/>
        <family val="2"/>
      </rPr>
      <t xml:space="preserve"> Sponsoring Director</t>
    </r>
    <r>
      <rPr>
        <sz val="11"/>
        <color theme="1"/>
        <rFont val="Arial"/>
        <family val="2"/>
      </rPr>
      <t xml:space="preserve"> be signing the Grant Offer Letter (GOL)?</t>
    </r>
  </si>
  <si>
    <t>(If the answer is 'no' and the Sponsoring Director will not be signing the GOL, please fill in the name and email of someone of equal or higher authority.)</t>
  </si>
  <si>
    <t>End of Application</t>
  </si>
  <si>
    <t>STATUS</t>
  </si>
  <si>
    <t>Pass</t>
  </si>
  <si>
    <t>Fail</t>
  </si>
  <si>
    <t>Confirm</t>
  </si>
  <si>
    <t>Welsh</t>
  </si>
  <si>
    <t>Planning permission obtained</t>
  </si>
  <si>
    <t>Solar Panels - rooftop</t>
  </si>
  <si>
    <t>Cannot Confirm</t>
  </si>
  <si>
    <t>English</t>
  </si>
  <si>
    <t>Planning permission applied</t>
  </si>
  <si>
    <t>Clarifications Needed</t>
  </si>
  <si>
    <t>Solar Panels - ground mount</t>
  </si>
  <si>
    <t>Permitted development - confirmed with planning department</t>
  </si>
  <si>
    <t>Wind (building integrated/private wire)</t>
  </si>
  <si>
    <t>Permitted development - deemed</t>
  </si>
  <si>
    <t>Wind (direct grid connection)</t>
  </si>
  <si>
    <t>Planning unknown</t>
  </si>
  <si>
    <t>Hydro</t>
  </si>
  <si>
    <t>Library</t>
  </si>
  <si>
    <t>Offices</t>
  </si>
  <si>
    <t>DNO upgrade or grid connection contracting</t>
  </si>
  <si>
    <t>Initial cost estimate only</t>
  </si>
  <si>
    <t>Contracted</t>
  </si>
  <si>
    <t>Firm costed quote</t>
  </si>
  <si>
    <t>Procurement and contracting</t>
  </si>
  <si>
    <t>Not engaged</t>
  </si>
  <si>
    <t>DNO upgrade works required, and timeline agreed</t>
  </si>
  <si>
    <t>DNO engaged, no works required</t>
  </si>
  <si>
    <t>DNO upgrade works required - not yet planned</t>
  </si>
  <si>
    <r>
      <t xml:space="preserve">Current Tariff 1
</t>
    </r>
    <r>
      <rPr>
        <i/>
        <sz val="11"/>
        <color theme="1"/>
        <rFont val="Arial"/>
        <family val="2"/>
      </rPr>
      <t>(tariff at main time of generation i.e. daytime for PV, or PPA rate if sold)</t>
    </r>
  </si>
  <si>
    <t>Organisation 2 - if private wire PPA to a customer</t>
  </si>
  <si>
    <t>Evidence of current tariffs (day / night / export / PPA)</t>
  </si>
  <si>
    <t>Design</t>
  </si>
  <si>
    <t>•   Design approach</t>
  </si>
  <si>
    <t>Please indicate the project position on environmental / NRW permissions (for example: abstraction licence for a hydro project)</t>
  </si>
  <si>
    <t>Please indicate the project position structural / civil surveys</t>
  </si>
  <si>
    <t>Not applicable</t>
  </si>
  <si>
    <t>Permission applied</t>
  </si>
  <si>
    <t>Permission obtained</t>
  </si>
  <si>
    <t>Unknown</t>
  </si>
  <si>
    <t>Application being developed</t>
  </si>
  <si>
    <t>Surveys being developed</t>
  </si>
  <si>
    <t>Surveys in contract</t>
  </si>
  <si>
    <t>Surveys complete</t>
  </si>
  <si>
    <t>No work completed</t>
  </si>
  <si>
    <t>Initial conversation with SAB team completed</t>
  </si>
  <si>
    <t>SUDS design underway</t>
  </si>
  <si>
    <t>SUDS application submitted</t>
  </si>
  <si>
    <t>SUDS design approved</t>
  </si>
  <si>
    <t>Preferred supplier</t>
  </si>
  <si>
    <t>Procurement required</t>
  </si>
  <si>
    <t>Principle contractor for supply &amp; install: procurement stage</t>
  </si>
  <si>
    <t>Specification stage</t>
  </si>
  <si>
    <t>Other specialist (e.g. PM / QS / environmental): contracting approach</t>
  </si>
  <si>
    <t>Other specialist (e.g. PM / QS / environmental): procurement stage</t>
  </si>
  <si>
    <t>Client Engineer: procurement stage</t>
  </si>
  <si>
    <t>Do you have an Operation &amp; Maintenance (O&amp;M) plan in place?</t>
  </si>
  <si>
    <t xml:space="preserve">O&amp;M contractor procurement </t>
  </si>
  <si>
    <t>% site demand</t>
  </si>
  <si>
    <t>Generation kWh / Battery kWh size</t>
  </si>
  <si>
    <t>Initial feasibility</t>
  </si>
  <si>
    <t>Concept design - sizing, concept drawings</t>
  </si>
  <si>
    <t>Final design agreed with Principle Contractor &amp; Client Engineer</t>
  </si>
  <si>
    <t>Comments on battery solution (if any)</t>
  </si>
  <si>
    <t>Checksum</t>
  </si>
  <si>
    <t>Developed design - detailed feasibility and consideration of  access / structural / planning / DNO</t>
  </si>
  <si>
    <t>Technical design - full equipment specification and M&amp;E drawings</t>
  </si>
  <si>
    <t>Size (kWp Output)</t>
  </si>
  <si>
    <t>Planning application being developed (e.g. studies underway)</t>
  </si>
  <si>
    <t>Net Export to grid %</t>
  </si>
  <si>
    <t>Investment costs (£)</t>
  </si>
  <si>
    <t>Metrics</t>
  </si>
  <si>
    <t>DNO (grid connection and / or upgrade works)</t>
  </si>
  <si>
    <t>Business rates (if applicable)</t>
  </si>
  <si>
    <t>•   Performance Management Plan</t>
  </si>
  <si>
    <t>•   Operations and Maintenance arrangement</t>
  </si>
  <si>
    <t>Governance and Project Management Approach</t>
  </si>
  <si>
    <t>N/A - Not required</t>
  </si>
  <si>
    <t>Other specialists</t>
  </si>
  <si>
    <t>5. Risk Assessment</t>
  </si>
  <si>
    <t>We confirm our organisation either owns or has long term leases that will retain the sites for at least 10 years</t>
  </si>
  <si>
    <t>We confirm the proposed works are yet to start</t>
  </si>
  <si>
    <t>.</t>
  </si>
  <si>
    <t>We confirm that no site / project is part of a new build or major refurbishment programme of works</t>
  </si>
  <si>
    <t>We confirm the proposed works will be completed 
by 30th November 2026</t>
  </si>
  <si>
    <t>Copy of other Welsh Government Funding applications for match costs (e.g. Salix Wales Funding Programme)</t>
  </si>
  <si>
    <t>Community enterprise</t>
  </si>
  <si>
    <t>•   How is design optimised for the site</t>
  </si>
  <si>
    <t>Electricity use: current or projected, used as baseline for design (kWh annual)</t>
  </si>
  <si>
    <t>Comments (other consents such as land rights, listed building, fish pass, etc. that may be required)</t>
  </si>
  <si>
    <t>Match funding breakdown equals total required</t>
  </si>
  <si>
    <t>Community enterprise funding</t>
  </si>
  <si>
    <t>4.3 Grant Request &amp; Match funding</t>
  </si>
  <si>
    <t>Performance management includes a Measurement &amp; Verification (M&amp;V) Plan  to IPMVP</t>
  </si>
  <si>
    <t>1.1 Project Questions</t>
  </si>
  <si>
    <t>If also applying to the Wales Funding Programme, you may wish to align the information with Business Case Template:- Section 2: Project Details of the application form</t>
  </si>
  <si>
    <t>If also applying to the Wales Funding Programme, you may wish to align the information with Business Case Template:- Section 1: Cost Breakdown of the application form</t>
  </si>
  <si>
    <t>If also applying to the Wales Funding Programme, you may wish to align the information with Business Case Template:- Section 7,8, &amp; 10 (Project Governance, Previous Experience, Timescales)</t>
  </si>
  <si>
    <t>If also applying to the Wales Funding Programme, you may wish to align the information with Business Case Template:- Section 6: Performance Monitoring Plan</t>
  </si>
  <si>
    <t>If also applying to the Wales Funding Programme, you may wish to align the information with Business Case Template:- Section 7: Project Governance</t>
  </si>
  <si>
    <t>Evidence of energy calculations (including on-site self-consumption, battery usage etc)</t>
  </si>
  <si>
    <r>
      <t xml:space="preserve">Expected drawdown profile </t>
    </r>
    <r>
      <rPr>
        <i/>
        <sz val="11"/>
        <color theme="1"/>
        <rFont val="Arial"/>
        <family val="2"/>
      </rPr>
      <t>(based on milestones)</t>
    </r>
  </si>
  <si>
    <r>
      <t xml:space="preserve">We understand that a condition of grant is for continued full reporting to Welsh Governments Net Zero Reporting (including building level and renewable generation asset data) </t>
    </r>
    <r>
      <rPr>
        <b/>
        <sz val="11"/>
        <color theme="1"/>
        <rFont val="Arial"/>
        <family val="2"/>
      </rPr>
      <t>(Public sector only)</t>
    </r>
  </si>
  <si>
    <t>Client Engineer</t>
  </si>
  <si>
    <t>Within sections 1-6 the following colour coding applies:</t>
  </si>
  <si>
    <t>This form can be filled in for up to 15 sites, should there be more sites to your application, please fill out another form for these.</t>
  </si>
  <si>
    <t>Orange cells</t>
  </si>
  <si>
    <t>Version Control: v1.0</t>
  </si>
  <si>
    <t>5.Risks</t>
  </si>
  <si>
    <t>4.Financial Detail</t>
  </si>
  <si>
    <t>Please complete all section 1-6 as listed below:</t>
  </si>
  <si>
    <t>•   Design stage and maturity</t>
  </si>
  <si>
    <t>•   Identify the need for a gap fund</t>
  </si>
  <si>
    <t>•   Your approach to ensure value for money</t>
  </si>
  <si>
    <t>•   Match funding sources and approval status</t>
  </si>
  <si>
    <t>•    Project plan timeline</t>
  </si>
  <si>
    <t>•    Resource, roles, and responsibility</t>
  </si>
  <si>
    <t>•    Project Management approach</t>
  </si>
  <si>
    <t>•    Risk Management approach</t>
  </si>
  <si>
    <t>•    Planning and DNO - status and approach</t>
  </si>
  <si>
    <t>•    Key deliverability risks identified</t>
  </si>
  <si>
    <t>•    Internal business case approvals</t>
  </si>
  <si>
    <r>
      <t xml:space="preserve">Onsite consumption (kWh)
 </t>
    </r>
    <r>
      <rPr>
        <i/>
        <sz val="10"/>
        <rFont val="Arial"/>
        <family val="2"/>
      </rPr>
      <t>(or  consumption by  another organisation via private wire)</t>
    </r>
    <r>
      <rPr>
        <sz val="10"/>
        <rFont val="Arial"/>
        <family val="2"/>
      </rPr>
      <t xml:space="preserve"> </t>
    </r>
  </si>
  <si>
    <t>Metrics &amp; Checks</t>
  </si>
  <si>
    <r>
      <t xml:space="preserve">Is your project an addition or extension to a existing renewables project? (e.g. battery add-on). 
</t>
    </r>
    <r>
      <rPr>
        <i/>
        <sz val="11"/>
        <color theme="1"/>
        <rFont val="Arial"/>
        <family val="2"/>
      </rPr>
      <t>If 'yes', please still provide your current renewable project  data.</t>
    </r>
  </si>
  <si>
    <t>PPA terms agreed in principle</t>
  </si>
  <si>
    <t>PPA agreement signed</t>
  </si>
  <si>
    <t>PPA in development</t>
  </si>
  <si>
    <t>Please indicate the position on any Power Purchase Agreement (PPA) required</t>
  </si>
  <si>
    <t>Performance management includes a Measurement &amp; Verification (M&amp;V) Plan to International Performance Measurement &amp; Verification Protocol (IPMVP)</t>
  </si>
  <si>
    <t>£/kWp of total investment costs exc. contingency</t>
  </si>
  <si>
    <t>Total annual costs / kW</t>
  </si>
  <si>
    <t>'Average' inflation applied</t>
  </si>
  <si>
    <t>OK</t>
  </si>
  <si>
    <t>40% cap (based on total project capital)</t>
  </si>
  <si>
    <t>Minimum 10% threshold to satisfy (total capital costs)</t>
  </si>
  <si>
    <t>Would you like the full grant available? (Y/N)</t>
  </si>
  <si>
    <r>
      <t xml:space="preserve">Grant request is &lt; potential maximum Ymestyn grant
</t>
    </r>
    <r>
      <rPr>
        <i/>
        <sz val="11"/>
        <color theme="1"/>
        <rFont val="Arial"/>
        <family val="2"/>
      </rPr>
      <t>(if override used for manual request)</t>
    </r>
  </si>
  <si>
    <r>
      <t xml:space="preserve">Grant request is &lt; 10% threshold
</t>
    </r>
    <r>
      <rPr>
        <i/>
        <sz val="11"/>
        <color theme="1"/>
        <rFont val="Arial"/>
        <family val="2"/>
      </rPr>
      <t xml:space="preserve"> (if override manual request)</t>
    </r>
  </si>
  <si>
    <t>Minimum 10% threshold not met</t>
  </si>
  <si>
    <t>Status</t>
  </si>
  <si>
    <t>Your grant request overide is too high</t>
  </si>
  <si>
    <t>Your grant request overide is too low</t>
  </si>
  <si>
    <t>Request based on &gt;10 years payback value</t>
  </si>
  <si>
    <r>
      <t xml:space="preserve">Expected drawdowns must total the </t>
    </r>
    <r>
      <rPr>
        <i/>
        <sz val="11"/>
        <color theme="1"/>
        <rFont val="Arial"/>
        <family val="2"/>
      </rPr>
      <t>'Total Requested Ymestyn grant'</t>
    </r>
  </si>
  <si>
    <r>
      <t xml:space="preserve">Total match funding required </t>
    </r>
    <r>
      <rPr>
        <b/>
        <sz val="11"/>
        <color theme="1"/>
        <rFont val="Arial"/>
        <family val="2"/>
      </rPr>
      <t>(including contingency)</t>
    </r>
  </si>
  <si>
    <t>compromising</t>
  </si>
  <si>
    <t>Project plan and timelines</t>
  </si>
  <si>
    <t>•    Procurement and contracting - status and approach</t>
  </si>
  <si>
    <t>Modern slavery statement (if available, otherwise an ethical supply chain statement)</t>
  </si>
  <si>
    <t>Remaining to drawdown in 2026/27, by 30th November 26</t>
  </si>
  <si>
    <t>Expected drawdown profile</t>
  </si>
  <si>
    <t>Ymestyn Grant request</t>
  </si>
  <si>
    <t>Other Welsh Government</t>
  </si>
  <si>
    <t>Request per site</t>
  </si>
  <si>
    <t>Matchfunding breakdown</t>
  </si>
  <si>
    <t>There are three sections on this tab - scroll down to complete each</t>
  </si>
  <si>
    <t>Scroll down for the next section</t>
  </si>
  <si>
    <t>↓</t>
  </si>
  <si>
    <t>↙</t>
  </si>
  <si>
    <t>•   Design specification - approach to prevent modern slavery in the supply chain</t>
  </si>
  <si>
    <t>•   Procurement status and confidence of correct costs applied for</t>
  </si>
  <si>
    <t>•   Your approach for contingency costs</t>
  </si>
  <si>
    <t>We understand the need to support future case studies, data, and information - including for the Energy Service, Welsh Government, and Great British Energy (DESNZ).</t>
  </si>
  <si>
    <t>We confirm that proportionate measures to prevent and eliminate modern slavery in the supply chains have been, or will be taken</t>
  </si>
  <si>
    <t>We confirm that match funding is already secured or applied for. Any outstanding approvals will be required for Ymestyn award, and keep the Energy Service informed of progress / issues. We understand matchfunding must available to match each Ymestyn drawdown request.</t>
  </si>
  <si>
    <t>Please list sites in your order of priority.</t>
  </si>
  <si>
    <t>•   If not all VAT cannot be recovered, and you are including this non-recoverable VAT in your project costs, please detail and explain</t>
  </si>
  <si>
    <t xml:space="preserve"> • Alt+Enter for new lines
 • Alt+7 for bullet points</t>
  </si>
  <si>
    <r>
      <rPr>
        <b/>
        <sz val="12"/>
        <color rgb="FFFF0000"/>
        <rFont val="Arial"/>
        <family val="2"/>
      </rPr>
      <t>Note:</t>
    </r>
    <r>
      <rPr>
        <sz val="12"/>
        <color rgb="FFFF0000"/>
        <rFont val="Arial"/>
        <family val="2"/>
      </rPr>
      <t xml:space="preserve"> please consider modern slavery in the supply chain as a risk for solar PV projects</t>
    </r>
  </si>
  <si>
    <t>Please provide information on:</t>
  </si>
  <si>
    <t>Not all checkboxes checked</t>
  </si>
  <si>
    <t>Section incomplete</t>
  </si>
  <si>
    <t>Not all sections complete</t>
  </si>
  <si>
    <t>Not balanced</t>
  </si>
  <si>
    <t>FY25/26 too high</t>
  </si>
  <si>
    <t>Tariffs (£/kWh)</t>
  </si>
  <si>
    <r>
      <t xml:space="preserve">Your Ymestyn Grant Request
 </t>
    </r>
    <r>
      <rPr>
        <i/>
        <sz val="11"/>
        <color theme="1"/>
        <rFont val="Arial"/>
        <family val="2"/>
      </rPr>
      <t>(override if you want less than the full grant available)</t>
    </r>
  </si>
  <si>
    <r>
      <t xml:space="preserve">If awarded by the end of Feb 26 - how much would you claim in FY25/26? 
</t>
    </r>
    <r>
      <rPr>
        <i/>
        <sz val="9"/>
        <color theme="1"/>
        <rFont val="Arial"/>
        <family val="2"/>
      </rPr>
      <t xml:space="preserve"> Note drawdowns will be the agreed proportion (up to 40%) of invoiced evidence </t>
    </r>
  </si>
  <si>
    <t>Expected claim profile - invoice evidence</t>
  </si>
  <si>
    <r>
      <t xml:space="preserve">Total investment cost </t>
    </r>
    <r>
      <rPr>
        <b/>
        <sz val="11"/>
        <color theme="1"/>
        <rFont val="Arial"/>
        <family val="2"/>
      </rPr>
      <t xml:space="preserve">exc. </t>
    </r>
    <r>
      <rPr>
        <sz val="11"/>
        <color theme="1"/>
        <rFont val="Arial"/>
        <family val="2"/>
      </rPr>
      <t>contingency</t>
    </r>
  </si>
  <si>
    <t>Percent</t>
  </si>
  <si>
    <t>Request as % of investment exc. Contingency</t>
  </si>
  <si>
    <t>Total investment cost exc. contingency
for payback calculation</t>
  </si>
  <si>
    <t>Requested full available grant</t>
  </si>
  <si>
    <t xml:space="preserve">If awarded by the end of Feb 26 - how much would you claim in FY25/26? 
 Note drawdowns will be the agreed proportion (up to 40%) of invoiced evidence </t>
  </si>
  <si>
    <r>
      <t xml:space="preserve">Battery used for 'onsite consumption' (kWh) 
(note: </t>
    </r>
    <r>
      <rPr>
        <i/>
        <sz val="11"/>
        <color theme="1"/>
        <rFont val="Arial"/>
        <family val="2"/>
      </rPr>
      <t>this value should already be part of the 'onsite consumption' total.</t>
    </r>
  </si>
  <si>
    <r>
      <t xml:space="preserve">Battery used for 'export to grid' (kWh) 
(note: </t>
    </r>
    <r>
      <rPr>
        <i/>
        <sz val="11"/>
        <color theme="1"/>
        <rFont val="Arial"/>
        <family val="2"/>
      </rPr>
      <t>this value should already be part of the 'export to grid' total.</t>
    </r>
  </si>
  <si>
    <r>
      <t xml:space="preserve">Batteries also charged for use from import electricity? (Y/N)
</t>
    </r>
    <r>
      <rPr>
        <i/>
        <sz val="11"/>
        <color theme="1"/>
        <rFont val="Arial"/>
        <family val="2"/>
      </rPr>
      <t>(ensure any battery charging from import is not considered in kWh figures)</t>
    </r>
  </si>
  <si>
    <t>Used onsite</t>
  </si>
  <si>
    <t>export</t>
  </si>
  <si>
    <t>Total Savings &amp; Income - annual costs</t>
  </si>
  <si>
    <t>% use onsite</t>
  </si>
  <si>
    <t>%export</t>
  </si>
  <si>
    <t>Battery use onsite</t>
  </si>
  <si>
    <t>Battery use as export</t>
  </si>
  <si>
    <t>Is your project an addition or extension to a existing renewables project?</t>
  </si>
  <si>
    <t>Technical</t>
  </si>
  <si>
    <t>Ymestyn Grant Requested</t>
  </si>
  <si>
    <t xml:space="preserve">Grant Request </t>
  </si>
  <si>
    <t>Community Centres</t>
  </si>
  <si>
    <t>Residential care homes</t>
  </si>
  <si>
    <t>Depots</t>
  </si>
  <si>
    <t>Fleet Depot</t>
  </si>
  <si>
    <t>Schools - Primary</t>
  </si>
  <si>
    <t>Schools - Secondary</t>
  </si>
  <si>
    <t>Schools - Special</t>
  </si>
  <si>
    <t>Schools - Secondary, with swimming pool</t>
  </si>
  <si>
    <t>Hospital - Acute</t>
  </si>
  <si>
    <t>Hospital - Community hospital</t>
  </si>
  <si>
    <t>Hospital - Cottage hospital</t>
  </si>
  <si>
    <t>Museum / Cultural</t>
  </si>
  <si>
    <t>Fire station</t>
  </si>
  <si>
    <t>Lecture/conference facility</t>
  </si>
  <si>
    <t>Library or learning centre</t>
  </si>
  <si>
    <t>Accomodation (Student)</t>
  </si>
  <si>
    <t>Catering</t>
  </si>
  <si>
    <t>Leisure Centre with swimming pool</t>
  </si>
  <si>
    <t>Leisure Centre (dry)</t>
  </si>
  <si>
    <t>General</t>
  </si>
  <si>
    <t>Solar Panels - canopy / car port</t>
  </si>
  <si>
    <r>
      <t>Current Export Tariff</t>
    </r>
    <r>
      <rPr>
        <i/>
        <sz val="11"/>
        <color theme="1"/>
        <rFont val="Arial"/>
        <family val="2"/>
      </rPr>
      <t xml:space="preserve">
(used for income of export to grid</t>
    </r>
    <r>
      <rPr>
        <sz val="11"/>
        <color theme="1"/>
        <rFont val="Arial"/>
        <family val="2"/>
      </rPr>
      <t>)</t>
    </r>
  </si>
  <si>
    <t>% Grant of total investment costs exc. contingency</t>
  </si>
  <si>
    <t>Annual other performance management costs</t>
  </si>
  <si>
    <r>
      <t xml:space="preserve">Other Welsh Government capital / grant
</t>
    </r>
    <r>
      <rPr>
        <i/>
        <sz val="10"/>
        <color theme="1"/>
        <rFont val="Arial"/>
        <family val="2"/>
      </rPr>
      <t>(e.g. other WG public sector capital or Local Energy Grant)</t>
    </r>
  </si>
  <si>
    <r>
      <t xml:space="preserve">Development Bank of Wales
</t>
    </r>
    <r>
      <rPr>
        <i/>
        <sz val="10"/>
        <color theme="1"/>
        <rFont val="Arial"/>
        <family val="2"/>
      </rPr>
      <t>(e.g. Local Energy Loan Fund)</t>
    </r>
  </si>
  <si>
    <t>Land lease (if applicable)</t>
  </si>
  <si>
    <r>
      <t xml:space="preserve">Annual costs </t>
    </r>
    <r>
      <rPr>
        <b/>
        <i/>
        <sz val="11"/>
        <color theme="1"/>
        <rFont val="Arial"/>
        <family val="2"/>
      </rPr>
      <t>(avg. per year expected over a 10 year period)</t>
    </r>
  </si>
  <si>
    <t>£/kWp to total exc. private wire, land, DNO, and contingency</t>
  </si>
  <si>
    <t>Associated land costs (e.g., landscaping, access, biodiversity requirements)</t>
  </si>
  <si>
    <t>Applicant Postal Address</t>
  </si>
  <si>
    <r>
      <t xml:space="preserve">Other annual cost </t>
    </r>
    <r>
      <rPr>
        <i/>
        <sz val="10"/>
        <color theme="1"/>
        <rFont val="Arial"/>
        <family val="2"/>
      </rPr>
      <t>(e.g. minimum contracted S106 for community benefit - please detail in 'cost question')</t>
    </r>
  </si>
  <si>
    <t>Organisation Type</t>
  </si>
  <si>
    <t>Local Authority</t>
  </si>
  <si>
    <t>Health Board / Trust / Special Health Authority</t>
  </si>
  <si>
    <t>University</t>
  </si>
  <si>
    <t>College</t>
  </si>
  <si>
    <t>National Park</t>
  </si>
  <si>
    <t>Rescue Service</t>
  </si>
  <si>
    <t>Other Public Sector / Welsh Gov. Sponsored Body</t>
  </si>
  <si>
    <t xml:space="preserve">Community Enterprise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</si>
</sst>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44" formatCode="_-&quot;£&quot;* #,##0.00_-;\-&quot;£&quot;* #,##0.00_-;_-&quot;£&quot;* &quot;-&quot;??_-;_-@_-"/>
    <numFmt numFmtId="43" formatCode="_-* #,##0.00_-;\-* #,##0.00_-;_-* &quot;-&quot;??_-;_-@_-"/>
    <numFmt numFmtId="164" formatCode="0.0"/>
    <numFmt numFmtId="165" formatCode="_-* #,##0_-;\-* #,##0_-;_-* &quot;-&quot;??_-;_-@_-"/>
    <numFmt numFmtId="166" formatCode="[$-809]\ mmm\ yyyy"/>
    <numFmt numFmtId="167" formatCode="&quot;£&quot;#,##0.00"/>
    <numFmt numFmtId="168" formatCode="0.0%"/>
  </numFmts>
  <fonts count="54" x14ac:knownFonts="1">
    <font>
      <sz val="11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sz val="9"/>
      <color indexed="81"/>
      <name val="Tahoma"/>
      <family val="2"/>
    </font>
    <font>
      <sz val="11"/>
      <color theme="1"/>
      <name val="Calibri"/>
      <family val="2"/>
      <scheme val="minor"/>
    </font>
    <font>
      <b/>
      <sz val="20"/>
      <color theme="1"/>
      <name val="Arial Black"/>
      <family val="2"/>
    </font>
    <font>
      <sz val="11"/>
      <color theme="1"/>
      <name val="Arial"/>
      <family val="2"/>
    </font>
    <font>
      <i/>
      <sz val="11"/>
      <color theme="0" tint="-0.34998626667073579"/>
      <name val="Arial"/>
      <family val="2"/>
    </font>
    <font>
      <b/>
      <sz val="11"/>
      <color theme="1"/>
      <name val="Arial"/>
      <family val="2"/>
    </font>
    <font>
      <sz val="11"/>
      <name val="Arial"/>
      <family val="2"/>
    </font>
    <font>
      <b/>
      <sz val="11"/>
      <name val="Arial"/>
      <family val="2"/>
    </font>
    <font>
      <i/>
      <sz val="11"/>
      <color theme="1"/>
      <name val="Arial"/>
      <family val="2"/>
    </font>
    <font>
      <i/>
      <sz val="11"/>
      <color theme="1"/>
      <name val="Calibri"/>
      <family val="2"/>
      <scheme val="minor"/>
    </font>
    <font>
      <sz val="11"/>
      <color rgb="FFFF0000"/>
      <name val="Arial"/>
      <family val="2"/>
    </font>
    <font>
      <sz val="8"/>
      <name val="Calibri"/>
      <family val="2"/>
      <scheme val="minor"/>
    </font>
    <font>
      <sz val="11"/>
      <color theme="0"/>
      <name val="Calibri"/>
      <family val="2"/>
      <scheme val="minor"/>
    </font>
    <font>
      <u/>
      <sz val="11"/>
      <color theme="10"/>
      <name val="Calibri"/>
      <family val="2"/>
      <scheme val="minor"/>
    </font>
    <font>
      <i/>
      <u/>
      <sz val="11"/>
      <color theme="10"/>
      <name val="Calibri"/>
      <family val="2"/>
      <scheme val="minor"/>
    </font>
    <font>
      <b/>
      <sz val="12"/>
      <color theme="0"/>
      <name val="Arial"/>
      <family val="2"/>
    </font>
    <font>
      <b/>
      <i/>
      <sz val="11"/>
      <color theme="1"/>
      <name val="Arial"/>
      <family val="2"/>
    </font>
    <font>
      <b/>
      <sz val="11"/>
      <color theme="0"/>
      <name val="Arial"/>
      <family val="2"/>
    </font>
    <font>
      <b/>
      <sz val="20"/>
      <color theme="1"/>
      <name val="Arial"/>
      <family val="2"/>
    </font>
    <font>
      <sz val="20"/>
      <color theme="1"/>
      <name val="Arial"/>
      <family val="2"/>
    </font>
    <font>
      <b/>
      <sz val="12"/>
      <color theme="1"/>
      <name val="Arial"/>
      <family val="2"/>
    </font>
    <font>
      <b/>
      <sz val="20"/>
      <color theme="0"/>
      <name val="Arial"/>
      <family val="2"/>
    </font>
    <font>
      <u/>
      <sz val="11"/>
      <color theme="1"/>
      <name val="Arial"/>
      <family val="2"/>
    </font>
    <font>
      <sz val="20"/>
      <color theme="1"/>
      <name val="Calibri"/>
      <family val="2"/>
      <scheme val="minor"/>
    </font>
    <font>
      <i/>
      <u/>
      <sz val="11"/>
      <color theme="1"/>
      <name val="Arial"/>
      <family val="2"/>
    </font>
    <font>
      <b/>
      <sz val="20"/>
      <color rgb="FFFF0000"/>
      <name val="Arial Black"/>
      <family val="2"/>
    </font>
    <font>
      <sz val="11"/>
      <color rgb="FF000000"/>
      <name val="Aptos Narrow"/>
      <family val="2"/>
    </font>
    <font>
      <sz val="10"/>
      <color theme="1"/>
      <name val="Calibri"/>
      <family val="2"/>
    </font>
    <font>
      <b/>
      <sz val="14"/>
      <color theme="1"/>
      <name val="Verdana"/>
      <family val="2"/>
    </font>
    <font>
      <u/>
      <sz val="12"/>
      <color theme="1"/>
      <name val="Verdana"/>
      <family val="2"/>
    </font>
    <font>
      <sz val="12"/>
      <color theme="1"/>
      <name val="Verdana"/>
      <family val="2"/>
    </font>
    <font>
      <sz val="10"/>
      <color theme="1"/>
      <name val="Verdana"/>
      <family val="2"/>
    </font>
    <font>
      <b/>
      <sz val="14"/>
      <color rgb="FF4472C4"/>
      <name val="Arial"/>
      <family val="2"/>
    </font>
    <font>
      <i/>
      <sz val="10"/>
      <color theme="1"/>
      <name val="Verdana"/>
      <family val="2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b/>
      <sz val="12"/>
      <color theme="1"/>
      <name val="Arial"/>
      <family val="2"/>
    </font>
    <font>
      <b/>
      <sz val="14"/>
      <color theme="1"/>
      <name val="Verdana"/>
      <family val="2"/>
    </font>
    <font>
      <u/>
      <sz val="12"/>
      <color theme="1"/>
      <name val="Verdana"/>
      <family val="2"/>
    </font>
    <font>
      <sz val="12"/>
      <color theme="1"/>
      <name val="Verdana"/>
      <family val="2"/>
    </font>
    <font>
      <sz val="10"/>
      <color theme="1"/>
      <name val="Verdana"/>
      <family val="2"/>
    </font>
    <font>
      <i/>
      <sz val="8"/>
      <color theme="1"/>
      <name val="Verdana"/>
      <family val="2"/>
    </font>
    <font>
      <i/>
      <sz val="10"/>
      <name val="Arial"/>
      <family val="2"/>
    </font>
    <font>
      <sz val="10"/>
      <name val="Arial"/>
      <family val="2"/>
    </font>
    <font>
      <sz val="9"/>
      <name val="Arial"/>
      <family val="2"/>
    </font>
    <font>
      <i/>
      <sz val="10"/>
      <color theme="1"/>
      <name val="Arial"/>
      <family val="2"/>
    </font>
    <font>
      <i/>
      <sz val="9"/>
      <color theme="1"/>
      <name val="Arial"/>
      <family val="2"/>
    </font>
    <font>
      <b/>
      <i/>
      <sz val="11"/>
      <color theme="4"/>
      <name val="Arial"/>
      <family val="2"/>
    </font>
    <font>
      <b/>
      <sz val="22"/>
      <color theme="1"/>
      <name val="Arial"/>
      <family val="2"/>
    </font>
    <font>
      <b/>
      <sz val="22"/>
      <color theme="1"/>
      <name val="Segoe UI"/>
      <family val="2"/>
    </font>
    <font>
      <sz val="12"/>
      <color rgb="FFFF0000"/>
      <name val="Arial"/>
      <family val="2"/>
    </font>
    <font>
      <b/>
      <sz val="12"/>
      <color rgb="FFFF0000"/>
      <name val="Arial"/>
      <family val="2"/>
    </font>
  </fonts>
  <fills count="15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4A7EA6"/>
        <bgColor indexed="64"/>
      </patternFill>
    </fill>
    <fill>
      <patternFill patternType="solid">
        <fgColor rgb="FFBDC8DB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7" tint="-0.249977111117893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7" tint="0.39997558519241921"/>
        <bgColor indexed="64"/>
      </patternFill>
    </fill>
  </fills>
  <borders count="4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9">
    <xf numFmtId="0" fontId="0" fillId="0" borderId="0"/>
    <xf numFmtId="9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15" fillId="0" borderId="0" applyNumberForma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28" fillId="0" borderId="0"/>
    <xf numFmtId="0" fontId="29" fillId="0" borderId="0"/>
  </cellStyleXfs>
  <cellXfs count="360">
    <xf numFmtId="0" fontId="0" fillId="0" borderId="0" xfId="0"/>
    <xf numFmtId="0" fontId="1" fillId="0" borderId="0" xfId="0" applyFont="1"/>
    <xf numFmtId="0" fontId="0" fillId="0" borderId="3" xfId="0" applyBorder="1"/>
    <xf numFmtId="0" fontId="0" fillId="0" borderId="2" xfId="0" applyBorder="1"/>
    <xf numFmtId="0" fontId="5" fillId="0" borderId="0" xfId="0" applyFont="1"/>
    <xf numFmtId="0" fontId="7" fillId="0" borderId="0" xfId="0" applyFont="1"/>
    <xf numFmtId="0" fontId="4" fillId="0" borderId="0" xfId="0" applyFont="1" applyAlignment="1">
      <alignment vertical="top"/>
    </xf>
    <xf numFmtId="0" fontId="0" fillId="3" borderId="4" xfId="0" applyFill="1" applyBorder="1"/>
    <xf numFmtId="0" fontId="0" fillId="3" borderId="6" xfId="0" applyFill="1" applyBorder="1"/>
    <xf numFmtId="0" fontId="0" fillId="3" borderId="7" xfId="0" applyFill="1" applyBorder="1"/>
    <xf numFmtId="0" fontId="7" fillId="5" borderId="0" xfId="0" applyFont="1" applyFill="1"/>
    <xf numFmtId="0" fontId="0" fillId="5" borderId="2" xfId="0" applyFill="1" applyBorder="1"/>
    <xf numFmtId="0" fontId="0" fillId="5" borderId="0" xfId="0" applyFill="1"/>
    <xf numFmtId="0" fontId="15" fillId="0" borderId="0" xfId="4"/>
    <xf numFmtId="0" fontId="11" fillId="0" borderId="0" xfId="0" applyFont="1"/>
    <xf numFmtId="0" fontId="16" fillId="0" borderId="0" xfId="4" applyFont="1"/>
    <xf numFmtId="0" fontId="8" fillId="4" borderId="1" xfId="0" applyFont="1" applyFill="1" applyBorder="1" applyAlignment="1" applyProtection="1">
      <alignment horizontal="center" vertical="center"/>
      <protection locked="0"/>
    </xf>
    <xf numFmtId="0" fontId="8" fillId="4" borderId="1" xfId="0" applyFont="1" applyFill="1" applyBorder="1" applyAlignment="1" applyProtection="1">
      <alignment horizontal="left" vertical="center"/>
      <protection locked="0"/>
    </xf>
    <xf numFmtId="14" fontId="0" fillId="0" borderId="0" xfId="0" applyNumberFormat="1"/>
    <xf numFmtId="17" fontId="0" fillId="0" borderId="0" xfId="0" applyNumberFormat="1"/>
    <xf numFmtId="0" fontId="5" fillId="6" borderId="1" xfId="0" applyFont="1" applyFill="1" applyBorder="1"/>
    <xf numFmtId="0" fontId="0" fillId="5" borderId="3" xfId="0" applyFill="1" applyBorder="1"/>
    <xf numFmtId="0" fontId="5" fillId="0" borderId="0" xfId="0" quotePrefix="1" applyFont="1"/>
    <xf numFmtId="0" fontId="5" fillId="4" borderId="1" xfId="0" applyFont="1" applyFill="1" applyBorder="1"/>
    <xf numFmtId="0" fontId="8" fillId="4" borderId="1" xfId="0" applyFont="1" applyFill="1" applyBorder="1" applyAlignment="1" applyProtection="1">
      <alignment horizontal="center" vertical="center"/>
      <protection locked="0"/>
      <extLst>
        <ext xmlns:xfpb="http://schemas.microsoft.com/office/spreadsheetml/2022/featurepropertybag" uri="{C7286773-470A-42A8-94C5-96B5CB345126}">
          <xfpb:xfComplement i="0"/>
        </ext>
      </extLst>
    </xf>
    <xf numFmtId="0" fontId="8" fillId="4" borderId="1" xfId="0" applyFont="1" applyFill="1" applyBorder="1" applyAlignment="1" applyProtection="1">
      <alignment vertical="center"/>
      <protection locked="0"/>
      <extLst>
        <ext xmlns:xfpb="http://schemas.microsoft.com/office/spreadsheetml/2022/featurepropertybag" uri="{C7286773-470A-42A8-94C5-96B5CB345126}">
          <xfpb:xfComplement i="0"/>
        </ext>
      </extLst>
    </xf>
    <xf numFmtId="0" fontId="5" fillId="0" borderId="0" xfId="0" applyFont="1" applyAlignment="1">
      <alignment vertical="top"/>
    </xf>
    <xf numFmtId="0" fontId="5" fillId="0" borderId="0" xfId="0" applyFont="1" applyAlignment="1">
      <alignment vertical="top" wrapText="1"/>
    </xf>
    <xf numFmtId="0" fontId="23" fillId="3" borderId="4" xfId="0" applyFont="1" applyFill="1" applyBorder="1" applyAlignment="1">
      <alignment vertical="top"/>
    </xf>
    <xf numFmtId="0" fontId="23" fillId="3" borderId="6" xfId="0" applyFont="1" applyFill="1" applyBorder="1" applyAlignment="1">
      <alignment vertical="top"/>
    </xf>
    <xf numFmtId="0" fontId="21" fillId="0" borderId="0" xfId="0" applyFont="1"/>
    <xf numFmtId="0" fontId="5" fillId="0" borderId="2" xfId="0" applyFont="1" applyBorder="1"/>
    <xf numFmtId="0" fontId="5" fillId="0" borderId="3" xfId="0" applyFont="1" applyBorder="1"/>
    <xf numFmtId="0" fontId="17" fillId="3" borderId="2" xfId="0" applyFont="1" applyFill="1" applyBorder="1"/>
    <xf numFmtId="0" fontId="17" fillId="3" borderId="0" xfId="0" applyFont="1" applyFill="1"/>
    <xf numFmtId="0" fontId="22" fillId="5" borderId="2" xfId="0" applyFont="1" applyFill="1" applyBorder="1"/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19" fillId="3" borderId="4" xfId="0" applyFont="1" applyFill="1" applyBorder="1"/>
    <xf numFmtId="0" fontId="5" fillId="3" borderId="6" xfId="0" applyFont="1" applyFill="1" applyBorder="1"/>
    <xf numFmtId="0" fontId="5" fillId="3" borderId="7" xfId="0" applyFont="1" applyFill="1" applyBorder="1"/>
    <xf numFmtId="0" fontId="23" fillId="3" borderId="6" xfId="0" applyFont="1" applyFill="1" applyBorder="1"/>
    <xf numFmtId="0" fontId="5" fillId="3" borderId="4" xfId="0" applyFont="1" applyFill="1" applyBorder="1"/>
    <xf numFmtId="0" fontId="5" fillId="0" borderId="5" xfId="0" applyFont="1" applyBorder="1" applyAlignment="1">
      <alignment horizontal="center" vertical="center" wrapText="1"/>
    </xf>
    <xf numFmtId="0" fontId="5" fillId="4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25" fillId="0" borderId="0" xfId="0" applyFont="1" applyAlignment="1">
      <alignment horizontal="center" vertical="center"/>
    </xf>
    <xf numFmtId="0" fontId="24" fillId="0" borderId="0" xfId="0" applyFont="1"/>
    <xf numFmtId="17" fontId="0" fillId="0" borderId="1" xfId="0" applyNumberFormat="1" applyBorder="1"/>
    <xf numFmtId="0" fontId="27" fillId="0" borderId="0" xfId="0" applyFont="1" applyAlignment="1">
      <alignment horizontal="center" vertical="center"/>
    </xf>
    <xf numFmtId="0" fontId="10" fillId="0" borderId="0" xfId="0" applyFont="1"/>
    <xf numFmtId="0" fontId="14" fillId="9" borderId="1" xfId="0" applyFont="1" applyFill="1" applyBorder="1"/>
    <xf numFmtId="0" fontId="20" fillId="3" borderId="6" xfId="0" applyFont="1" applyFill="1" applyBorder="1" applyAlignment="1">
      <alignment vertical="top"/>
    </xf>
    <xf numFmtId="0" fontId="22" fillId="0" borderId="0" xfId="0" applyFont="1"/>
    <xf numFmtId="0" fontId="22" fillId="5" borderId="0" xfId="0" applyFont="1" applyFill="1"/>
    <xf numFmtId="0" fontId="22" fillId="3" borderId="0" xfId="0" applyFont="1" applyFill="1"/>
    <xf numFmtId="0" fontId="20" fillId="3" borderId="7" xfId="0" applyFont="1" applyFill="1" applyBorder="1" applyAlignment="1">
      <alignment vertical="top"/>
    </xf>
    <xf numFmtId="0" fontId="22" fillId="3" borderId="3" xfId="0" applyFont="1" applyFill="1" applyBorder="1"/>
    <xf numFmtId="0" fontId="22" fillId="0" borderId="2" xfId="0" applyFont="1" applyBorder="1"/>
    <xf numFmtId="0" fontId="22" fillId="0" borderId="3" xfId="0" applyFont="1" applyBorder="1"/>
    <xf numFmtId="0" fontId="30" fillId="0" borderId="0" xfId="0" applyFont="1" applyAlignment="1">
      <alignment vertical="center"/>
    </xf>
    <xf numFmtId="0" fontId="31" fillId="0" borderId="0" xfId="0" applyFont="1" applyAlignment="1">
      <alignment horizontal="left" vertical="center" wrapText="1"/>
    </xf>
    <xf numFmtId="0" fontId="32" fillId="0" borderId="0" xfId="0" applyFont="1" applyAlignment="1">
      <alignment horizontal="right" vertical="center"/>
    </xf>
    <xf numFmtId="0" fontId="32" fillId="0" borderId="0" xfId="0" applyFont="1" applyAlignment="1">
      <alignment horizontal="right" vertical="center" wrapText="1"/>
    </xf>
    <xf numFmtId="0" fontId="33" fillId="0" borderId="0" xfId="0" applyFont="1" applyAlignment="1">
      <alignment horizontal="left" vertical="top" wrapText="1"/>
    </xf>
    <xf numFmtId="0" fontId="5" fillId="6" borderId="17" xfId="0" applyFont="1" applyFill="1" applyBorder="1" applyAlignment="1">
      <alignment horizontal="center" vertical="center" wrapText="1"/>
    </xf>
    <xf numFmtId="167" fontId="8" fillId="4" borderId="1" xfId="0" applyNumberFormat="1" applyFont="1" applyFill="1" applyBorder="1" applyAlignment="1" applyProtection="1">
      <alignment horizontal="center" vertical="center"/>
      <protection locked="0"/>
    </xf>
    <xf numFmtId="167" fontId="8" fillId="6" borderId="1" xfId="0" applyNumberFormat="1" applyFont="1" applyFill="1" applyBorder="1" applyAlignment="1" applyProtection="1">
      <alignment horizontal="center" vertical="center"/>
      <protection locked="0"/>
    </xf>
    <xf numFmtId="167" fontId="8" fillId="4" borderId="19" xfId="0" applyNumberFormat="1" applyFont="1" applyFill="1" applyBorder="1" applyAlignment="1" applyProtection="1">
      <alignment horizontal="center" vertical="center"/>
      <protection locked="0"/>
    </xf>
    <xf numFmtId="167" fontId="8" fillId="6" borderId="20" xfId="0" applyNumberFormat="1" applyFont="1" applyFill="1" applyBorder="1" applyAlignment="1" applyProtection="1">
      <alignment horizontal="center" vertical="center"/>
      <protection locked="0"/>
    </xf>
    <xf numFmtId="167" fontId="8" fillId="4" borderId="21" xfId="0" applyNumberFormat="1" applyFont="1" applyFill="1" applyBorder="1" applyAlignment="1" applyProtection="1">
      <alignment horizontal="center" vertical="center"/>
      <protection locked="0"/>
    </xf>
    <xf numFmtId="167" fontId="8" fillId="4" borderId="22" xfId="0" applyNumberFormat="1" applyFont="1" applyFill="1" applyBorder="1" applyAlignment="1" applyProtection="1">
      <alignment horizontal="center" vertical="center"/>
      <protection locked="0"/>
    </xf>
    <xf numFmtId="167" fontId="8" fillId="6" borderId="23" xfId="0" applyNumberFormat="1" applyFont="1" applyFill="1" applyBorder="1" applyAlignment="1" applyProtection="1">
      <alignment horizontal="center" vertical="center"/>
      <protection locked="0"/>
    </xf>
    <xf numFmtId="0" fontId="5" fillId="5" borderId="17" xfId="0" applyFont="1" applyFill="1" applyBorder="1" applyAlignment="1">
      <alignment horizontal="center" vertical="center" wrapText="1"/>
    </xf>
    <xf numFmtId="0" fontId="5" fillId="5" borderId="19" xfId="0" applyFont="1" applyFill="1" applyBorder="1" applyAlignment="1">
      <alignment horizontal="center" vertical="center" wrapText="1"/>
    </xf>
    <xf numFmtId="0" fontId="5" fillId="5" borderId="1" xfId="0" applyFont="1" applyFill="1" applyBorder="1" applyAlignment="1">
      <alignment horizontal="center" vertical="center" wrapText="1"/>
    </xf>
    <xf numFmtId="0" fontId="5" fillId="9" borderId="28" xfId="0" applyFont="1" applyFill="1" applyBorder="1" applyAlignment="1">
      <alignment horizontal="center" vertical="center" wrapText="1"/>
    </xf>
    <xf numFmtId="0" fontId="5" fillId="9" borderId="29" xfId="0" applyFont="1" applyFill="1" applyBorder="1" applyAlignment="1">
      <alignment horizontal="center" vertical="center" wrapText="1"/>
    </xf>
    <xf numFmtId="0" fontId="5" fillId="11" borderId="28" xfId="0" applyFont="1" applyFill="1" applyBorder="1" applyAlignment="1">
      <alignment horizontal="center" vertical="center" wrapText="1"/>
    </xf>
    <xf numFmtId="0" fontId="5" fillId="11" borderId="29" xfId="0" applyFont="1" applyFill="1" applyBorder="1" applyAlignment="1">
      <alignment horizontal="center" vertical="center" wrapText="1"/>
    </xf>
    <xf numFmtId="0" fontId="5" fillId="5" borderId="31" xfId="0" applyFont="1" applyFill="1" applyBorder="1" applyAlignment="1">
      <alignment horizontal="center" vertical="center" wrapText="1"/>
    </xf>
    <xf numFmtId="0" fontId="5" fillId="6" borderId="32" xfId="0" applyFont="1" applyFill="1" applyBorder="1" applyAlignment="1">
      <alignment horizontal="center" vertical="center" wrapText="1"/>
    </xf>
    <xf numFmtId="167" fontId="8" fillId="6" borderId="22" xfId="0" applyNumberFormat="1" applyFont="1" applyFill="1" applyBorder="1" applyAlignment="1" applyProtection="1">
      <alignment horizontal="center" vertical="center"/>
      <protection locked="0"/>
    </xf>
    <xf numFmtId="167" fontId="8" fillId="10" borderId="1" xfId="0" applyNumberFormat="1" applyFont="1" applyFill="1" applyBorder="1" applyAlignment="1" applyProtection="1">
      <alignment horizontal="center" vertical="center"/>
      <protection locked="0"/>
    </xf>
    <xf numFmtId="0" fontId="5" fillId="10" borderId="28" xfId="0" applyFont="1" applyFill="1" applyBorder="1" applyAlignment="1">
      <alignment horizontal="center" vertical="center" wrapText="1"/>
    </xf>
    <xf numFmtId="167" fontId="8" fillId="10" borderId="19" xfId="0" applyNumberFormat="1" applyFont="1" applyFill="1" applyBorder="1" applyAlignment="1" applyProtection="1">
      <alignment horizontal="center" vertical="center"/>
      <protection locked="0"/>
    </xf>
    <xf numFmtId="167" fontId="8" fillId="10" borderId="20" xfId="0" applyNumberFormat="1" applyFont="1" applyFill="1" applyBorder="1" applyAlignment="1" applyProtection="1">
      <alignment horizontal="center" vertical="center"/>
      <protection locked="0"/>
    </xf>
    <xf numFmtId="167" fontId="8" fillId="10" borderId="22" xfId="0" applyNumberFormat="1" applyFont="1" applyFill="1" applyBorder="1" applyAlignment="1" applyProtection="1">
      <alignment horizontal="center" vertical="center"/>
      <protection locked="0"/>
    </xf>
    <xf numFmtId="167" fontId="8" fillId="10" borderId="23" xfId="0" applyNumberFormat="1" applyFont="1" applyFill="1" applyBorder="1" applyAlignment="1" applyProtection="1">
      <alignment horizontal="center" vertical="center"/>
      <protection locked="0"/>
    </xf>
    <xf numFmtId="167" fontId="8" fillId="6" borderId="19" xfId="0" applyNumberFormat="1" applyFont="1" applyFill="1" applyBorder="1" applyAlignment="1" applyProtection="1">
      <alignment horizontal="center" vertical="center"/>
      <protection locked="0"/>
    </xf>
    <xf numFmtId="0" fontId="5" fillId="5" borderId="20" xfId="0" applyFont="1" applyFill="1" applyBorder="1" applyAlignment="1">
      <alignment horizontal="center" vertical="center" wrapText="1"/>
    </xf>
    <xf numFmtId="167" fontId="8" fillId="4" borderId="20" xfId="0" applyNumberFormat="1" applyFont="1" applyFill="1" applyBorder="1" applyAlignment="1" applyProtection="1">
      <alignment horizontal="center" vertical="center"/>
      <protection locked="0"/>
    </xf>
    <xf numFmtId="167" fontId="8" fillId="4" borderId="23" xfId="0" applyNumberFormat="1" applyFont="1" applyFill="1" applyBorder="1" applyAlignment="1" applyProtection="1">
      <alignment horizontal="center" vertical="center"/>
      <protection locked="0"/>
    </xf>
    <xf numFmtId="0" fontId="5" fillId="10" borderId="19" xfId="0" applyFont="1" applyFill="1" applyBorder="1" applyAlignment="1">
      <alignment horizontal="center" vertical="center" wrapText="1"/>
    </xf>
    <xf numFmtId="0" fontId="5" fillId="10" borderId="20" xfId="0" applyFont="1" applyFill="1" applyBorder="1" applyAlignment="1">
      <alignment horizontal="center" vertical="center" wrapText="1"/>
    </xf>
    <xf numFmtId="0" fontId="5" fillId="5" borderId="10" xfId="0" applyFont="1" applyFill="1" applyBorder="1" applyAlignment="1">
      <alignment horizontal="center" vertical="center" wrapText="1"/>
    </xf>
    <xf numFmtId="0" fontId="5" fillId="6" borderId="19" xfId="0" applyFont="1" applyFill="1" applyBorder="1" applyAlignment="1">
      <alignment horizontal="center" vertical="center" wrapText="1"/>
    </xf>
    <xf numFmtId="0" fontId="5" fillId="12" borderId="29" xfId="0" applyFont="1" applyFill="1" applyBorder="1" applyAlignment="1">
      <alignment horizontal="center" vertical="center" wrapText="1"/>
    </xf>
    <xf numFmtId="0" fontId="5" fillId="12" borderId="28" xfId="0" applyFont="1" applyFill="1" applyBorder="1" applyAlignment="1">
      <alignment horizontal="center" vertical="center" wrapText="1"/>
    </xf>
    <xf numFmtId="167" fontId="8" fillId="4" borderId="19" xfId="0" applyNumberFormat="1" applyFont="1" applyFill="1" applyBorder="1" applyAlignment="1" applyProtection="1">
      <alignment horizontal="left" vertical="center" wrapText="1"/>
      <protection locked="0"/>
    </xf>
    <xf numFmtId="167" fontId="8" fillId="4" borderId="1" xfId="0" applyNumberFormat="1" applyFont="1" applyFill="1" applyBorder="1" applyAlignment="1" applyProtection="1">
      <alignment horizontal="left" vertical="center" wrapText="1"/>
      <protection locked="0"/>
    </xf>
    <xf numFmtId="167" fontId="8" fillId="4" borderId="20" xfId="0" applyNumberFormat="1" applyFont="1" applyFill="1" applyBorder="1" applyAlignment="1" applyProtection="1">
      <alignment horizontal="center" vertical="center" wrapText="1"/>
      <protection locked="0"/>
    </xf>
    <xf numFmtId="167" fontId="8" fillId="4" borderId="23" xfId="0" applyNumberFormat="1" applyFont="1" applyFill="1" applyBorder="1" applyAlignment="1" applyProtection="1">
      <alignment horizontal="center" vertical="center" wrapText="1"/>
      <protection locked="0"/>
    </xf>
    <xf numFmtId="0" fontId="5" fillId="10" borderId="36" xfId="0" applyFont="1" applyFill="1" applyBorder="1" applyAlignment="1">
      <alignment horizontal="center" vertical="center" wrapText="1"/>
    </xf>
    <xf numFmtId="0" fontId="36" fillId="0" borderId="0" xfId="0" applyFont="1"/>
    <xf numFmtId="0" fontId="38" fillId="0" borderId="2" xfId="0" applyFont="1" applyBorder="1"/>
    <xf numFmtId="0" fontId="38" fillId="5" borderId="0" xfId="0" applyFont="1" applyFill="1"/>
    <xf numFmtId="0" fontId="39" fillId="0" borderId="0" xfId="0" applyFont="1" applyAlignment="1">
      <alignment vertical="center"/>
    </xf>
    <xf numFmtId="0" fontId="40" fillId="0" borderId="0" xfId="0" applyFont="1" applyAlignment="1">
      <alignment horizontal="left" vertical="center" wrapText="1"/>
    </xf>
    <xf numFmtId="0" fontId="41" fillId="0" borderId="0" xfId="0" applyFont="1" applyAlignment="1">
      <alignment horizontal="right" vertical="center"/>
    </xf>
    <xf numFmtId="0" fontId="41" fillId="0" borderId="0" xfId="0" applyFont="1" applyAlignment="1">
      <alignment horizontal="right" vertical="center" wrapText="1"/>
    </xf>
    <xf numFmtId="0" fontId="38" fillId="0" borderId="0" xfId="0" applyFont="1"/>
    <xf numFmtId="0" fontId="38" fillId="0" borderId="3" xfId="0" applyFont="1" applyBorder="1"/>
    <xf numFmtId="167" fontId="8" fillId="4" borderId="10" xfId="0" applyNumberFormat="1" applyFont="1" applyFill="1" applyBorder="1" applyAlignment="1" applyProtection="1">
      <alignment horizontal="center" vertical="center"/>
      <protection locked="0"/>
    </xf>
    <xf numFmtId="167" fontId="8" fillId="4" borderId="37" xfId="0" applyNumberFormat="1" applyFont="1" applyFill="1" applyBorder="1" applyAlignment="1" applyProtection="1">
      <alignment horizontal="center" vertical="center"/>
      <protection locked="0"/>
    </xf>
    <xf numFmtId="165" fontId="8" fillId="4" borderId="10" xfId="3" applyNumberFormat="1" applyFont="1" applyFill="1" applyBorder="1" applyAlignment="1" applyProtection="1">
      <alignment vertical="center"/>
      <protection locked="0"/>
    </xf>
    <xf numFmtId="165" fontId="8" fillId="4" borderId="37" xfId="3" applyNumberFormat="1" applyFont="1" applyFill="1" applyBorder="1" applyAlignment="1" applyProtection="1">
      <alignment vertical="center"/>
      <protection locked="0"/>
    </xf>
    <xf numFmtId="0" fontId="33" fillId="0" borderId="0" xfId="0" applyFont="1" applyAlignment="1">
      <alignment horizontal="left" vertical="top"/>
    </xf>
    <xf numFmtId="0" fontId="5" fillId="10" borderId="1" xfId="0" applyFont="1" applyFill="1" applyBorder="1"/>
    <xf numFmtId="0" fontId="5" fillId="0" borderId="26" xfId="0" applyFont="1" applyBorder="1" applyAlignment="1">
      <alignment horizontal="center" vertical="center" wrapText="1"/>
    </xf>
    <xf numFmtId="165" fontId="8" fillId="4" borderId="9" xfId="3" applyNumberFormat="1" applyFont="1" applyFill="1" applyBorder="1" applyAlignment="1" applyProtection="1">
      <alignment vertical="center"/>
      <protection locked="0"/>
    </xf>
    <xf numFmtId="165" fontId="8" fillId="4" borderId="38" xfId="3" applyNumberFormat="1" applyFont="1" applyFill="1" applyBorder="1" applyAlignment="1" applyProtection="1">
      <alignment vertical="center"/>
      <protection locked="0"/>
    </xf>
    <xf numFmtId="165" fontId="8" fillId="4" borderId="1" xfId="3" applyNumberFormat="1" applyFont="1" applyFill="1" applyBorder="1" applyAlignment="1" applyProtection="1">
      <alignment horizontal="center" vertical="center"/>
      <protection locked="0"/>
    </xf>
    <xf numFmtId="165" fontId="8" fillId="4" borderId="22" xfId="3" applyNumberFormat="1" applyFont="1" applyFill="1" applyBorder="1" applyAlignment="1" applyProtection="1">
      <alignment horizontal="center" vertical="center"/>
      <protection locked="0"/>
    </xf>
    <xf numFmtId="164" fontId="8" fillId="10" borderId="1" xfId="0" applyNumberFormat="1" applyFont="1" applyFill="1" applyBorder="1" applyAlignment="1" applyProtection="1">
      <alignment horizontal="center" vertical="center"/>
      <protection locked="0"/>
    </xf>
    <xf numFmtId="165" fontId="8" fillId="4" borderId="1" xfId="3" applyNumberFormat="1" applyFont="1" applyFill="1" applyBorder="1" applyAlignment="1" applyProtection="1">
      <alignment vertical="center"/>
      <protection locked="0"/>
    </xf>
    <xf numFmtId="165" fontId="8" fillId="4" borderId="22" xfId="3" applyNumberFormat="1" applyFont="1" applyFill="1" applyBorder="1" applyAlignment="1" applyProtection="1">
      <alignment vertical="center"/>
      <protection locked="0"/>
    </xf>
    <xf numFmtId="167" fontId="8" fillId="4" borderId="20" xfId="0" applyNumberFormat="1" applyFont="1" applyFill="1" applyBorder="1" applyAlignment="1" applyProtection="1">
      <alignment horizontal="left" vertical="center"/>
      <protection locked="0"/>
    </xf>
    <xf numFmtId="167" fontId="8" fillId="4" borderId="23" xfId="0" applyNumberFormat="1" applyFont="1" applyFill="1" applyBorder="1" applyAlignment="1" applyProtection="1">
      <alignment horizontal="left" vertical="center"/>
      <protection locked="0"/>
    </xf>
    <xf numFmtId="167" fontId="8" fillId="4" borderId="41" xfId="0" applyNumberFormat="1" applyFont="1" applyFill="1" applyBorder="1" applyAlignment="1" applyProtection="1">
      <alignment horizontal="center" vertical="center"/>
      <protection locked="0"/>
    </xf>
    <xf numFmtId="167" fontId="8" fillId="4" borderId="20" xfId="0" applyNumberFormat="1" applyFont="1" applyFill="1" applyBorder="1" applyAlignment="1" applyProtection="1">
      <alignment horizontal="left" vertical="center" wrapText="1"/>
      <protection locked="0"/>
    </xf>
    <xf numFmtId="0" fontId="5" fillId="5" borderId="8" xfId="0" applyFont="1" applyFill="1" applyBorder="1" applyAlignment="1">
      <alignment horizontal="center" vertical="center" wrapText="1"/>
    </xf>
    <xf numFmtId="167" fontId="8" fillId="4" borderId="8" xfId="0" applyNumberFormat="1" applyFont="1" applyFill="1" applyBorder="1" applyAlignment="1" applyProtection="1">
      <alignment horizontal="left" vertical="center" wrapText="1"/>
      <protection locked="0"/>
    </xf>
    <xf numFmtId="167" fontId="8" fillId="4" borderId="21" xfId="0" applyNumberFormat="1" applyFont="1" applyFill="1" applyBorder="1" applyAlignment="1" applyProtection="1">
      <alignment horizontal="left" vertical="center" wrapText="1"/>
      <protection locked="0"/>
    </xf>
    <xf numFmtId="167" fontId="8" fillId="4" borderId="22" xfId="0" applyNumberFormat="1" applyFont="1" applyFill="1" applyBorder="1" applyAlignment="1" applyProtection="1">
      <alignment horizontal="left" vertical="center" wrapText="1"/>
      <protection locked="0"/>
    </xf>
    <xf numFmtId="167" fontId="8" fillId="4" borderId="19" xfId="0" applyNumberFormat="1" applyFont="1" applyFill="1" applyBorder="1" applyAlignment="1" applyProtection="1">
      <alignment horizontal="center" vertical="center" wrapText="1"/>
      <protection locked="0"/>
    </xf>
    <xf numFmtId="167" fontId="8" fillId="4" borderId="21" xfId="0" applyNumberFormat="1" applyFont="1" applyFill="1" applyBorder="1" applyAlignment="1" applyProtection="1">
      <alignment horizontal="center" vertical="center" wrapText="1"/>
      <protection locked="0"/>
    </xf>
    <xf numFmtId="167" fontId="8" fillId="4" borderId="1" xfId="0" applyNumberFormat="1" applyFont="1" applyFill="1" applyBorder="1" applyAlignment="1" applyProtection="1">
      <alignment horizontal="center" vertical="center" wrapText="1"/>
      <protection locked="0"/>
    </xf>
    <xf numFmtId="167" fontId="8" fillId="4" borderId="22" xfId="0" applyNumberFormat="1" applyFont="1" applyFill="1" applyBorder="1" applyAlignment="1" applyProtection="1">
      <alignment horizontal="center" vertical="center" wrapText="1"/>
      <protection locked="0"/>
    </xf>
    <xf numFmtId="167" fontId="46" fillId="4" borderId="10" xfId="0" applyNumberFormat="1" applyFont="1" applyFill="1" applyBorder="1" applyAlignment="1" applyProtection="1">
      <alignment horizontal="left" vertical="center" wrapText="1"/>
      <protection locked="0"/>
    </xf>
    <xf numFmtId="167" fontId="46" fillId="4" borderId="37" xfId="0" applyNumberFormat="1" applyFont="1" applyFill="1" applyBorder="1" applyAlignment="1" applyProtection="1">
      <alignment horizontal="left" vertical="center" wrapText="1"/>
      <protection locked="0"/>
    </xf>
    <xf numFmtId="0" fontId="5" fillId="10" borderId="1" xfId="0" applyFont="1" applyFill="1" applyBorder="1" applyAlignment="1">
      <alignment horizontal="center" vertical="center" wrapText="1"/>
    </xf>
    <xf numFmtId="167" fontId="8" fillId="10" borderId="21" xfId="0" applyNumberFormat="1" applyFont="1" applyFill="1" applyBorder="1" applyAlignment="1" applyProtection="1">
      <alignment horizontal="center" vertical="center"/>
      <protection locked="0"/>
    </xf>
    <xf numFmtId="164" fontId="8" fillId="6" borderId="20" xfId="0" applyNumberFormat="1" applyFont="1" applyFill="1" applyBorder="1" applyAlignment="1" applyProtection="1">
      <alignment horizontal="center" vertical="center"/>
      <protection locked="0"/>
    </xf>
    <xf numFmtId="0" fontId="5" fillId="5" borderId="43" xfId="0" applyFont="1" applyFill="1" applyBorder="1" applyAlignment="1">
      <alignment horizontal="center" vertical="center" wrapText="1"/>
    </xf>
    <xf numFmtId="0" fontId="5" fillId="5" borderId="44" xfId="0" applyFont="1" applyFill="1" applyBorder="1" applyAlignment="1">
      <alignment horizontal="center" vertical="center" wrapText="1"/>
    </xf>
    <xf numFmtId="166" fontId="8" fillId="4" borderId="1" xfId="0" applyNumberFormat="1" applyFont="1" applyFill="1" applyBorder="1" applyAlignment="1" applyProtection="1">
      <alignment horizontal="center" vertical="center"/>
      <protection locked="0"/>
    </xf>
    <xf numFmtId="0" fontId="0" fillId="0" borderId="0" xfId="0" applyAlignment="1">
      <alignment horizontal="center" vertical="center" wrapText="1"/>
    </xf>
    <xf numFmtId="49" fontId="8" fillId="4" borderId="19" xfId="0" applyNumberFormat="1" applyFont="1" applyFill="1" applyBorder="1" applyAlignment="1" applyProtection="1">
      <alignment horizontal="left" vertical="center"/>
      <protection locked="0"/>
    </xf>
    <xf numFmtId="49" fontId="8" fillId="4" borderId="1" xfId="0" applyNumberFormat="1" applyFont="1" applyFill="1" applyBorder="1" applyAlignment="1" applyProtection="1">
      <alignment horizontal="left" vertical="center"/>
      <protection locked="0"/>
    </xf>
    <xf numFmtId="49" fontId="8" fillId="4" borderId="21" xfId="0" applyNumberFormat="1" applyFont="1" applyFill="1" applyBorder="1" applyAlignment="1" applyProtection="1">
      <alignment horizontal="left" vertical="center"/>
      <protection locked="0"/>
    </xf>
    <xf numFmtId="49" fontId="8" fillId="4" borderId="22" xfId="0" applyNumberFormat="1" applyFont="1" applyFill="1" applyBorder="1" applyAlignment="1" applyProtection="1">
      <alignment horizontal="left" vertical="center"/>
      <protection locked="0"/>
    </xf>
    <xf numFmtId="49" fontId="8" fillId="4" borderId="20" xfId="0" applyNumberFormat="1" applyFont="1" applyFill="1" applyBorder="1" applyAlignment="1" applyProtection="1">
      <alignment horizontal="center" vertical="center"/>
      <protection locked="0"/>
    </xf>
    <xf numFmtId="49" fontId="8" fillId="4" borderId="10" xfId="0" applyNumberFormat="1" applyFont="1" applyFill="1" applyBorder="1" applyAlignment="1" applyProtection="1">
      <alignment horizontal="center" vertical="center"/>
      <protection locked="0"/>
    </xf>
    <xf numFmtId="49" fontId="46" fillId="4" borderId="10" xfId="0" applyNumberFormat="1" applyFont="1" applyFill="1" applyBorder="1" applyAlignment="1" applyProtection="1">
      <alignment horizontal="left" vertical="center" wrapText="1"/>
      <protection locked="0"/>
    </xf>
    <xf numFmtId="49" fontId="46" fillId="4" borderId="1" xfId="0" applyNumberFormat="1" applyFont="1" applyFill="1" applyBorder="1" applyAlignment="1" applyProtection="1">
      <alignment horizontal="left" vertical="center" wrapText="1"/>
      <protection locked="0"/>
    </xf>
    <xf numFmtId="49" fontId="8" fillId="4" borderId="1" xfId="0" applyNumberFormat="1" applyFont="1" applyFill="1" applyBorder="1" applyAlignment="1" applyProtection="1">
      <alignment horizontal="left" vertical="center" wrapText="1"/>
      <protection locked="0"/>
    </xf>
    <xf numFmtId="2" fontId="8" fillId="4" borderId="41" xfId="0" applyNumberFormat="1" applyFont="1" applyFill="1" applyBorder="1" applyAlignment="1" applyProtection="1">
      <alignment horizontal="left" vertical="center"/>
      <protection locked="0"/>
    </xf>
    <xf numFmtId="2" fontId="8" fillId="4" borderId="42" xfId="0" applyNumberFormat="1" applyFont="1" applyFill="1" applyBorder="1" applyAlignment="1" applyProtection="1">
      <alignment horizontal="left" vertical="center"/>
      <protection locked="0"/>
    </xf>
    <xf numFmtId="0" fontId="52" fillId="0" borderId="0" xfId="0" applyFont="1" applyAlignment="1" applyProtection="1">
      <alignment horizontal="left" vertical="center"/>
      <protection locked="0"/>
    </xf>
    <xf numFmtId="0" fontId="5" fillId="5" borderId="5" xfId="0" applyFont="1" applyFill="1" applyBorder="1" applyAlignment="1">
      <alignment horizontal="center" vertical="center" wrapText="1"/>
    </xf>
    <xf numFmtId="167" fontId="8" fillId="4" borderId="9" xfId="0" applyNumberFormat="1" applyFont="1" applyFill="1" applyBorder="1" applyAlignment="1" applyProtection="1">
      <alignment horizontal="center" vertical="center" wrapText="1"/>
      <protection locked="0"/>
    </xf>
    <xf numFmtId="0" fontId="5" fillId="8" borderId="29" xfId="0" applyFont="1" applyFill="1" applyBorder="1" applyAlignment="1">
      <alignment horizontal="center" vertical="center" wrapText="1"/>
    </xf>
    <xf numFmtId="0" fontId="5" fillId="13" borderId="29" xfId="0" applyFont="1" applyFill="1" applyBorder="1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0" borderId="8" xfId="0" applyBorder="1" applyAlignment="1">
      <alignment horizontal="left" vertical="center"/>
    </xf>
    <xf numFmtId="17" fontId="0" fillId="0" borderId="0" xfId="0" applyNumberFormat="1" applyAlignment="1">
      <alignment horizontal="left" vertical="center"/>
    </xf>
    <xf numFmtId="17" fontId="0" fillId="0" borderId="1" xfId="0" applyNumberFormat="1" applyBorder="1" applyAlignment="1">
      <alignment horizontal="left" vertical="center"/>
    </xf>
    <xf numFmtId="0" fontId="14" fillId="9" borderId="9" xfId="0" applyFont="1" applyFill="1" applyBorder="1"/>
    <xf numFmtId="0" fontId="14" fillId="9" borderId="10" xfId="0" applyFont="1" applyFill="1" applyBorder="1"/>
    <xf numFmtId="0" fontId="0" fillId="9" borderId="8" xfId="0" applyFill="1" applyBorder="1"/>
    <xf numFmtId="167" fontId="8" fillId="4" borderId="45" xfId="0" applyNumberFormat="1" applyFont="1" applyFill="1" applyBorder="1" applyAlignment="1" applyProtection="1">
      <alignment horizontal="left" vertical="center" wrapText="1"/>
      <protection locked="0"/>
    </xf>
    <xf numFmtId="167" fontId="8" fillId="4" borderId="23" xfId="0" applyNumberFormat="1" applyFont="1" applyFill="1" applyBorder="1" applyAlignment="1" applyProtection="1">
      <alignment horizontal="left" vertical="center" wrapText="1"/>
      <protection locked="0"/>
    </xf>
    <xf numFmtId="0" fontId="49" fillId="0" borderId="0" xfId="0" applyFont="1" applyAlignment="1">
      <alignment horizontal="left" vertical="top" wrapText="1"/>
    </xf>
    <xf numFmtId="0" fontId="5" fillId="0" borderId="0" xfId="0" applyFont="1" applyAlignment="1">
      <alignment horizontal="left" vertical="top" wrapText="1"/>
    </xf>
    <xf numFmtId="0" fontId="5" fillId="3" borderId="2" xfId="0" applyFont="1" applyFill="1" applyBorder="1"/>
    <xf numFmtId="0" fontId="5" fillId="3" borderId="0" xfId="0" applyFont="1" applyFill="1"/>
    <xf numFmtId="0" fontId="5" fillId="3" borderId="3" xfId="0" applyFont="1" applyFill="1" applyBorder="1"/>
    <xf numFmtId="0" fontId="5" fillId="11" borderId="30" xfId="0" applyFont="1" applyFill="1" applyBorder="1" applyAlignment="1">
      <alignment horizontal="center" vertical="center" wrapText="1"/>
    </xf>
    <xf numFmtId="0" fontId="5" fillId="10" borderId="29" xfId="0" applyFont="1" applyFill="1" applyBorder="1" applyAlignment="1">
      <alignment horizontal="center" vertical="center" wrapText="1"/>
    </xf>
    <xf numFmtId="0" fontId="5" fillId="10" borderId="30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24" xfId="0" applyFont="1" applyBorder="1" applyAlignment="1">
      <alignment horizontal="center" vertical="center" wrapText="1"/>
    </xf>
    <xf numFmtId="0" fontId="8" fillId="5" borderId="17" xfId="0" applyFont="1" applyFill="1" applyBorder="1" applyAlignment="1">
      <alignment horizontal="center" vertical="center" wrapText="1"/>
    </xf>
    <xf numFmtId="0" fontId="5" fillId="6" borderId="34" xfId="0" applyFont="1" applyFill="1" applyBorder="1" applyAlignment="1">
      <alignment horizontal="left" vertical="center"/>
    </xf>
    <xf numFmtId="167" fontId="8" fillId="6" borderId="1" xfId="0" applyNumberFormat="1" applyFont="1" applyFill="1" applyBorder="1" applyAlignment="1">
      <alignment horizontal="center" vertical="center"/>
    </xf>
    <xf numFmtId="167" fontId="8" fillId="6" borderId="20" xfId="0" applyNumberFormat="1" applyFont="1" applyFill="1" applyBorder="1" applyAlignment="1">
      <alignment horizontal="center" vertical="center"/>
    </xf>
    <xf numFmtId="167" fontId="8" fillId="10" borderId="19" xfId="0" applyNumberFormat="1" applyFont="1" applyFill="1" applyBorder="1" applyAlignment="1">
      <alignment horizontal="center" vertical="center"/>
    </xf>
    <xf numFmtId="167" fontId="8" fillId="10" borderId="1" xfId="0" applyNumberFormat="1" applyFont="1" applyFill="1" applyBorder="1" applyAlignment="1">
      <alignment horizontal="center" vertical="center"/>
    </xf>
    <xf numFmtId="167" fontId="8" fillId="10" borderId="20" xfId="0" applyNumberFormat="1" applyFont="1" applyFill="1" applyBorder="1" applyAlignment="1">
      <alignment horizontal="center" vertical="center"/>
    </xf>
    <xf numFmtId="0" fontId="50" fillId="0" borderId="3" xfId="0" applyFont="1" applyBorder="1" applyAlignment="1">
      <alignment horizontal="center" vertical="center"/>
    </xf>
    <xf numFmtId="0" fontId="51" fillId="0" borderId="3" xfId="0" applyFont="1" applyBorder="1" applyAlignment="1">
      <alignment horizontal="center" vertical="center"/>
    </xf>
    <xf numFmtId="0" fontId="5" fillId="6" borderId="35" xfId="0" applyFont="1" applyFill="1" applyBorder="1" applyAlignment="1">
      <alignment horizontal="left" vertical="center"/>
    </xf>
    <xf numFmtId="167" fontId="8" fillId="6" borderId="22" xfId="0" applyNumberFormat="1" applyFont="1" applyFill="1" applyBorder="1" applyAlignment="1">
      <alignment horizontal="center" vertical="center"/>
    </xf>
    <xf numFmtId="167" fontId="8" fillId="6" borderId="23" xfId="0" applyNumberFormat="1" applyFont="1" applyFill="1" applyBorder="1" applyAlignment="1">
      <alignment horizontal="center" vertical="center"/>
    </xf>
    <xf numFmtId="167" fontId="8" fillId="10" borderId="21" xfId="0" applyNumberFormat="1" applyFont="1" applyFill="1" applyBorder="1" applyAlignment="1">
      <alignment horizontal="center" vertical="center"/>
    </xf>
    <xf numFmtId="167" fontId="8" fillId="10" borderId="22" xfId="0" applyNumberFormat="1" applyFont="1" applyFill="1" applyBorder="1" applyAlignment="1">
      <alignment horizontal="center" vertical="center"/>
    </xf>
    <xf numFmtId="167" fontId="8" fillId="10" borderId="23" xfId="0" applyNumberFormat="1" applyFont="1" applyFill="1" applyBorder="1" applyAlignment="1">
      <alignment horizontal="center" vertical="center"/>
    </xf>
    <xf numFmtId="0" fontId="5" fillId="5" borderId="0" xfId="0" applyFont="1" applyFill="1" applyAlignment="1">
      <alignment horizontal="left" vertical="center"/>
    </xf>
    <xf numFmtId="167" fontId="10" fillId="0" borderId="0" xfId="0" applyNumberFormat="1" applyFont="1"/>
    <xf numFmtId="0" fontId="5" fillId="9" borderId="30" xfId="0" applyFont="1" applyFill="1" applyBorder="1" applyAlignment="1">
      <alignment horizontal="center" vertical="center" wrapText="1"/>
    </xf>
    <xf numFmtId="0" fontId="5" fillId="10" borderId="27" xfId="0" applyFont="1" applyFill="1" applyBorder="1" applyAlignment="1">
      <alignment horizontal="center" vertical="center" wrapText="1"/>
    </xf>
    <xf numFmtId="0" fontId="5" fillId="6" borderId="28" xfId="0" applyFont="1" applyFill="1" applyBorder="1" applyAlignment="1">
      <alignment horizontal="center" vertical="center" wrapText="1"/>
    </xf>
    <xf numFmtId="0" fontId="5" fillId="6" borderId="31" xfId="0" applyFont="1" applyFill="1" applyBorder="1" applyAlignment="1">
      <alignment horizontal="center" vertical="center" wrapText="1"/>
    </xf>
    <xf numFmtId="0" fontId="5" fillId="10" borderId="33" xfId="0" applyFont="1" applyFill="1" applyBorder="1" applyAlignment="1">
      <alignment horizontal="center" vertical="center" wrapText="1"/>
    </xf>
    <xf numFmtId="0" fontId="5" fillId="6" borderId="41" xfId="0" applyFont="1" applyFill="1" applyBorder="1" applyAlignment="1">
      <alignment horizontal="left" vertical="center"/>
    </xf>
    <xf numFmtId="168" fontId="8" fillId="6" borderId="1" xfId="0" applyNumberFormat="1" applyFont="1" applyFill="1" applyBorder="1" applyAlignment="1">
      <alignment horizontal="center" vertical="center"/>
    </xf>
    <xf numFmtId="168" fontId="8" fillId="6" borderId="20" xfId="0" applyNumberFormat="1" applyFont="1" applyFill="1" applyBorder="1" applyAlignment="1">
      <alignment horizontal="center" vertical="center"/>
    </xf>
    <xf numFmtId="167" fontId="8" fillId="6" borderId="19" xfId="0" applyNumberFormat="1" applyFont="1" applyFill="1" applyBorder="1" applyAlignment="1">
      <alignment horizontal="center" vertical="center"/>
    </xf>
    <xf numFmtId="164" fontId="8" fillId="6" borderId="20" xfId="0" applyNumberFormat="1" applyFont="1" applyFill="1" applyBorder="1" applyAlignment="1">
      <alignment horizontal="center" vertical="center"/>
    </xf>
    <xf numFmtId="167" fontId="8" fillId="10" borderId="34" xfId="0" applyNumberFormat="1" applyFont="1" applyFill="1" applyBorder="1" applyAlignment="1">
      <alignment horizontal="center" vertical="center"/>
    </xf>
    <xf numFmtId="0" fontId="49" fillId="0" borderId="2" xfId="0" applyFont="1" applyBorder="1" applyAlignment="1">
      <alignment horizontal="center" vertical="center" wrapText="1"/>
    </xf>
    <xf numFmtId="0" fontId="50" fillId="0" borderId="2" xfId="0" applyFont="1" applyBorder="1" applyAlignment="1">
      <alignment horizontal="center" vertical="center"/>
    </xf>
    <xf numFmtId="0" fontId="51" fillId="0" borderId="2" xfId="0" applyFont="1" applyBorder="1" applyAlignment="1">
      <alignment horizontal="center" vertical="center"/>
    </xf>
    <xf numFmtId="0" fontId="5" fillId="6" borderId="42" xfId="0" applyFont="1" applyFill="1" applyBorder="1" applyAlignment="1">
      <alignment horizontal="left" vertical="center"/>
    </xf>
    <xf numFmtId="168" fontId="8" fillId="6" borderId="22" xfId="0" applyNumberFormat="1" applyFont="1" applyFill="1" applyBorder="1" applyAlignment="1">
      <alignment horizontal="center" vertical="center"/>
    </xf>
    <xf numFmtId="168" fontId="8" fillId="6" borderId="23" xfId="0" applyNumberFormat="1" applyFont="1" applyFill="1" applyBorder="1" applyAlignment="1">
      <alignment horizontal="center" vertical="center"/>
    </xf>
    <xf numFmtId="167" fontId="8" fillId="6" borderId="21" xfId="0" applyNumberFormat="1" applyFont="1" applyFill="1" applyBorder="1" applyAlignment="1">
      <alignment horizontal="center" vertical="center"/>
    </xf>
    <xf numFmtId="164" fontId="8" fillId="6" borderId="23" xfId="0" applyNumberFormat="1" applyFont="1" applyFill="1" applyBorder="1" applyAlignment="1">
      <alignment horizontal="center" vertical="center"/>
    </xf>
    <xf numFmtId="167" fontId="8" fillId="10" borderId="35" xfId="0" applyNumberFormat="1" applyFont="1" applyFill="1" applyBorder="1" applyAlignment="1">
      <alignment horizontal="center" vertical="center"/>
    </xf>
    <xf numFmtId="0" fontId="5" fillId="0" borderId="2" xfId="0" applyFont="1" applyBorder="1" applyAlignment="1">
      <alignment vertical="center"/>
    </xf>
    <xf numFmtId="0" fontId="5" fillId="0" borderId="0" xfId="0" applyFont="1" applyAlignment="1">
      <alignment vertical="center"/>
    </xf>
    <xf numFmtId="167" fontId="10" fillId="0" borderId="0" xfId="0" applyNumberFormat="1" applyFont="1" applyAlignment="1">
      <alignment vertical="center"/>
    </xf>
    <xf numFmtId="168" fontId="8" fillId="0" borderId="0" xfId="0" applyNumberFormat="1" applyFont="1" applyAlignment="1">
      <alignment horizontal="center" vertical="center"/>
    </xf>
    <xf numFmtId="2" fontId="8" fillId="0" borderId="0" xfId="0" applyNumberFormat="1" applyFont="1" applyAlignment="1">
      <alignment horizontal="center" vertical="center"/>
    </xf>
    <xf numFmtId="167" fontId="8" fillId="0" borderId="0" xfId="0" applyNumberFormat="1" applyFont="1" applyAlignment="1">
      <alignment horizontal="center" vertical="center"/>
    </xf>
    <xf numFmtId="0" fontId="0" fillId="0" borderId="0" xfId="0" applyAlignment="1">
      <alignment vertical="center"/>
    </xf>
    <xf numFmtId="0" fontId="5" fillId="0" borderId="3" xfId="0" applyFont="1" applyBorder="1" applyAlignment="1">
      <alignment vertical="center"/>
    </xf>
    <xf numFmtId="0" fontId="5" fillId="11" borderId="11" xfId="0" applyFont="1" applyFill="1" applyBorder="1" applyAlignment="1">
      <alignment horizontal="center" vertical="center" wrapText="1"/>
    </xf>
    <xf numFmtId="0" fontId="5" fillId="11" borderId="12" xfId="0" applyFont="1" applyFill="1" applyBorder="1" applyAlignment="1">
      <alignment horizontal="center" vertical="center" wrapText="1"/>
    </xf>
    <xf numFmtId="0" fontId="5" fillId="6" borderId="24" xfId="0" applyFont="1" applyFill="1" applyBorder="1" applyAlignment="1">
      <alignment horizontal="center" vertical="center" wrapText="1"/>
    </xf>
    <xf numFmtId="0" fontId="5" fillId="6" borderId="46" xfId="0" applyFont="1" applyFill="1" applyBorder="1" applyAlignment="1">
      <alignment horizontal="center" vertical="center" wrapText="1"/>
    </xf>
    <xf numFmtId="0" fontId="5" fillId="6" borderId="47" xfId="0" applyFont="1" applyFill="1" applyBorder="1" applyAlignment="1">
      <alignment horizontal="center" vertical="center" wrapText="1"/>
    </xf>
    <xf numFmtId="0" fontId="5" fillId="6" borderId="43" xfId="0" applyFont="1" applyFill="1" applyBorder="1" applyAlignment="1">
      <alignment horizontal="center" vertical="center" wrapText="1"/>
    </xf>
    <xf numFmtId="0" fontId="5" fillId="6" borderId="20" xfId="0" applyFont="1" applyFill="1" applyBorder="1" applyAlignment="1">
      <alignment horizontal="center" vertical="center" wrapText="1"/>
    </xf>
    <xf numFmtId="0" fontId="5" fillId="10" borderId="9" xfId="0" applyFont="1" applyFill="1" applyBorder="1" applyAlignment="1">
      <alignment horizontal="center" vertical="center" wrapText="1"/>
    </xf>
    <xf numFmtId="0" fontId="5" fillId="6" borderId="34" xfId="0" applyFont="1" applyFill="1" applyBorder="1" applyAlignment="1">
      <alignment vertical="center"/>
    </xf>
    <xf numFmtId="167" fontId="8" fillId="6" borderId="1" xfId="0" applyNumberFormat="1" applyFont="1" applyFill="1" applyBorder="1" applyAlignment="1">
      <alignment horizontal="center" vertical="center" wrapText="1"/>
    </xf>
    <xf numFmtId="167" fontId="8" fillId="6" borderId="20" xfId="0" applyNumberFormat="1" applyFont="1" applyFill="1" applyBorder="1" applyAlignment="1">
      <alignment horizontal="center" vertical="center" wrapText="1"/>
    </xf>
    <xf numFmtId="167" fontId="8" fillId="10" borderId="19" xfId="0" applyNumberFormat="1" applyFont="1" applyFill="1" applyBorder="1" applyAlignment="1">
      <alignment horizontal="center" vertical="center" wrapText="1"/>
    </xf>
    <xf numFmtId="167" fontId="8" fillId="10" borderId="9" xfId="0" applyNumberFormat="1" applyFont="1" applyFill="1" applyBorder="1" applyAlignment="1">
      <alignment horizontal="center" vertical="center" wrapText="1"/>
    </xf>
    <xf numFmtId="0" fontId="5" fillId="6" borderId="35" xfId="0" applyFont="1" applyFill="1" applyBorder="1" applyAlignment="1">
      <alignment vertical="center"/>
    </xf>
    <xf numFmtId="167" fontId="8" fillId="6" borderId="22" xfId="0" applyNumberFormat="1" applyFont="1" applyFill="1" applyBorder="1" applyAlignment="1">
      <alignment horizontal="center" vertical="center" wrapText="1"/>
    </xf>
    <xf numFmtId="167" fontId="8" fillId="6" borderId="23" xfId="0" applyNumberFormat="1" applyFont="1" applyFill="1" applyBorder="1" applyAlignment="1">
      <alignment horizontal="center" vertical="center" wrapText="1"/>
    </xf>
    <xf numFmtId="167" fontId="8" fillId="10" borderId="21" xfId="0" applyNumberFormat="1" applyFont="1" applyFill="1" applyBorder="1" applyAlignment="1">
      <alignment horizontal="center" vertical="center" wrapText="1"/>
    </xf>
    <xf numFmtId="167" fontId="8" fillId="10" borderId="38" xfId="0" applyNumberFormat="1" applyFont="1" applyFill="1" applyBorder="1" applyAlignment="1">
      <alignment horizontal="center" vertical="center" wrapText="1"/>
    </xf>
    <xf numFmtId="0" fontId="19" fillId="3" borderId="14" xfId="0" applyFont="1" applyFill="1" applyBorder="1"/>
    <xf numFmtId="0" fontId="17" fillId="3" borderId="15" xfId="0" applyFont="1" applyFill="1" applyBorder="1"/>
    <xf numFmtId="0" fontId="17" fillId="3" borderId="16" xfId="0" applyFont="1" applyFill="1" applyBorder="1"/>
    <xf numFmtId="0" fontId="5" fillId="12" borderId="30" xfId="0" applyFont="1" applyFill="1" applyBorder="1" applyAlignment="1">
      <alignment horizontal="center" vertical="center" wrapText="1"/>
    </xf>
    <xf numFmtId="0" fontId="5" fillId="5" borderId="9" xfId="0" applyFont="1" applyFill="1" applyBorder="1" applyAlignment="1">
      <alignment horizontal="center" vertical="center" wrapText="1"/>
    </xf>
    <xf numFmtId="0" fontId="5" fillId="5" borderId="40" xfId="0" applyFont="1" applyFill="1" applyBorder="1" applyAlignment="1">
      <alignment horizontal="center" vertical="center" wrapText="1"/>
    </xf>
    <xf numFmtId="0" fontId="5" fillId="10" borderId="31" xfId="0" applyFont="1" applyFill="1" applyBorder="1" applyAlignment="1">
      <alignment horizontal="center" vertical="center" wrapText="1"/>
    </xf>
    <xf numFmtId="0" fontId="5" fillId="10" borderId="39" xfId="0" applyFont="1" applyFill="1" applyBorder="1" applyAlignment="1">
      <alignment horizontal="center" vertical="center" wrapText="1"/>
    </xf>
    <xf numFmtId="9" fontId="8" fillId="10" borderId="19" xfId="1" applyFont="1" applyFill="1" applyBorder="1" applyAlignment="1" applyProtection="1">
      <alignment horizontal="center" vertical="center"/>
    </xf>
    <xf numFmtId="9" fontId="8" fillId="10" borderId="1" xfId="1" applyFont="1" applyFill="1" applyBorder="1" applyAlignment="1" applyProtection="1">
      <alignment horizontal="center" vertical="center"/>
    </xf>
    <xf numFmtId="164" fontId="8" fillId="10" borderId="1" xfId="0" applyNumberFormat="1" applyFont="1" applyFill="1" applyBorder="1" applyAlignment="1">
      <alignment horizontal="center" vertical="center"/>
    </xf>
    <xf numFmtId="9" fontId="8" fillId="10" borderId="20" xfId="1" applyFont="1" applyFill="1" applyBorder="1" applyAlignment="1" applyProtection="1">
      <alignment horizontal="center" vertical="center"/>
    </xf>
    <xf numFmtId="9" fontId="8" fillId="10" borderId="21" xfId="1" applyFont="1" applyFill="1" applyBorder="1" applyAlignment="1" applyProtection="1">
      <alignment horizontal="center" vertical="center"/>
    </xf>
    <xf numFmtId="9" fontId="8" fillId="10" borderId="22" xfId="1" applyFont="1" applyFill="1" applyBorder="1" applyAlignment="1" applyProtection="1">
      <alignment horizontal="center" vertical="center"/>
    </xf>
    <xf numFmtId="164" fontId="8" fillId="10" borderId="22" xfId="0" applyNumberFormat="1" applyFont="1" applyFill="1" applyBorder="1" applyAlignment="1">
      <alignment horizontal="center" vertical="center"/>
    </xf>
    <xf numFmtId="9" fontId="8" fillId="10" borderId="23" xfId="1" applyFont="1" applyFill="1" applyBorder="1" applyAlignment="1" applyProtection="1">
      <alignment horizontal="center" vertical="center"/>
    </xf>
    <xf numFmtId="0" fontId="5" fillId="3" borderId="14" xfId="0" applyFont="1" applyFill="1" applyBorder="1"/>
    <xf numFmtId="0" fontId="5" fillId="0" borderId="3" xfId="0" applyFont="1" applyBorder="1" applyAlignment="1">
      <alignment horizontal="center" vertical="center" wrapText="1"/>
    </xf>
    <xf numFmtId="0" fontId="5" fillId="0" borderId="12" xfId="0" applyFont="1" applyBorder="1"/>
    <xf numFmtId="0" fontId="5" fillId="0" borderId="13" xfId="0" applyFont="1" applyBorder="1"/>
    <xf numFmtId="0" fontId="5" fillId="0" borderId="0" xfId="0" applyFont="1" applyAlignment="1">
      <alignment horizontal="right" vertical="center"/>
    </xf>
    <xf numFmtId="0" fontId="5" fillId="0" borderId="0" xfId="0" applyFont="1" applyAlignment="1">
      <alignment horizontal="right"/>
    </xf>
    <xf numFmtId="0" fontId="17" fillId="3" borderId="5" xfId="0" applyFont="1" applyFill="1" applyBorder="1"/>
    <xf numFmtId="0" fontId="5" fillId="3" borderId="5" xfId="0" applyFont="1" applyFill="1" applyBorder="1"/>
    <xf numFmtId="0" fontId="5" fillId="3" borderId="25" xfId="0" applyFont="1" applyFill="1" applyBorder="1"/>
    <xf numFmtId="0" fontId="5" fillId="3" borderId="26" xfId="0" applyFont="1" applyFill="1" applyBorder="1"/>
    <xf numFmtId="0" fontId="5" fillId="3" borderId="18" xfId="0" applyFont="1" applyFill="1" applyBorder="1"/>
    <xf numFmtId="0" fontId="7" fillId="0" borderId="0" xfId="0" applyFont="1" applyAlignment="1">
      <alignment vertical="center"/>
    </xf>
    <xf numFmtId="0" fontId="5" fillId="0" borderId="0" xfId="0" applyFont="1" applyAlignment="1">
      <alignment vertical="center" wrapText="1"/>
    </xf>
    <xf numFmtId="0" fontId="6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36" fillId="0" borderId="0" xfId="0" applyFont="1" applyAlignment="1">
      <alignment horizontal="right" vertical="center"/>
    </xf>
    <xf numFmtId="0" fontId="37" fillId="0" borderId="0" xfId="0" applyFont="1" applyAlignment="1">
      <alignment vertical="center" wrapText="1"/>
    </xf>
    <xf numFmtId="0" fontId="36" fillId="0" borderId="0" xfId="0" applyFont="1" applyAlignment="1">
      <alignment vertical="center"/>
    </xf>
    <xf numFmtId="0" fontId="5" fillId="0" borderId="0" xfId="0" applyFont="1" applyAlignment="1">
      <alignment horizontal="left"/>
    </xf>
    <xf numFmtId="0" fontId="5" fillId="5" borderId="0" xfId="0" applyFont="1" applyFill="1" applyAlignment="1">
      <alignment horizontal="left" vertical="center" wrapText="1"/>
    </xf>
    <xf numFmtId="0" fontId="7" fillId="0" borderId="0" xfId="0" applyFont="1" applyAlignment="1">
      <alignment horizontal="center" vertical="center"/>
    </xf>
    <xf numFmtId="0" fontId="5" fillId="0" borderId="0" xfId="0" applyFont="1" applyAlignment="1">
      <alignment wrapText="1"/>
    </xf>
    <xf numFmtId="44" fontId="5" fillId="6" borderId="1" xfId="0" applyNumberFormat="1" applyFont="1" applyFill="1" applyBorder="1" applyAlignment="1">
      <alignment horizontal="center" vertical="center"/>
    </xf>
    <xf numFmtId="10" fontId="5" fillId="6" borderId="1" xfId="0" applyNumberFormat="1" applyFont="1" applyFill="1" applyBorder="1" applyAlignment="1">
      <alignment horizontal="center" vertical="center"/>
    </xf>
    <xf numFmtId="44" fontId="5" fillId="6" borderId="1" xfId="0" applyNumberFormat="1" applyFont="1" applyFill="1" applyBorder="1" applyAlignment="1">
      <alignment vertical="center"/>
    </xf>
    <xf numFmtId="44" fontId="7" fillId="8" borderId="1" xfId="0" applyNumberFormat="1" applyFont="1" applyFill="1" applyBorder="1" applyAlignment="1">
      <alignment vertical="center"/>
    </xf>
    <xf numFmtId="10" fontId="7" fillId="8" borderId="1" xfId="0" applyNumberFormat="1" applyFont="1" applyFill="1" applyBorder="1" applyAlignment="1">
      <alignment vertical="center"/>
    </xf>
    <xf numFmtId="44" fontId="5" fillId="6" borderId="1" xfId="2" applyFont="1" applyFill="1" applyBorder="1" applyAlignment="1" applyProtection="1">
      <alignment horizontal="center" vertical="center"/>
    </xf>
    <xf numFmtId="0" fontId="12" fillId="0" borderId="0" xfId="0" applyFont="1"/>
    <xf numFmtId="0" fontId="47" fillId="0" borderId="0" xfId="0" applyFont="1" applyAlignment="1">
      <alignment horizontal="right"/>
    </xf>
    <xf numFmtId="44" fontId="36" fillId="6" borderId="1" xfId="0" applyNumberFormat="1" applyFont="1" applyFill="1" applyBorder="1" applyAlignment="1">
      <alignment vertical="center"/>
    </xf>
    <xf numFmtId="0" fontId="0" fillId="0" borderId="0" xfId="0" applyAlignment="1">
      <alignment wrapText="1"/>
    </xf>
    <xf numFmtId="0" fontId="5" fillId="0" borderId="0" xfId="0" applyFont="1" applyAlignment="1">
      <alignment horizontal="left" vertical="center" wrapText="1"/>
    </xf>
    <xf numFmtId="0" fontId="8" fillId="5" borderId="0" xfId="0" applyFont="1" applyFill="1" applyAlignment="1">
      <alignment vertical="center"/>
    </xf>
    <xf numFmtId="0" fontId="5" fillId="5" borderId="0" xfId="0" applyFont="1" applyFill="1"/>
    <xf numFmtId="0" fontId="5" fillId="5" borderId="14" xfId="0" applyFont="1" applyFill="1" applyBorder="1"/>
    <xf numFmtId="0" fontId="5" fillId="3" borderId="15" xfId="0" applyFont="1" applyFill="1" applyBorder="1"/>
    <xf numFmtId="0" fontId="5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34" fillId="0" borderId="0" xfId="0" applyFont="1"/>
    <xf numFmtId="44" fontId="5" fillId="4" borderId="1" xfId="2" applyFont="1" applyFill="1" applyBorder="1" applyAlignment="1" applyProtection="1">
      <alignment horizontal="center" vertical="center"/>
      <protection locked="0"/>
    </xf>
    <xf numFmtId="0" fontId="5" fillId="11" borderId="13" xfId="0" applyFont="1" applyFill="1" applyBorder="1" applyAlignment="1">
      <alignment horizontal="center" vertical="center" wrapText="1"/>
    </xf>
    <xf numFmtId="0" fontId="5" fillId="5" borderId="48" xfId="0" applyFont="1" applyFill="1" applyBorder="1" applyAlignment="1">
      <alignment horizontal="center" vertical="center" wrapText="1"/>
    </xf>
    <xf numFmtId="0" fontId="5" fillId="6" borderId="43" xfId="0" quotePrefix="1" applyFont="1" applyFill="1" applyBorder="1" applyAlignment="1">
      <alignment horizontal="center" vertical="center" wrapText="1"/>
    </xf>
    <xf numFmtId="0" fontId="5" fillId="6" borderId="44" xfId="0" quotePrefix="1" applyFont="1" applyFill="1" applyBorder="1" applyAlignment="1">
      <alignment horizontal="center" vertical="center" wrapText="1"/>
    </xf>
    <xf numFmtId="0" fontId="49" fillId="0" borderId="16" xfId="0" applyFont="1" applyBorder="1"/>
    <xf numFmtId="0" fontId="49" fillId="0" borderId="0" xfId="0" applyFont="1" applyAlignment="1">
      <alignment horizontal="center" vertical="center" wrapText="1"/>
    </xf>
    <xf numFmtId="0" fontId="50" fillId="0" borderId="0" xfId="0" applyFont="1" applyAlignment="1">
      <alignment horizontal="center" vertical="center"/>
    </xf>
    <xf numFmtId="0" fontId="51" fillId="0" borderId="0" xfId="0" applyFont="1" applyAlignment="1">
      <alignment horizontal="center" vertical="center"/>
    </xf>
    <xf numFmtId="0" fontId="5" fillId="10" borderId="18" xfId="0" applyFont="1" applyFill="1" applyBorder="1" applyAlignment="1">
      <alignment horizontal="center" vertical="center" wrapText="1"/>
    </xf>
    <xf numFmtId="164" fontId="8" fillId="10" borderId="8" xfId="0" applyNumberFormat="1" applyFont="1" applyFill="1" applyBorder="1" applyAlignment="1" applyProtection="1">
      <alignment horizontal="center" vertical="center"/>
      <protection locked="0"/>
    </xf>
    <xf numFmtId="167" fontId="8" fillId="10" borderId="1" xfId="0" applyNumberFormat="1" applyFont="1" applyFill="1" applyBorder="1" applyAlignment="1" applyProtection="1">
      <alignment horizontal="center" vertical="center" wrapText="1"/>
      <protection locked="0"/>
    </xf>
    <xf numFmtId="0" fontId="5" fillId="10" borderId="48" xfId="0" applyFont="1" applyFill="1" applyBorder="1" applyAlignment="1">
      <alignment horizontal="center" vertical="center" wrapText="1"/>
    </xf>
    <xf numFmtId="0" fontId="5" fillId="10" borderId="43" xfId="0" applyFont="1" applyFill="1" applyBorder="1" applyAlignment="1">
      <alignment horizontal="center" vertical="center" wrapText="1"/>
    </xf>
    <xf numFmtId="0" fontId="5" fillId="10" borderId="44" xfId="0" applyFont="1" applyFill="1" applyBorder="1" applyAlignment="1">
      <alignment horizontal="center" vertical="center" wrapText="1"/>
    </xf>
    <xf numFmtId="0" fontId="5" fillId="0" borderId="16" xfId="0" applyFont="1" applyBorder="1"/>
    <xf numFmtId="0" fontId="0" fillId="9" borderId="1" xfId="0" applyFill="1" applyBorder="1"/>
    <xf numFmtId="0" fontId="5" fillId="0" borderId="17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33" fillId="0" borderId="0" xfId="0" applyFont="1" applyAlignment="1">
      <alignment horizontal="left" vertical="center" wrapText="1"/>
    </xf>
    <xf numFmtId="0" fontId="43" fillId="0" borderId="0" xfId="0" applyFont="1" applyAlignment="1">
      <alignment horizontal="left" wrapText="1"/>
    </xf>
    <xf numFmtId="0" fontId="35" fillId="0" borderId="0" xfId="0" applyFont="1" applyAlignment="1">
      <alignment horizontal="left" wrapText="1"/>
    </xf>
    <xf numFmtId="49" fontId="10" fillId="4" borderId="8" xfId="0" applyNumberFormat="1" applyFont="1" applyFill="1" applyBorder="1" applyAlignment="1" applyProtection="1">
      <alignment horizontal="left" vertical="top" wrapText="1"/>
      <protection locked="0"/>
    </xf>
    <xf numFmtId="49" fontId="5" fillId="4" borderId="9" xfId="0" applyNumberFormat="1" applyFont="1" applyFill="1" applyBorder="1" applyAlignment="1" applyProtection="1">
      <alignment horizontal="left" vertical="top"/>
      <protection locked="0"/>
    </xf>
    <xf numFmtId="49" fontId="5" fillId="4" borderId="10" xfId="0" applyNumberFormat="1" applyFont="1" applyFill="1" applyBorder="1" applyAlignment="1" applyProtection="1">
      <alignment horizontal="left" vertical="top"/>
      <protection locked="0"/>
    </xf>
    <xf numFmtId="0" fontId="33" fillId="0" borderId="0" xfId="0" applyFont="1" applyAlignment="1">
      <alignment horizontal="left" vertical="top" wrapText="1"/>
    </xf>
    <xf numFmtId="0" fontId="42" fillId="0" borderId="0" xfId="0" applyFont="1" applyAlignment="1">
      <alignment horizontal="left" vertical="center" wrapText="1"/>
    </xf>
    <xf numFmtId="0" fontId="42" fillId="0" borderId="0" xfId="0" applyFont="1" applyAlignment="1">
      <alignment horizontal="left" vertical="top" wrapText="1"/>
    </xf>
    <xf numFmtId="0" fontId="5" fillId="10" borderId="28" xfId="0" applyFont="1" applyFill="1" applyBorder="1" applyAlignment="1">
      <alignment horizontal="center" vertical="center" wrapText="1"/>
    </xf>
    <xf numFmtId="0" fontId="5" fillId="10" borderId="29" xfId="0" applyFont="1" applyFill="1" applyBorder="1" applyAlignment="1">
      <alignment horizontal="center" vertical="center" wrapText="1"/>
    </xf>
    <xf numFmtId="0" fontId="5" fillId="9" borderId="28" xfId="0" applyFont="1" applyFill="1" applyBorder="1" applyAlignment="1">
      <alignment horizontal="left" vertical="center" wrapText="1"/>
    </xf>
    <xf numFmtId="0" fontId="5" fillId="9" borderId="29" xfId="0" applyFont="1" applyFill="1" applyBorder="1" applyAlignment="1">
      <alignment horizontal="left" vertical="center" wrapText="1"/>
    </xf>
    <xf numFmtId="0" fontId="5" fillId="14" borderId="11" xfId="0" applyFont="1" applyFill="1" applyBorder="1" applyAlignment="1">
      <alignment horizontal="left" vertical="center" wrapText="1"/>
    </xf>
    <xf numFmtId="0" fontId="5" fillId="14" borderId="13" xfId="0" applyFont="1" applyFill="1" applyBorder="1" applyAlignment="1">
      <alignment horizontal="left" vertical="center" wrapText="1"/>
    </xf>
    <xf numFmtId="0" fontId="5" fillId="0" borderId="0" xfId="0" applyFont="1" applyAlignment="1">
      <alignment horizontal="right" vertical="center"/>
    </xf>
    <xf numFmtId="2" fontId="5" fillId="0" borderId="0" xfId="0" applyNumberFormat="1" applyFont="1" applyAlignment="1">
      <alignment horizontal="right" vertical="center"/>
    </xf>
    <xf numFmtId="0" fontId="7" fillId="0" borderId="0" xfId="0" applyFont="1" applyAlignment="1">
      <alignment horizontal="right" vertical="center"/>
    </xf>
    <xf numFmtId="0" fontId="7" fillId="0" borderId="0" xfId="0" applyFont="1" applyAlignment="1">
      <alignment horizontal="center"/>
    </xf>
    <xf numFmtId="0" fontId="5" fillId="0" borderId="0" xfId="0" applyFont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17" fillId="7" borderId="5" xfId="0" applyFont="1" applyFill="1" applyBorder="1" applyAlignment="1">
      <alignment horizontal="center"/>
    </xf>
    <xf numFmtId="0" fontId="17" fillId="7" borderId="15" xfId="0" applyFont="1" applyFill="1" applyBorder="1" applyAlignment="1">
      <alignment horizontal="center"/>
    </xf>
    <xf numFmtId="0" fontId="5" fillId="5" borderId="0" xfId="0" applyFont="1" applyFill="1" applyAlignment="1">
      <alignment horizontal="left" vertical="center" wrapText="1"/>
    </xf>
    <xf numFmtId="0" fontId="5" fillId="4" borderId="8" xfId="0" applyFont="1" applyFill="1" applyBorder="1" applyAlignment="1" applyProtection="1">
      <alignment horizontal="left" vertical="center"/>
      <protection locked="0"/>
    </xf>
    <xf numFmtId="0" fontId="5" fillId="4" borderId="10" xfId="0" applyFont="1" applyFill="1" applyBorder="1" applyAlignment="1" applyProtection="1">
      <alignment horizontal="left" vertical="center"/>
      <protection locked="0"/>
    </xf>
    <xf numFmtId="49" fontId="5" fillId="4" borderId="8" xfId="0" applyNumberFormat="1" applyFont="1" applyFill="1" applyBorder="1" applyAlignment="1" applyProtection="1">
      <alignment horizontal="center" vertical="center"/>
      <protection locked="0"/>
    </xf>
    <xf numFmtId="49" fontId="5" fillId="4" borderId="10" xfId="0" applyNumberFormat="1" applyFont="1" applyFill="1" applyBorder="1" applyAlignment="1" applyProtection="1">
      <alignment horizontal="center" vertical="center"/>
      <protection locked="0"/>
    </xf>
    <xf numFmtId="0" fontId="36" fillId="0" borderId="0" xfId="0" applyFont="1" applyAlignment="1">
      <alignment horizontal="right" vertical="center"/>
    </xf>
    <xf numFmtId="0" fontId="5" fillId="0" borderId="0" xfId="0" applyFont="1" applyAlignment="1">
      <alignment horizontal="center"/>
    </xf>
    <xf numFmtId="0" fontId="8" fillId="4" borderId="1" xfId="0" applyFont="1" applyFill="1" applyBorder="1" applyAlignment="1" applyProtection="1">
      <alignment horizontal="center" vertical="center"/>
      <protection locked="0"/>
    </xf>
    <xf numFmtId="0" fontId="8" fillId="0" borderId="0" xfId="0" applyFont="1" applyAlignment="1">
      <alignment horizontal="center"/>
    </xf>
    <xf numFmtId="49" fontId="5" fillId="0" borderId="0" xfId="0" applyNumberFormat="1" applyFont="1" applyAlignment="1">
      <alignment horizontal="right" vertical="center"/>
    </xf>
    <xf numFmtId="0" fontId="8" fillId="4" borderId="8" xfId="0" applyFont="1" applyFill="1" applyBorder="1" applyAlignment="1" applyProtection="1">
      <alignment horizontal="left" vertical="center"/>
      <protection locked="0"/>
    </xf>
    <xf numFmtId="0" fontId="8" fillId="4" borderId="9" xfId="0" applyFont="1" applyFill="1" applyBorder="1" applyAlignment="1" applyProtection="1">
      <alignment horizontal="left" vertical="center"/>
      <protection locked="0"/>
    </xf>
    <xf numFmtId="0" fontId="8" fillId="4" borderId="10" xfId="0" applyFont="1" applyFill="1" applyBorder="1" applyAlignment="1" applyProtection="1">
      <alignment horizontal="left" vertical="center"/>
      <protection locked="0"/>
    </xf>
    <xf numFmtId="0" fontId="36" fillId="4" borderId="8" xfId="0" applyFont="1" applyFill="1" applyBorder="1" applyAlignment="1" applyProtection="1">
      <alignment horizontal="left" vertical="center"/>
      <protection locked="0"/>
    </xf>
    <xf numFmtId="0" fontId="36" fillId="4" borderId="10" xfId="0" applyFont="1" applyFill="1" applyBorder="1" applyAlignment="1" applyProtection="1">
      <alignment horizontal="left" vertical="center"/>
      <protection locked="0"/>
    </xf>
  </cellXfs>
  <cellStyles count="9">
    <cellStyle name="Comma" xfId="3" builtinId="3"/>
    <cellStyle name="Comma 2" xfId="6" xr:uid="{50807036-139A-4B6E-9006-6BBE0B697389}"/>
    <cellStyle name="Currency" xfId="2" builtinId="4"/>
    <cellStyle name="Currency 2" xfId="5" xr:uid="{ADDF6AEA-C29B-4D13-8097-D76667314A01}"/>
    <cellStyle name="Hyperlink" xfId="4" builtinId="8"/>
    <cellStyle name="Normal" xfId="0" builtinId="0"/>
    <cellStyle name="Normal 2" xfId="7" xr:uid="{A4BB8CBE-6E57-4002-88B1-3D95B15958DF}"/>
    <cellStyle name="Normal 4" xfId="8" xr:uid="{158E1116-57BD-4C3C-A228-67A888B553E9}"/>
    <cellStyle name="Percent" xfId="1" builtinId="5"/>
  </cellStyles>
  <dxfs count="3"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</dxfs>
  <tableStyles count="0" defaultTableStyle="TableStyleMedium2" defaultPivotStyle="PivotStyleLight16"/>
  <colors>
    <mruColors>
      <color rgb="FFBDC8DB"/>
      <color rgb="FF4472C4"/>
      <color rgb="FF4A7EA6"/>
      <color rgb="FFFF7C80"/>
      <color rgb="FFFF3300"/>
      <color rgb="FF00B050"/>
      <color rgb="FF00E2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eetMetadata" Target="metadata.xml"/><Relationship Id="rId1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1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20" Type="http://schemas.openxmlformats.org/officeDocument/2006/relationships/customXml" Target="../customXml/item4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microsoft.com/office/2022/11/relationships/FeaturePropertyBag" Target="featurePropertyBag/featurePropertyBag.xml"/><Relationship Id="rId10" Type="http://schemas.openxmlformats.org/officeDocument/2006/relationships/theme" Target="theme/theme1.xml"/><Relationship Id="rId19" Type="http://schemas.openxmlformats.org/officeDocument/2006/relationships/customXml" Target="../customXml/item3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microsoft.com/office/2017/10/relationships/person" Target="persons/perso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6350</xdr:colOff>
      <xdr:row>2</xdr:row>
      <xdr:rowOff>6350</xdr:rowOff>
    </xdr:from>
    <xdr:to>
      <xdr:col>6</xdr:col>
      <xdr:colOff>587548</xdr:colOff>
      <xdr:row>7</xdr:row>
      <xdr:rowOff>131445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255BE40F-87E8-40A1-A129-4F5A8E3EE3E7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600" t="1150" b="28806"/>
        <a:stretch/>
      </xdr:blipFill>
      <xdr:spPr>
        <a:xfrm>
          <a:off x="111125" y="282575"/>
          <a:ext cx="3682538" cy="116522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15240</xdr:colOff>
      <xdr:row>2</xdr:row>
      <xdr:rowOff>19687</xdr:rowOff>
    </xdr:from>
    <xdr:to>
      <xdr:col>3</xdr:col>
      <xdr:colOff>1562100</xdr:colOff>
      <xdr:row>5</xdr:row>
      <xdr:rowOff>130364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8BA1EC35-8123-4E71-9C50-4AD435D92783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600" t="1149" b="29712"/>
        <a:stretch/>
      </xdr:blipFill>
      <xdr:spPr>
        <a:xfrm>
          <a:off x="91440" y="524512"/>
          <a:ext cx="2089785" cy="661222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26670</xdr:colOff>
      <xdr:row>2</xdr:row>
      <xdr:rowOff>26670</xdr:rowOff>
    </xdr:from>
    <xdr:to>
      <xdr:col>2</xdr:col>
      <xdr:colOff>1964387</xdr:colOff>
      <xdr:row>2</xdr:row>
      <xdr:rowOff>662940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F5EF2478-7E75-4B51-A4F3-34453F4E2FCB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600" t="1150" b="28097"/>
        <a:stretch/>
      </xdr:blipFill>
      <xdr:spPr>
        <a:xfrm>
          <a:off x="112395" y="531495"/>
          <a:ext cx="2080592" cy="630555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24765</xdr:colOff>
      <xdr:row>2</xdr:row>
      <xdr:rowOff>26670</xdr:rowOff>
    </xdr:from>
    <xdr:to>
      <xdr:col>2</xdr:col>
      <xdr:colOff>2019632</xdr:colOff>
      <xdr:row>2</xdr:row>
      <xdr:rowOff>662940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4E2C988A-CB38-4550-A723-BD7B7EC6C86D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600" t="1150" b="28097"/>
        <a:stretch/>
      </xdr:blipFill>
      <xdr:spPr>
        <a:xfrm>
          <a:off x="110490" y="531495"/>
          <a:ext cx="2080592" cy="630555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19686</xdr:colOff>
      <xdr:row>2</xdr:row>
      <xdr:rowOff>20955</xdr:rowOff>
    </xdr:from>
    <xdr:to>
      <xdr:col>2</xdr:col>
      <xdr:colOff>1943101</xdr:colOff>
      <xdr:row>2</xdr:row>
      <xdr:rowOff>632363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F66D76AF-FA65-4BB5-AFD3-F74542FB91BA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600" t="1150" b="28097"/>
        <a:stretch/>
      </xdr:blipFill>
      <xdr:spPr>
        <a:xfrm>
          <a:off x="105411" y="459105"/>
          <a:ext cx="2009140" cy="607598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45720</xdr:colOff>
      <xdr:row>2</xdr:row>
      <xdr:rowOff>30481</xdr:rowOff>
    </xdr:from>
    <xdr:to>
      <xdr:col>3</xdr:col>
      <xdr:colOff>206548</xdr:colOff>
      <xdr:row>2</xdr:row>
      <xdr:rowOff>701102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91DC5117-4ED3-4323-99D0-ACBDA49CFF2E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600" t="1150" b="28097"/>
        <a:stretch/>
      </xdr:blipFill>
      <xdr:spPr>
        <a:xfrm>
          <a:off x="129540" y="533401"/>
          <a:ext cx="2134408" cy="678241"/>
        </a:xfrm>
        <a:prstGeom prst="rect">
          <a:avLst/>
        </a:prstGeom>
      </xdr:spPr>
    </xdr:pic>
    <xdr:clientData/>
  </xdr:twoCellAnchor>
</xdr:wsDr>
</file>

<file path=xl/featurePropertyBag/featurePropertyBag.xml><?xml version="1.0" encoding="utf-8"?>
<FeaturePropertyBags xmlns="http://schemas.microsoft.com/office/spreadsheetml/2022/featurepropertybag">
  <bag type="Checkbox"/>
  <bag type="XFControls">
    <bagId k="CellControl">0</bagId>
  </bag>
  <bag type="XFComplement">
    <bagId k="XFControls">1</bagId>
  </bag>
  <bag type="XFComplements" extRef="XFComplementsMapperExtRef">
    <a k="MappedFeaturePropertyBags">
      <bagId>2</bagId>
    </a>
  </bag>
</FeaturePropertyBags>
</file>

<file path=xl/persons/person.xml><?xml version="1.0" encoding="utf-8"?>
<personList xmlns="http://schemas.microsoft.com/office/spreadsheetml/2018/threadedcomments" xmlns:x="http://schemas.openxmlformats.org/spreadsheetml/2006/main">
  <person displayName="Steffan Cook" id="{06DD0CBF-AF57-4B70-9B63-6B5C32896079}" userId="S::Steffan.Cook@energyservice.wales::442d81d5-c90f-4588-bf15-10d2d3444fbe" providerId="AD"/>
  <person displayName="Charlotte Norton" id="{376B76F0-B9E1-4DE6-ADFF-B14A14D14C8E}" userId="S::Charlotte.Norton@energyservice.wales::12ce5295-988b-435a-9f43-94b4c7e8441e" providerId="AD"/>
</personList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C66" dT="2025-12-12T08:51:43.50" personId="{376B76F0-B9E1-4DE6-ADFF-B14A14D14C8E}" id="{4752BB69-C754-4EB7-A8F3-E93908DCD5BB}">
    <text>Suggest adding Evidence of Grid Connection Status (if relevant) and Evidence of Consenting Status (if relevant)</text>
  </threadedComment>
  <threadedComment ref="C66" dT="2025-12-12T09:11:14.12" personId="{376B76F0-B9E1-4DE6-ADFF-B14A14D14C8E}" id="{F17FC5A9-79F4-453E-B5F9-44F62BC1C278}" parentId="{4752BB69-C754-4EB7-A8F3-E93908DCD5BB}">
    <text>Also add Project Plan - as per guidance doc</text>
  </threadedComment>
  <threadedComment ref="C66" dT="2025-12-12T11:02:13.57" personId="{06DD0CBF-AF57-4B70-9B63-6B5C32896079}" id="{C1EF020D-BE75-4027-BE25-92493512782B}" parentId="{4752BB69-C754-4EB7-A8F3-E93908DCD5BB}">
    <text>Ok. Not sure what consenting status is but hopefully it’s covered by the ‘relevant permissions’ option</text>
  </threadedComment>
  <threadedComment ref="C66" dT="2025-12-12T11:44:46.73" personId="{376B76F0-B9E1-4DE6-ADFF-B14A14D14C8E}" id="{A528C809-B037-44E1-91C9-803004E02E90}" parentId="{4752BB69-C754-4EB7-A8F3-E93908DCD5BB}">
    <text>Yes it does - sorry I missed this one!!</text>
  </threadedComment>
</ThreadedComments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enquiries@energyservice.wales" TargetMode="Externa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7.bin"/><Relationship Id="rId5" Type="http://schemas.microsoft.com/office/2017/10/relationships/threadedComment" Target="../threadedComments/threadedComment1.xml"/><Relationship Id="rId4" Type="http://schemas.openxmlformats.org/officeDocument/2006/relationships/comments" Target="../comments2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3D07078-D1DC-4A99-99CF-4302C8491193}">
  <sheetPr codeName="Sheet1">
    <tabColor theme="7" tint="0.59999389629810485"/>
  </sheetPr>
  <dimension ref="A1:Q48"/>
  <sheetViews>
    <sheetView showGridLines="0" topLeftCell="A9" zoomScale="80" zoomScaleNormal="80" workbookViewId="0">
      <selection sqref="A1:XFD1048576"/>
    </sheetView>
  </sheetViews>
  <sheetFormatPr defaultColWidth="0" defaultRowHeight="15" zeroHeight="1" x14ac:dyDescent="0.25"/>
  <cols>
    <col min="1" max="1" width="1.42578125" customWidth="1"/>
    <col min="2" max="5" width="8.7109375" customWidth="1"/>
    <col min="6" max="6" width="9.5703125" customWidth="1"/>
    <col min="7" max="7" width="9.7109375" customWidth="1"/>
    <col min="8" max="8" width="12.7109375" customWidth="1"/>
    <col min="9" max="9" width="9.5703125" customWidth="1"/>
    <col min="10" max="10" width="21.42578125" customWidth="1"/>
    <col min="11" max="11" width="10.28515625" customWidth="1"/>
    <col min="12" max="12" width="10.42578125" customWidth="1"/>
    <col min="13" max="13" width="10.7109375" customWidth="1"/>
    <col min="14" max="14" width="10.42578125" customWidth="1"/>
    <col min="15" max="15" width="12.85546875" customWidth="1"/>
    <col min="16" max="16" width="13.42578125" customWidth="1"/>
    <col min="17" max="17" width="1.28515625" customWidth="1"/>
    <col min="18" max="16384" width="8.7109375" hidden="1"/>
  </cols>
  <sheetData>
    <row r="1" spans="2:16" ht="6.6" customHeight="1" thickBot="1" x14ac:dyDescent="0.3"/>
    <row r="2" spans="2:16" ht="15.75" thickBot="1" x14ac:dyDescent="0.3">
      <c r="B2" s="7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9"/>
    </row>
    <row r="3" spans="2:16" x14ac:dyDescent="0.25">
      <c r="B3" s="3"/>
      <c r="L3" t="s">
        <v>312</v>
      </c>
      <c r="O3" s="18">
        <v>46003</v>
      </c>
      <c r="P3" s="2"/>
    </row>
    <row r="4" spans="2:16" x14ac:dyDescent="0.25">
      <c r="B4" s="3"/>
      <c r="P4" s="2"/>
    </row>
    <row r="5" spans="2:16" x14ac:dyDescent="0.25">
      <c r="B5" s="3"/>
      <c r="P5" s="2"/>
    </row>
    <row r="6" spans="2:16" ht="26.25" x14ac:dyDescent="0.4">
      <c r="B6" s="3"/>
      <c r="I6" s="1" t="s">
        <v>0</v>
      </c>
      <c r="P6" s="2"/>
    </row>
    <row r="7" spans="2:16" x14ac:dyDescent="0.25">
      <c r="B7" s="3"/>
      <c r="P7" s="2"/>
    </row>
    <row r="8" spans="2:16" x14ac:dyDescent="0.25">
      <c r="B8" s="3"/>
      <c r="P8" s="2"/>
    </row>
    <row r="9" spans="2:16" x14ac:dyDescent="0.25">
      <c r="B9" s="3"/>
      <c r="P9" s="2"/>
    </row>
    <row r="10" spans="2:16" ht="31.5" x14ac:dyDescent="0.25">
      <c r="B10" s="3"/>
      <c r="C10" s="6" t="s">
        <v>1</v>
      </c>
      <c r="I10" s="46"/>
      <c r="J10" s="49"/>
      <c r="P10" s="2"/>
    </row>
    <row r="11" spans="2:16" x14ac:dyDescent="0.25">
      <c r="B11" s="3"/>
      <c r="P11" s="2"/>
    </row>
    <row r="12" spans="2:16" x14ac:dyDescent="0.25">
      <c r="B12" s="3"/>
      <c r="C12" s="5" t="s">
        <v>315</v>
      </c>
      <c r="P12" s="2"/>
    </row>
    <row r="13" spans="2:16" ht="7.5" customHeight="1" x14ac:dyDescent="0.25">
      <c r="B13" s="3"/>
      <c r="C13" s="5"/>
      <c r="P13" s="2"/>
    </row>
    <row r="14" spans="2:16" x14ac:dyDescent="0.25">
      <c r="B14" s="3"/>
      <c r="C14" s="4" t="s">
        <v>23</v>
      </c>
      <c r="H14" s="4" t="s">
        <v>309</v>
      </c>
      <c r="P14" s="2"/>
    </row>
    <row r="15" spans="2:16" x14ac:dyDescent="0.25">
      <c r="B15" s="3"/>
      <c r="C15" s="4" t="s">
        <v>46</v>
      </c>
      <c r="H15" s="23" t="s">
        <v>2</v>
      </c>
      <c r="I15" s="22" t="s">
        <v>3</v>
      </c>
      <c r="P15" s="2"/>
    </row>
    <row r="16" spans="2:16" x14ac:dyDescent="0.25">
      <c r="B16" s="3"/>
      <c r="C16" s="4" t="s">
        <v>62</v>
      </c>
      <c r="H16" s="20" t="s">
        <v>4</v>
      </c>
      <c r="I16" s="22" t="s">
        <v>5</v>
      </c>
      <c r="P16" s="2"/>
    </row>
    <row r="17" spans="2:16" x14ac:dyDescent="0.25">
      <c r="B17" s="3"/>
      <c r="C17" s="4" t="s">
        <v>314</v>
      </c>
      <c r="H17" s="118" t="s">
        <v>311</v>
      </c>
      <c r="I17" s="22" t="s">
        <v>5</v>
      </c>
      <c r="P17" s="2"/>
    </row>
    <row r="18" spans="2:16" x14ac:dyDescent="0.25">
      <c r="B18" s="3"/>
      <c r="C18" s="4" t="s">
        <v>313</v>
      </c>
      <c r="P18" s="2"/>
    </row>
    <row r="19" spans="2:16" x14ac:dyDescent="0.25">
      <c r="B19" s="3"/>
      <c r="C19" s="4" t="s">
        <v>138</v>
      </c>
      <c r="P19" s="2"/>
    </row>
    <row r="20" spans="2:16" x14ac:dyDescent="0.25">
      <c r="B20" s="3"/>
      <c r="P20" s="2"/>
    </row>
    <row r="21" spans="2:16" x14ac:dyDescent="0.25">
      <c r="B21" s="3"/>
      <c r="C21" s="47" t="s">
        <v>6</v>
      </c>
      <c r="K21" s="12"/>
      <c r="L21" s="12"/>
      <c r="M21" s="12"/>
      <c r="N21" s="12"/>
      <c r="O21" s="12"/>
      <c r="P21" s="2"/>
    </row>
    <row r="22" spans="2:16" x14ac:dyDescent="0.25">
      <c r="B22" s="3"/>
      <c r="P22" s="2"/>
    </row>
    <row r="23" spans="2:16" x14ac:dyDescent="0.25">
      <c r="B23" s="3"/>
      <c r="C23" s="5" t="s">
        <v>7</v>
      </c>
      <c r="P23" s="2"/>
    </row>
    <row r="24" spans="2:16" ht="7.5" customHeight="1" x14ac:dyDescent="0.25">
      <c r="B24" s="3"/>
      <c r="C24" s="5"/>
      <c r="P24" s="2"/>
    </row>
    <row r="25" spans="2:16" x14ac:dyDescent="0.25">
      <c r="B25" s="3"/>
      <c r="C25" s="4" t="s">
        <v>310</v>
      </c>
      <c r="P25" s="2"/>
    </row>
    <row r="26" spans="2:16" x14ac:dyDescent="0.25">
      <c r="B26" s="3"/>
      <c r="C26" s="4" t="s">
        <v>8</v>
      </c>
      <c r="L26" s="12"/>
      <c r="M26" s="12"/>
      <c r="N26" s="12"/>
      <c r="O26" s="12"/>
      <c r="P26" s="21"/>
    </row>
    <row r="27" spans="2:16" x14ac:dyDescent="0.25">
      <c r="B27" s="3"/>
      <c r="C27" s="4" t="s">
        <v>9</v>
      </c>
      <c r="P27" s="2"/>
    </row>
    <row r="28" spans="2:16" x14ac:dyDescent="0.25">
      <c r="B28" s="3"/>
      <c r="C28" s="50" t="s">
        <v>10</v>
      </c>
      <c r="P28" s="2"/>
    </row>
    <row r="29" spans="2:16" x14ac:dyDescent="0.25">
      <c r="B29" s="3"/>
      <c r="P29" s="2"/>
    </row>
    <row r="30" spans="2:16" x14ac:dyDescent="0.25">
      <c r="B30" s="3"/>
      <c r="C30" s="5" t="s">
        <v>11</v>
      </c>
      <c r="P30" s="2"/>
    </row>
    <row r="31" spans="2:16" ht="7.5" customHeight="1" x14ac:dyDescent="0.25">
      <c r="B31" s="3"/>
      <c r="C31" s="5"/>
      <c r="P31" s="2"/>
    </row>
    <row r="32" spans="2:16" x14ac:dyDescent="0.25">
      <c r="B32" s="3"/>
      <c r="C32" s="4" t="s">
        <v>12</v>
      </c>
      <c r="P32" s="2"/>
    </row>
    <row r="33" spans="2:16" x14ac:dyDescent="0.25">
      <c r="B33" s="3"/>
      <c r="C33" s="4" t="s">
        <v>13</v>
      </c>
      <c r="P33" s="2"/>
    </row>
    <row r="34" spans="2:16" x14ac:dyDescent="0.25">
      <c r="B34" s="3"/>
      <c r="C34" s="4"/>
      <c r="P34" s="2"/>
    </row>
    <row r="35" spans="2:16" x14ac:dyDescent="0.25">
      <c r="B35" s="11"/>
      <c r="C35" s="10" t="s">
        <v>14</v>
      </c>
      <c r="D35" s="12"/>
      <c r="E35" s="12"/>
      <c r="F35" s="12"/>
      <c r="G35" s="12"/>
      <c r="H35" s="12"/>
      <c r="I35" s="12"/>
      <c r="J35" s="12"/>
      <c r="K35" s="12"/>
      <c r="L35" s="12"/>
      <c r="P35" s="2"/>
    </row>
    <row r="36" spans="2:16" ht="7.5" customHeight="1" x14ac:dyDescent="0.25">
      <c r="B36" s="11"/>
      <c r="C36" s="10"/>
      <c r="D36" s="12"/>
      <c r="E36" s="12"/>
      <c r="F36" s="12"/>
      <c r="G36" s="12"/>
      <c r="H36" s="12"/>
      <c r="I36" s="12"/>
      <c r="J36" s="12"/>
      <c r="K36" s="12"/>
      <c r="L36" s="12"/>
      <c r="P36" s="2"/>
    </row>
    <row r="37" spans="2:16" x14ac:dyDescent="0.25">
      <c r="B37" s="3"/>
      <c r="C37" s="14" t="s">
        <v>15</v>
      </c>
      <c r="D37" s="14"/>
      <c r="E37" s="14"/>
      <c r="F37" s="14"/>
      <c r="G37" s="14"/>
      <c r="H37" s="14"/>
      <c r="I37" s="14"/>
      <c r="J37" s="14"/>
      <c r="K37" s="14"/>
      <c r="L37" s="14"/>
      <c r="M37" s="14"/>
      <c r="P37" s="2"/>
    </row>
    <row r="38" spans="2:16" x14ac:dyDescent="0.25">
      <c r="B38" s="3"/>
      <c r="C38" s="14" t="s">
        <v>16</v>
      </c>
      <c r="D38" s="14"/>
      <c r="E38" s="14"/>
      <c r="F38" s="14"/>
      <c r="G38" s="14"/>
      <c r="H38" s="14"/>
      <c r="I38" s="14"/>
      <c r="J38" s="14"/>
      <c r="K38" s="14"/>
      <c r="L38" s="14"/>
      <c r="M38" s="14"/>
      <c r="P38" s="2"/>
    </row>
    <row r="39" spans="2:16" x14ac:dyDescent="0.25">
      <c r="B39" s="3"/>
      <c r="C39" s="14" t="s">
        <v>17</v>
      </c>
      <c r="D39" s="14"/>
      <c r="E39" s="14"/>
      <c r="F39" s="14"/>
      <c r="G39" s="14"/>
      <c r="H39" s="14"/>
      <c r="I39" s="14"/>
      <c r="J39" s="14"/>
      <c r="K39" s="14"/>
      <c r="L39" s="14"/>
      <c r="M39" s="14"/>
      <c r="P39" s="2"/>
    </row>
    <row r="40" spans="2:16" x14ac:dyDescent="0.25">
      <c r="B40" s="3"/>
      <c r="C40" s="14" t="s">
        <v>18</v>
      </c>
      <c r="D40" s="14"/>
      <c r="E40" s="14"/>
      <c r="F40" s="14"/>
      <c r="G40" s="14"/>
      <c r="H40" s="14"/>
      <c r="I40" s="14"/>
      <c r="J40" s="14"/>
      <c r="K40" s="14"/>
      <c r="L40" s="14"/>
      <c r="M40" s="14"/>
      <c r="P40" s="2"/>
    </row>
    <row r="41" spans="2:16" x14ac:dyDescent="0.25">
      <c r="B41" s="3"/>
      <c r="C41" s="14" t="s">
        <v>19</v>
      </c>
      <c r="D41" s="14"/>
      <c r="E41" s="14"/>
      <c r="F41" s="14"/>
      <c r="G41" s="14"/>
      <c r="H41" s="14"/>
      <c r="I41" s="14"/>
      <c r="J41" s="14"/>
      <c r="K41" s="14"/>
      <c r="L41" s="14"/>
      <c r="M41" s="14"/>
      <c r="P41" s="2"/>
    </row>
    <row r="42" spans="2:16" x14ac:dyDescent="0.25">
      <c r="B42" s="3"/>
      <c r="C42" s="14" t="s">
        <v>20</v>
      </c>
      <c r="D42" s="14"/>
      <c r="E42" s="14"/>
      <c r="F42" s="14"/>
      <c r="G42" s="14"/>
      <c r="H42" s="14"/>
      <c r="I42" s="14"/>
      <c r="J42" s="14"/>
      <c r="K42" s="14"/>
      <c r="L42" s="14"/>
      <c r="M42" s="14"/>
      <c r="P42" s="2"/>
    </row>
    <row r="43" spans="2:16" x14ac:dyDescent="0.25">
      <c r="B43" s="3"/>
      <c r="C43" s="14" t="s">
        <v>21</v>
      </c>
      <c r="D43" s="14"/>
      <c r="E43" s="14"/>
      <c r="F43" s="14"/>
      <c r="G43" s="14"/>
      <c r="H43" s="14"/>
      <c r="I43" s="14"/>
      <c r="J43" s="14"/>
      <c r="K43" s="14"/>
      <c r="L43" s="14"/>
      <c r="M43" s="14"/>
      <c r="P43" s="2"/>
    </row>
    <row r="44" spans="2:16" x14ac:dyDescent="0.25">
      <c r="B44" s="3"/>
      <c r="C44" s="15" t="s">
        <v>22</v>
      </c>
      <c r="D44" s="14"/>
      <c r="E44" s="14"/>
      <c r="F44" s="14"/>
      <c r="G44" s="14"/>
      <c r="H44" s="14"/>
      <c r="I44" s="14"/>
      <c r="J44" s="14"/>
      <c r="K44" s="14"/>
      <c r="L44" s="14"/>
      <c r="M44" s="14"/>
      <c r="P44" s="2"/>
    </row>
    <row r="45" spans="2:16" x14ac:dyDescent="0.25">
      <c r="B45" s="3"/>
      <c r="C45" s="13"/>
      <c r="P45" s="2"/>
    </row>
    <row r="46" spans="2:16" ht="15.75" thickBot="1" x14ac:dyDescent="0.3">
      <c r="B46" s="3"/>
      <c r="C46" s="13"/>
      <c r="P46" s="2"/>
    </row>
    <row r="47" spans="2:16" ht="15.75" thickBot="1" x14ac:dyDescent="0.3">
      <c r="B47" s="7"/>
      <c r="C47" s="8"/>
      <c r="D47" s="8"/>
      <c r="E47" s="8"/>
      <c r="F47" s="8"/>
      <c r="G47" s="8"/>
      <c r="H47" s="8"/>
      <c r="I47" s="8"/>
      <c r="J47" s="8"/>
      <c r="K47" s="8"/>
      <c r="L47" s="8"/>
      <c r="M47" s="8"/>
      <c r="N47" s="8"/>
      <c r="O47" s="8"/>
      <c r="P47" s="9"/>
    </row>
    <row r="48" spans="2:16" ht="7.5" customHeight="1" x14ac:dyDescent="0.25"/>
  </sheetData>
  <sheetProtection algorithmName="SHA-512" hashValue="NRrYlAcTsxCrH6kB5XiPxXhq/b6UnNDZhVv8oYFYJ71jZkQ2WrsyP44GB6Zcxm6oLlbMpTswC2ggsUwjZKaK+w==" saltValue="wj4NIpeNzVpuW85Uj2CSSg==" spinCount="100000" sheet="1" objects="1" scenarios="1" selectLockedCells="1" selectUnlockedCells="1"/>
  <protectedRanges>
    <protectedRange sqref="C32:P32" name="Range1"/>
  </protectedRanges>
  <hyperlinks>
    <hyperlink ref="C44" r:id="rId1" xr:uid="{D2933379-98AF-497F-9909-2FE2008B1CBD}"/>
  </hyperlinks>
  <pageMargins left="0.7" right="0.7" top="0.75" bottom="0.75" header="0.3" footer="0.3"/>
  <pageSetup paperSize="9" orientation="portrait" r:id="rId2"/>
  <headerFooter>
    <oddFooter>&amp;L_x000D_&amp;1#&amp;"Calibri"&amp;10&amp;KFF0000 Confidential</oddFooter>
  </headerFooter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8E2483-513F-4074-9AA7-9FEECC83E5A9}">
  <sheetPr>
    <tabColor theme="4"/>
    <pageSetUpPr autoPageBreaks="0"/>
  </sheetPr>
  <dimension ref="A1:S80"/>
  <sheetViews>
    <sheetView showGridLines="0" topLeftCell="A63" workbookViewId="0">
      <selection activeCell="D75" sqref="D75:K75"/>
    </sheetView>
  </sheetViews>
  <sheetFormatPr defaultColWidth="0" defaultRowHeight="0" customHeight="1" zeroHeight="1" x14ac:dyDescent="0.2"/>
  <cols>
    <col min="1" max="1" width="1.28515625" style="4" customWidth="1"/>
    <col min="2" max="2" width="2.28515625" style="4" customWidth="1"/>
    <col min="3" max="3" width="5.5703125" style="4" customWidth="1"/>
    <col min="4" max="4" width="62.28515625" style="26" customWidth="1"/>
    <col min="5" max="5" width="15.5703125" style="27" customWidth="1"/>
    <col min="6" max="11" width="15.5703125" style="4" customWidth="1"/>
    <col min="12" max="12" width="7.5703125" style="4" customWidth="1"/>
    <col min="13" max="13" width="1.28515625" style="4" customWidth="1"/>
    <col min="14" max="19" width="0" style="4" hidden="1" customWidth="1"/>
    <col min="20" max="16384" width="8.7109375" style="4" hidden="1"/>
  </cols>
  <sheetData>
    <row r="1" spans="2:12" ht="7.9" customHeight="1" thickBot="1" x14ac:dyDescent="0.25"/>
    <row r="2" spans="2:12" s="30" customFormat="1" ht="27" thickBot="1" x14ac:dyDescent="0.4">
      <c r="B2" s="28"/>
      <c r="C2" s="29" t="s">
        <v>23</v>
      </c>
      <c r="D2" s="29"/>
      <c r="E2" s="52"/>
      <c r="F2" s="52"/>
      <c r="G2" s="52"/>
      <c r="H2" s="52"/>
      <c r="I2" s="52"/>
      <c r="J2" s="52"/>
      <c r="K2" s="52"/>
      <c r="L2" s="56"/>
    </row>
    <row r="3" spans="2:12" ht="14.25" x14ac:dyDescent="0.2">
      <c r="B3" s="31"/>
      <c r="G3" s="50"/>
      <c r="L3" s="32"/>
    </row>
    <row r="4" spans="2:12" ht="14.25" x14ac:dyDescent="0.2">
      <c r="B4" s="31"/>
      <c r="G4" s="50"/>
      <c r="L4" s="32"/>
    </row>
    <row r="5" spans="2:12" ht="14.25" x14ac:dyDescent="0.2">
      <c r="B5" s="31"/>
      <c r="G5" s="50"/>
      <c r="L5" s="32"/>
    </row>
    <row r="6" spans="2:12" ht="14.25" x14ac:dyDescent="0.2">
      <c r="B6" s="31"/>
      <c r="G6" s="50"/>
      <c r="L6" s="32"/>
    </row>
    <row r="7" spans="2:12" ht="15.75" x14ac:dyDescent="0.25">
      <c r="B7" s="33"/>
      <c r="C7" s="34" t="s">
        <v>299</v>
      </c>
      <c r="D7" s="55"/>
      <c r="E7" s="55"/>
      <c r="F7" s="55"/>
      <c r="G7" s="55"/>
      <c r="H7" s="55"/>
      <c r="I7" s="55"/>
      <c r="J7" s="55"/>
      <c r="K7" s="55"/>
      <c r="L7" s="57"/>
    </row>
    <row r="8" spans="2:12" ht="15.75" x14ac:dyDescent="0.25">
      <c r="B8" s="58"/>
      <c r="C8" s="53"/>
      <c r="D8" s="53"/>
      <c r="E8" s="53"/>
      <c r="F8" s="53"/>
      <c r="G8" s="53"/>
      <c r="H8" s="53"/>
      <c r="I8" s="53"/>
      <c r="J8" s="53"/>
      <c r="K8" s="53"/>
      <c r="L8" s="59"/>
    </row>
    <row r="9" spans="2:12" ht="18" x14ac:dyDescent="0.25">
      <c r="B9" s="58"/>
      <c r="C9" s="54" t="s">
        <v>24</v>
      </c>
      <c r="D9" s="60"/>
      <c r="E9" s="61"/>
      <c r="F9" s="61"/>
      <c r="G9" s="62"/>
      <c r="H9" s="322"/>
      <c r="I9" s="322"/>
      <c r="J9" s="63"/>
      <c r="K9" s="53"/>
      <c r="L9" s="59"/>
    </row>
    <row r="10" spans="2:12" ht="9" customHeight="1" x14ac:dyDescent="0.25">
      <c r="B10" s="58"/>
      <c r="C10" s="54"/>
      <c r="D10" s="54"/>
      <c r="E10" s="54"/>
      <c r="F10" s="54"/>
      <c r="G10" s="54"/>
      <c r="H10" s="54"/>
      <c r="I10" s="54"/>
      <c r="J10" s="54"/>
      <c r="K10" s="53"/>
      <c r="L10" s="59"/>
    </row>
    <row r="11" spans="2:12" ht="15.6" customHeight="1" x14ac:dyDescent="0.25">
      <c r="B11" s="58"/>
      <c r="C11" s="54"/>
      <c r="D11" s="328" t="s">
        <v>375</v>
      </c>
      <c r="E11" s="328"/>
      <c r="F11" s="328"/>
      <c r="G11" s="328"/>
      <c r="H11" s="328"/>
      <c r="I11" s="328"/>
      <c r="J11" s="328"/>
      <c r="K11" s="53"/>
      <c r="L11" s="59"/>
    </row>
    <row r="12" spans="2:12" ht="15.75" x14ac:dyDescent="0.25">
      <c r="B12" s="58"/>
      <c r="C12" s="54"/>
      <c r="D12" s="328" t="s">
        <v>25</v>
      </c>
      <c r="E12" s="328"/>
      <c r="F12" s="328"/>
      <c r="G12" s="328"/>
      <c r="H12" s="328"/>
      <c r="I12" s="328"/>
      <c r="J12" s="328"/>
      <c r="K12" s="53"/>
      <c r="L12" s="59"/>
    </row>
    <row r="13" spans="2:12" ht="15.75" x14ac:dyDescent="0.25">
      <c r="B13" s="58"/>
      <c r="C13" s="54"/>
      <c r="D13" s="328" t="s">
        <v>26</v>
      </c>
      <c r="E13" s="328"/>
      <c r="F13" s="328"/>
      <c r="G13" s="328"/>
      <c r="H13" s="328"/>
      <c r="I13" s="328"/>
      <c r="J13" s="328"/>
      <c r="K13" s="53"/>
      <c r="L13" s="59"/>
    </row>
    <row r="14" spans="2:12" ht="15.75" x14ac:dyDescent="0.25">
      <c r="B14" s="58"/>
      <c r="C14" s="54"/>
      <c r="D14" s="328" t="s">
        <v>27</v>
      </c>
      <c r="E14" s="328"/>
      <c r="F14" s="328"/>
      <c r="G14" s="328"/>
      <c r="H14" s="328"/>
      <c r="I14" s="328"/>
      <c r="J14" s="328"/>
      <c r="K14" s="53"/>
      <c r="L14" s="59"/>
    </row>
    <row r="15" spans="2:12" ht="9" customHeight="1" x14ac:dyDescent="0.25">
      <c r="B15" s="58"/>
      <c r="C15" s="54"/>
      <c r="D15" s="328"/>
      <c r="E15" s="328"/>
      <c r="F15" s="328"/>
      <c r="G15" s="328"/>
      <c r="H15" s="328"/>
      <c r="I15" s="328"/>
      <c r="J15" s="328"/>
      <c r="K15" s="53"/>
      <c r="L15" s="59"/>
    </row>
    <row r="16" spans="2:12" ht="15.75" x14ac:dyDescent="0.25">
      <c r="B16" s="58"/>
      <c r="C16" s="53"/>
      <c r="D16" s="323" t="s">
        <v>300</v>
      </c>
      <c r="E16" s="324"/>
      <c r="F16" s="324"/>
      <c r="G16" s="324"/>
      <c r="H16" s="324"/>
      <c r="I16" s="324"/>
      <c r="J16" s="324"/>
      <c r="K16" s="53"/>
      <c r="L16" s="59"/>
    </row>
    <row r="17" spans="1:19" ht="15.75" x14ac:dyDescent="0.25">
      <c r="B17" s="58"/>
      <c r="C17" s="53"/>
      <c r="D17" s="328"/>
      <c r="E17" s="328"/>
      <c r="F17" s="328"/>
      <c r="G17" s="328"/>
      <c r="H17" s="328"/>
      <c r="I17" s="328"/>
      <c r="J17" s="328"/>
      <c r="K17" s="53"/>
      <c r="L17" s="59"/>
    </row>
    <row r="18" spans="1:19" ht="270.60000000000002" customHeight="1" x14ac:dyDescent="0.25">
      <c r="B18" s="58"/>
      <c r="C18" s="53"/>
      <c r="D18" s="325" t="s">
        <v>373</v>
      </c>
      <c r="E18" s="326"/>
      <c r="F18" s="326"/>
      <c r="G18" s="326"/>
      <c r="H18" s="326"/>
      <c r="I18" s="326"/>
      <c r="J18" s="326"/>
      <c r="K18" s="327"/>
      <c r="L18" s="59"/>
    </row>
    <row r="19" spans="1:19" ht="15.75" x14ac:dyDescent="0.25">
      <c r="B19" s="58"/>
      <c r="C19" s="53"/>
      <c r="D19" s="53"/>
      <c r="E19" s="53"/>
      <c r="F19" s="53"/>
      <c r="G19" s="53"/>
      <c r="H19" s="53"/>
      <c r="I19" s="53"/>
      <c r="J19" s="53"/>
      <c r="K19" s="53"/>
      <c r="L19" s="59"/>
    </row>
    <row r="20" spans="1:19" ht="18" x14ac:dyDescent="0.25">
      <c r="A20" s="104"/>
      <c r="B20" s="105"/>
      <c r="C20" s="106" t="s">
        <v>237</v>
      </c>
      <c r="D20" s="107"/>
      <c r="E20" s="108"/>
      <c r="F20" s="108"/>
      <c r="G20" s="109"/>
      <c r="H20" s="329"/>
      <c r="I20" s="329"/>
      <c r="J20" s="110"/>
      <c r="K20" s="111"/>
      <c r="L20" s="112"/>
      <c r="M20" s="104"/>
      <c r="N20" s="104"/>
      <c r="O20" s="104"/>
      <c r="P20" s="104"/>
      <c r="Q20" s="104"/>
      <c r="R20" s="104"/>
      <c r="S20" s="104"/>
    </row>
    <row r="21" spans="1:19" ht="9" customHeight="1" x14ac:dyDescent="0.25">
      <c r="A21" s="104"/>
      <c r="B21" s="105"/>
      <c r="C21" s="106"/>
      <c r="D21" s="106"/>
      <c r="E21" s="106"/>
      <c r="F21" s="106"/>
      <c r="G21" s="106"/>
      <c r="H21" s="106"/>
      <c r="I21" s="106"/>
      <c r="J21" s="106"/>
      <c r="K21" s="111"/>
      <c r="L21" s="112"/>
      <c r="M21" s="104"/>
      <c r="N21" s="104"/>
      <c r="O21" s="104"/>
      <c r="P21" s="104"/>
      <c r="Q21" s="104"/>
      <c r="R21" s="104"/>
      <c r="S21" s="104"/>
    </row>
    <row r="22" spans="1:19" ht="15.6" customHeight="1" x14ac:dyDescent="0.25">
      <c r="B22" s="58"/>
      <c r="C22" s="54"/>
      <c r="D22" s="328" t="s">
        <v>375</v>
      </c>
      <c r="E22" s="328"/>
      <c r="F22" s="328"/>
      <c r="G22" s="328"/>
      <c r="H22" s="328"/>
      <c r="I22" s="328"/>
      <c r="J22" s="328"/>
      <c r="K22" s="53"/>
      <c r="L22" s="59"/>
    </row>
    <row r="23" spans="1:19" ht="15.75" x14ac:dyDescent="0.25">
      <c r="A23" s="104"/>
      <c r="B23" s="105"/>
      <c r="C23" s="106"/>
      <c r="D23" s="328" t="s">
        <v>238</v>
      </c>
      <c r="E23" s="330"/>
      <c r="F23" s="330"/>
      <c r="G23" s="330"/>
      <c r="H23" s="330"/>
      <c r="I23" s="330"/>
      <c r="J23" s="330"/>
      <c r="K23" s="111"/>
      <c r="L23" s="112"/>
      <c r="M23" s="104"/>
      <c r="N23" s="104"/>
      <c r="O23" s="104"/>
      <c r="P23" s="104"/>
      <c r="Q23" s="104"/>
      <c r="R23" s="104"/>
      <c r="S23" s="104"/>
    </row>
    <row r="24" spans="1:19" ht="15.75" x14ac:dyDescent="0.25">
      <c r="A24" s="104"/>
      <c r="B24" s="105"/>
      <c r="C24" s="111"/>
      <c r="D24" s="328" t="s">
        <v>292</v>
      </c>
      <c r="E24" s="330"/>
      <c r="F24" s="330"/>
      <c r="G24" s="330"/>
      <c r="H24" s="330"/>
      <c r="I24" s="330"/>
      <c r="J24" s="330"/>
      <c r="K24" s="111"/>
      <c r="L24" s="112"/>
      <c r="M24" s="104"/>
      <c r="N24" s="104"/>
      <c r="O24" s="104"/>
      <c r="P24" s="104"/>
      <c r="Q24" s="104"/>
      <c r="R24" s="104"/>
      <c r="S24" s="104"/>
    </row>
    <row r="25" spans="1:19" ht="15.75" x14ac:dyDescent="0.25">
      <c r="A25" s="104"/>
      <c r="B25" s="105"/>
      <c r="C25" s="111"/>
      <c r="D25" s="328" t="s">
        <v>316</v>
      </c>
      <c r="E25" s="330"/>
      <c r="F25" s="330"/>
      <c r="G25" s="330"/>
      <c r="H25" s="330"/>
      <c r="I25" s="330"/>
      <c r="J25" s="330"/>
      <c r="K25" s="111"/>
      <c r="L25" s="112"/>
      <c r="M25" s="104"/>
      <c r="N25" s="104"/>
      <c r="O25" s="104"/>
      <c r="P25" s="104"/>
      <c r="Q25" s="104"/>
      <c r="R25" s="104"/>
      <c r="S25" s="104"/>
    </row>
    <row r="26" spans="1:19" ht="15.75" x14ac:dyDescent="0.25">
      <c r="A26" s="104"/>
      <c r="B26" s="105"/>
      <c r="C26" s="111"/>
      <c r="D26" s="328" t="s">
        <v>365</v>
      </c>
      <c r="E26" s="330"/>
      <c r="F26" s="330"/>
      <c r="G26" s="330"/>
      <c r="H26" s="330"/>
      <c r="I26" s="330"/>
      <c r="J26" s="330"/>
      <c r="K26" s="111"/>
      <c r="L26" s="112"/>
      <c r="M26" s="104"/>
      <c r="N26" s="104"/>
      <c r="O26" s="104"/>
      <c r="P26" s="104"/>
      <c r="Q26" s="104"/>
      <c r="R26" s="104"/>
      <c r="S26" s="104"/>
    </row>
    <row r="27" spans="1:19" ht="15.75" x14ac:dyDescent="0.25">
      <c r="A27" s="104"/>
      <c r="B27" s="105"/>
      <c r="C27" s="111"/>
      <c r="D27" s="323" t="s">
        <v>300</v>
      </c>
      <c r="E27" s="323"/>
      <c r="F27" s="323"/>
      <c r="G27" s="323"/>
      <c r="H27" s="323"/>
      <c r="I27" s="323"/>
      <c r="J27" s="323"/>
      <c r="K27" s="111"/>
      <c r="L27" s="112"/>
      <c r="M27" s="104"/>
      <c r="N27" s="104"/>
      <c r="O27" s="104"/>
      <c r="P27" s="104"/>
      <c r="Q27" s="104"/>
      <c r="R27" s="104"/>
      <c r="S27" s="104"/>
    </row>
    <row r="28" spans="1:19" ht="15.75" x14ac:dyDescent="0.25">
      <c r="A28" s="104"/>
      <c r="B28" s="105"/>
      <c r="C28" s="111"/>
      <c r="D28" s="330"/>
      <c r="E28" s="330"/>
      <c r="F28" s="330"/>
      <c r="G28" s="330"/>
      <c r="H28" s="330"/>
      <c r="I28" s="330"/>
      <c r="J28" s="330"/>
      <c r="K28" s="111"/>
      <c r="L28" s="112"/>
      <c r="M28" s="104"/>
      <c r="N28" s="104"/>
      <c r="O28" s="104"/>
      <c r="P28" s="104"/>
      <c r="Q28" s="104"/>
      <c r="R28" s="104"/>
      <c r="S28" s="104"/>
    </row>
    <row r="29" spans="1:19" ht="269.45" customHeight="1" x14ac:dyDescent="0.25">
      <c r="A29" s="104"/>
      <c r="B29" s="105"/>
      <c r="C29" s="111"/>
      <c r="D29" s="325" t="s">
        <v>373</v>
      </c>
      <c r="E29" s="326"/>
      <c r="F29" s="326"/>
      <c r="G29" s="326"/>
      <c r="H29" s="326"/>
      <c r="I29" s="326"/>
      <c r="J29" s="326"/>
      <c r="K29" s="327"/>
      <c r="L29" s="112"/>
      <c r="M29" s="104"/>
      <c r="N29" s="104"/>
      <c r="O29" s="104"/>
      <c r="P29" s="104"/>
      <c r="Q29" s="104"/>
      <c r="R29" s="104"/>
      <c r="S29" s="104"/>
    </row>
    <row r="30" spans="1:19" ht="15.75" x14ac:dyDescent="0.25">
      <c r="B30" s="58"/>
      <c r="C30" s="53"/>
      <c r="D30" s="53"/>
      <c r="E30" s="53"/>
      <c r="F30" s="53"/>
      <c r="G30" s="53"/>
      <c r="H30" s="53"/>
      <c r="I30" s="53"/>
      <c r="J30" s="53"/>
      <c r="K30" s="53"/>
      <c r="L30" s="59"/>
    </row>
    <row r="31" spans="1:19" ht="18" x14ac:dyDescent="0.25">
      <c r="B31" s="58"/>
      <c r="C31" s="54" t="s">
        <v>28</v>
      </c>
      <c r="D31" s="60"/>
      <c r="E31" s="61"/>
      <c r="F31" s="61"/>
      <c r="G31" s="62"/>
      <c r="H31" s="322"/>
      <c r="I31" s="322"/>
      <c r="J31" s="63"/>
      <c r="K31" s="53"/>
      <c r="L31" s="59"/>
    </row>
    <row r="32" spans="1:19" ht="9" customHeight="1" x14ac:dyDescent="0.25">
      <c r="B32" s="58"/>
      <c r="C32" s="54"/>
      <c r="D32" s="54"/>
      <c r="E32" s="54"/>
      <c r="F32" s="54"/>
      <c r="G32" s="54"/>
      <c r="H32" s="54"/>
      <c r="I32" s="54"/>
      <c r="J32" s="54"/>
      <c r="K32" s="53"/>
      <c r="L32" s="59"/>
    </row>
    <row r="33" spans="2:12" ht="14.45" customHeight="1" x14ac:dyDescent="0.25">
      <c r="B33" s="58"/>
      <c r="C33" s="54"/>
      <c r="D33" s="328" t="s">
        <v>375</v>
      </c>
      <c r="E33" s="328"/>
      <c r="F33" s="328"/>
      <c r="G33" s="328"/>
      <c r="H33" s="328"/>
      <c r="I33" s="328"/>
      <c r="J33" s="328"/>
      <c r="K33" s="53"/>
      <c r="L33" s="59"/>
    </row>
    <row r="34" spans="2:12" ht="15.75" x14ac:dyDescent="0.25">
      <c r="B34" s="58"/>
      <c r="C34" s="54"/>
      <c r="D34" s="328" t="s">
        <v>317</v>
      </c>
      <c r="E34" s="328"/>
      <c r="F34" s="328"/>
      <c r="G34" s="328"/>
      <c r="H34" s="328"/>
      <c r="I34" s="328"/>
      <c r="J34" s="328"/>
      <c r="K34" s="53"/>
      <c r="L34" s="59"/>
    </row>
    <row r="35" spans="2:12" ht="15.75" x14ac:dyDescent="0.25">
      <c r="B35" s="58"/>
      <c r="C35" s="53"/>
      <c r="D35" s="328" t="s">
        <v>318</v>
      </c>
      <c r="E35" s="328"/>
      <c r="F35" s="328"/>
      <c r="G35" s="328"/>
      <c r="H35" s="328"/>
      <c r="I35" s="328"/>
      <c r="J35" s="328"/>
      <c r="K35" s="53"/>
      <c r="L35" s="59"/>
    </row>
    <row r="36" spans="2:12" ht="15.75" x14ac:dyDescent="0.25">
      <c r="B36" s="58"/>
      <c r="C36" s="53"/>
      <c r="D36" s="328" t="s">
        <v>366</v>
      </c>
      <c r="E36" s="328"/>
      <c r="F36" s="328"/>
      <c r="G36" s="328"/>
      <c r="H36" s="328"/>
      <c r="I36" s="328"/>
      <c r="J36" s="328"/>
      <c r="K36" s="53"/>
      <c r="L36" s="59"/>
    </row>
    <row r="37" spans="2:12" ht="15.75" x14ac:dyDescent="0.25">
      <c r="B37" s="58"/>
      <c r="C37" s="53"/>
      <c r="D37" s="64" t="s">
        <v>319</v>
      </c>
      <c r="E37" s="64"/>
      <c r="F37" s="64"/>
      <c r="G37" s="64"/>
      <c r="H37" s="64"/>
      <c r="I37" s="64"/>
      <c r="J37" s="64"/>
      <c r="K37" s="53"/>
      <c r="L37" s="59"/>
    </row>
    <row r="38" spans="2:12" ht="15.75" x14ac:dyDescent="0.25">
      <c r="B38" s="58"/>
      <c r="C38" s="53"/>
      <c r="D38" s="64" t="s">
        <v>367</v>
      </c>
      <c r="E38" s="64"/>
      <c r="F38" s="64"/>
      <c r="G38" s="64"/>
      <c r="H38" s="64"/>
      <c r="I38" s="64"/>
      <c r="J38" s="64"/>
      <c r="K38" s="53"/>
      <c r="L38" s="59"/>
    </row>
    <row r="39" spans="2:12" ht="15.75" x14ac:dyDescent="0.25">
      <c r="B39" s="58"/>
      <c r="C39" s="53"/>
      <c r="D39" s="117" t="s">
        <v>372</v>
      </c>
      <c r="E39" s="64"/>
      <c r="F39" s="64"/>
      <c r="G39" s="64"/>
      <c r="H39" s="64"/>
      <c r="I39" s="64"/>
      <c r="J39" s="64"/>
      <c r="K39" s="53"/>
      <c r="L39" s="59"/>
    </row>
    <row r="40" spans="2:12" ht="15.75" x14ac:dyDescent="0.25">
      <c r="B40" s="58"/>
      <c r="C40" s="53"/>
      <c r="D40" s="323" t="s">
        <v>301</v>
      </c>
      <c r="E40" s="323"/>
      <c r="F40" s="323"/>
      <c r="G40" s="323"/>
      <c r="H40" s="323"/>
      <c r="I40" s="323"/>
      <c r="J40" s="323"/>
      <c r="K40" s="53"/>
      <c r="L40" s="59"/>
    </row>
    <row r="41" spans="2:12" ht="15.75" x14ac:dyDescent="0.25">
      <c r="B41" s="58"/>
      <c r="C41" s="53"/>
      <c r="D41" s="328"/>
      <c r="E41" s="328"/>
      <c r="F41" s="328"/>
      <c r="G41" s="328"/>
      <c r="H41" s="328"/>
      <c r="I41" s="328"/>
      <c r="J41" s="328"/>
      <c r="K41" s="53"/>
      <c r="L41" s="59"/>
    </row>
    <row r="42" spans="2:12" ht="270" customHeight="1" x14ac:dyDescent="0.25">
      <c r="B42" s="58"/>
      <c r="C42" s="53"/>
      <c r="D42" s="325" t="s">
        <v>373</v>
      </c>
      <c r="E42" s="326"/>
      <c r="F42" s="326"/>
      <c r="G42" s="326"/>
      <c r="H42" s="326"/>
      <c r="I42" s="326"/>
      <c r="J42" s="326"/>
      <c r="K42" s="327"/>
      <c r="L42" s="59"/>
    </row>
    <row r="43" spans="2:12" ht="20.65" customHeight="1" x14ac:dyDescent="0.25">
      <c r="B43" s="58"/>
      <c r="C43" s="53"/>
      <c r="L43" s="59"/>
    </row>
    <row r="44" spans="2:12" ht="18" x14ac:dyDescent="0.25">
      <c r="B44" s="58"/>
      <c r="C44" s="54" t="s">
        <v>29</v>
      </c>
      <c r="D44" s="60"/>
      <c r="E44" s="61"/>
      <c r="F44" s="61"/>
      <c r="G44" s="62"/>
      <c r="H44" s="322"/>
      <c r="I44" s="322"/>
      <c r="J44" s="63"/>
      <c r="K44" s="53"/>
      <c r="L44" s="59"/>
    </row>
    <row r="45" spans="2:12" ht="9.6" customHeight="1" x14ac:dyDescent="0.25">
      <c r="B45" s="58"/>
      <c r="C45" s="54"/>
      <c r="D45" s="54"/>
      <c r="E45" s="54"/>
      <c r="F45" s="54"/>
      <c r="G45" s="54"/>
      <c r="H45" s="54"/>
      <c r="I45" s="54"/>
      <c r="J45" s="54"/>
      <c r="K45" s="53"/>
      <c r="L45" s="59"/>
    </row>
    <row r="46" spans="2:12" ht="14.45" customHeight="1" x14ac:dyDescent="0.25">
      <c r="B46" s="58"/>
      <c r="C46" s="54"/>
      <c r="D46" s="328" t="s">
        <v>375</v>
      </c>
      <c r="E46" s="328"/>
      <c r="F46" s="328"/>
      <c r="G46" s="328"/>
      <c r="H46" s="328"/>
      <c r="I46" s="328"/>
      <c r="J46" s="328"/>
      <c r="K46" s="53"/>
      <c r="L46" s="59"/>
    </row>
    <row r="47" spans="2:12" ht="15.75" x14ac:dyDescent="0.25">
      <c r="B47" s="58"/>
      <c r="C47" s="54"/>
      <c r="D47" s="328" t="s">
        <v>353</v>
      </c>
      <c r="E47" s="328"/>
      <c r="F47" s="328"/>
      <c r="G47" s="328"/>
      <c r="H47" s="328"/>
      <c r="I47" s="328"/>
      <c r="J47" s="328"/>
      <c r="K47" s="53"/>
      <c r="L47" s="59"/>
    </row>
    <row r="48" spans="2:12" ht="15.75" x14ac:dyDescent="0.25">
      <c r="B48" s="58"/>
      <c r="C48" s="54"/>
      <c r="D48" s="328" t="s">
        <v>324</v>
      </c>
      <c r="E48" s="328"/>
      <c r="F48" s="328"/>
      <c r="G48" s="328"/>
      <c r="H48" s="328"/>
      <c r="I48" s="328"/>
      <c r="J48" s="328"/>
      <c r="K48" s="53"/>
      <c r="L48" s="59"/>
    </row>
    <row r="49" spans="2:12" ht="15.75" x14ac:dyDescent="0.25">
      <c r="B49" s="58"/>
      <c r="C49" s="54"/>
      <c r="D49" s="328" t="s">
        <v>325</v>
      </c>
      <c r="E49" s="328"/>
      <c r="F49" s="328"/>
      <c r="G49" s="328"/>
      <c r="H49" s="328"/>
      <c r="I49" s="328"/>
      <c r="J49" s="328"/>
      <c r="K49" s="53"/>
      <c r="L49" s="59"/>
    </row>
    <row r="50" spans="2:12" ht="15.75" x14ac:dyDescent="0.25">
      <c r="B50" s="58"/>
      <c r="C50" s="53"/>
      <c r="D50" s="328" t="s">
        <v>320</v>
      </c>
      <c r="E50" s="328"/>
      <c r="F50" s="328"/>
      <c r="G50" s="328"/>
      <c r="H50" s="328"/>
      <c r="I50" s="328"/>
      <c r="J50" s="328"/>
      <c r="K50" s="53"/>
      <c r="L50" s="59"/>
    </row>
    <row r="51" spans="2:12" ht="15.75" x14ac:dyDescent="0.25">
      <c r="B51" s="35"/>
      <c r="C51" s="53"/>
      <c r="D51" s="323" t="s">
        <v>302</v>
      </c>
      <c r="E51" s="323"/>
      <c r="F51" s="323"/>
      <c r="G51" s="323"/>
      <c r="H51" s="323"/>
      <c r="I51" s="323"/>
      <c r="J51" s="323"/>
      <c r="K51" s="53"/>
      <c r="L51" s="59"/>
    </row>
    <row r="52" spans="2:12" ht="19.899999999999999" customHeight="1" x14ac:dyDescent="0.25">
      <c r="B52" s="35"/>
      <c r="C52" s="53"/>
      <c r="D52" s="328"/>
      <c r="E52" s="328"/>
      <c r="F52" s="328"/>
      <c r="G52" s="328"/>
      <c r="H52" s="328"/>
      <c r="I52" s="328"/>
      <c r="J52" s="328"/>
      <c r="K52" s="53"/>
      <c r="L52" s="59"/>
    </row>
    <row r="53" spans="2:12" ht="270.60000000000002" customHeight="1" x14ac:dyDescent="0.25">
      <c r="B53" s="35"/>
      <c r="C53" s="53"/>
      <c r="D53" s="325" t="s">
        <v>373</v>
      </c>
      <c r="E53" s="326"/>
      <c r="F53" s="326"/>
      <c r="G53" s="326"/>
      <c r="H53" s="326"/>
      <c r="I53" s="326"/>
      <c r="J53" s="326"/>
      <c r="K53" s="327"/>
      <c r="L53" s="59"/>
    </row>
    <row r="54" spans="2:12" ht="15.75" x14ac:dyDescent="0.25">
      <c r="B54" s="35"/>
      <c r="C54" s="53"/>
      <c r="D54" s="4"/>
      <c r="E54" s="53"/>
      <c r="F54" s="53"/>
      <c r="G54" s="53"/>
      <c r="H54" s="53"/>
      <c r="I54" s="53"/>
      <c r="J54" s="53"/>
      <c r="K54" s="53"/>
      <c r="L54" s="59"/>
    </row>
    <row r="55" spans="2:12" ht="15.75" x14ac:dyDescent="0.25">
      <c r="B55" s="35"/>
      <c r="C55" s="53"/>
      <c r="D55" s="4"/>
      <c r="E55" s="53"/>
      <c r="F55" s="53"/>
      <c r="G55" s="53"/>
      <c r="H55" s="53"/>
      <c r="I55" s="53"/>
      <c r="J55" s="53"/>
      <c r="K55" s="53"/>
      <c r="L55" s="59"/>
    </row>
    <row r="56" spans="2:12" ht="18" x14ac:dyDescent="0.25">
      <c r="B56" s="35"/>
      <c r="C56" s="54" t="s">
        <v>30</v>
      </c>
      <c r="D56" s="60"/>
      <c r="E56" s="61"/>
      <c r="F56" s="61"/>
      <c r="G56" s="62"/>
      <c r="H56" s="322"/>
      <c r="I56" s="322"/>
      <c r="J56" s="63"/>
      <c r="K56" s="53"/>
      <c r="L56" s="59"/>
    </row>
    <row r="57" spans="2:12" ht="9" customHeight="1" x14ac:dyDescent="0.25">
      <c r="B57" s="35"/>
      <c r="C57" s="54"/>
      <c r="D57" s="54"/>
      <c r="E57" s="54"/>
      <c r="F57" s="54"/>
      <c r="G57" s="54"/>
      <c r="H57" s="54"/>
      <c r="I57" s="54"/>
      <c r="J57" s="54"/>
      <c r="K57" s="53"/>
      <c r="L57" s="59"/>
    </row>
    <row r="58" spans="2:12" ht="14.45" customHeight="1" x14ac:dyDescent="0.25">
      <c r="B58" s="58"/>
      <c r="C58" s="54"/>
      <c r="D58" s="328" t="s">
        <v>375</v>
      </c>
      <c r="E58" s="328"/>
      <c r="F58" s="328"/>
      <c r="G58" s="328"/>
      <c r="H58" s="328"/>
      <c r="I58" s="328"/>
      <c r="J58" s="328"/>
      <c r="K58" s="53"/>
      <c r="L58" s="59"/>
    </row>
    <row r="59" spans="2:12" ht="15.75" x14ac:dyDescent="0.25">
      <c r="B59" s="35"/>
      <c r="C59" s="54"/>
      <c r="D59" s="328" t="s">
        <v>280</v>
      </c>
      <c r="E59" s="328"/>
      <c r="F59" s="328"/>
      <c r="G59" s="328"/>
      <c r="H59" s="328"/>
      <c r="I59" s="328"/>
      <c r="J59" s="328"/>
      <c r="K59" s="53"/>
      <c r="L59" s="59"/>
    </row>
    <row r="60" spans="2:12" ht="15.75" x14ac:dyDescent="0.25">
      <c r="B60" s="35"/>
      <c r="C60" s="53"/>
      <c r="D60" s="328" t="s">
        <v>279</v>
      </c>
      <c r="E60" s="328"/>
      <c r="F60" s="328"/>
      <c r="G60" s="328"/>
      <c r="H60" s="328"/>
      <c r="I60" s="328"/>
      <c r="J60" s="328"/>
      <c r="K60" s="53"/>
      <c r="L60" s="59"/>
    </row>
    <row r="61" spans="2:12" ht="15.75" x14ac:dyDescent="0.25">
      <c r="B61" s="35"/>
      <c r="C61" s="53"/>
      <c r="D61" s="323" t="s">
        <v>303</v>
      </c>
      <c r="E61" s="323"/>
      <c r="F61" s="323"/>
      <c r="G61" s="323"/>
      <c r="H61" s="323"/>
      <c r="I61" s="323"/>
      <c r="J61" s="323"/>
      <c r="K61" s="53"/>
      <c r="L61" s="59"/>
    </row>
    <row r="62" spans="2:12" ht="15.75" x14ac:dyDescent="0.25">
      <c r="B62" s="35"/>
      <c r="C62" s="53"/>
      <c r="D62" s="328"/>
      <c r="E62" s="328"/>
      <c r="F62" s="328"/>
      <c r="G62" s="328"/>
      <c r="H62" s="328"/>
      <c r="I62" s="328"/>
      <c r="J62" s="328"/>
      <c r="K62" s="53"/>
      <c r="L62" s="59"/>
    </row>
    <row r="63" spans="2:12" ht="270" customHeight="1" x14ac:dyDescent="0.25">
      <c r="B63" s="31"/>
      <c r="C63" s="53"/>
      <c r="D63" s="325" t="s">
        <v>373</v>
      </c>
      <c r="E63" s="326"/>
      <c r="F63" s="326"/>
      <c r="G63" s="326"/>
      <c r="H63" s="326"/>
      <c r="I63" s="326"/>
      <c r="J63" s="326"/>
      <c r="K63" s="327"/>
      <c r="L63" s="32"/>
    </row>
    <row r="64" spans="2:12" ht="15.75" x14ac:dyDescent="0.25">
      <c r="B64" s="31"/>
      <c r="C64" s="53"/>
      <c r="D64" s="4"/>
      <c r="E64" s="53"/>
      <c r="F64" s="53"/>
      <c r="G64" s="53"/>
      <c r="H64" s="53"/>
      <c r="I64" s="53"/>
      <c r="J64" s="53"/>
      <c r="K64" s="53"/>
      <c r="L64" s="32"/>
    </row>
    <row r="65" spans="2:12" ht="15.75" x14ac:dyDescent="0.25">
      <c r="B65" s="31"/>
      <c r="C65" s="53"/>
      <c r="D65" s="4"/>
      <c r="E65" s="53"/>
      <c r="F65" s="53"/>
      <c r="G65" s="53"/>
      <c r="H65" s="53"/>
      <c r="I65" s="53"/>
      <c r="J65" s="53"/>
      <c r="K65" s="53"/>
      <c r="L65" s="32"/>
    </row>
    <row r="66" spans="2:12" ht="18" x14ac:dyDescent="0.25">
      <c r="B66" s="31"/>
      <c r="C66" s="54" t="s">
        <v>281</v>
      </c>
      <c r="D66" s="60"/>
      <c r="E66" s="61"/>
      <c r="F66" s="61"/>
      <c r="G66" s="62"/>
      <c r="H66" s="322"/>
      <c r="I66" s="322"/>
      <c r="J66" s="63"/>
      <c r="K66" s="53"/>
      <c r="L66" s="32"/>
    </row>
    <row r="67" spans="2:12" ht="9" customHeight="1" x14ac:dyDescent="0.25">
      <c r="B67" s="31"/>
      <c r="C67" s="54"/>
      <c r="D67" s="54"/>
      <c r="E67" s="54"/>
      <c r="F67" s="54"/>
      <c r="G67" s="54"/>
      <c r="H67" s="54"/>
      <c r="I67" s="54"/>
      <c r="J67" s="54"/>
      <c r="K67" s="53"/>
      <c r="L67" s="32"/>
    </row>
    <row r="68" spans="2:12" ht="14.45" customHeight="1" x14ac:dyDescent="0.25">
      <c r="B68" s="58"/>
      <c r="C68" s="54"/>
      <c r="D68" s="328" t="s">
        <v>375</v>
      </c>
      <c r="E68" s="328"/>
      <c r="F68" s="328"/>
      <c r="G68" s="328"/>
      <c r="H68" s="328"/>
      <c r="I68" s="328"/>
      <c r="J68" s="328"/>
      <c r="K68" s="53"/>
      <c r="L68" s="59"/>
    </row>
    <row r="69" spans="2:12" ht="15.75" x14ac:dyDescent="0.25">
      <c r="B69" s="31"/>
      <c r="C69" s="54"/>
      <c r="D69" s="328" t="s">
        <v>326</v>
      </c>
      <c r="E69" s="328"/>
      <c r="F69" s="328"/>
      <c r="G69" s="328"/>
      <c r="H69" s="328"/>
      <c r="I69" s="328"/>
      <c r="J69" s="328"/>
      <c r="K69" s="53"/>
      <c r="L69" s="32"/>
    </row>
    <row r="70" spans="2:12" ht="15.75" x14ac:dyDescent="0.25">
      <c r="B70" s="31"/>
      <c r="C70" s="54"/>
      <c r="D70" s="328" t="s">
        <v>321</v>
      </c>
      <c r="E70" s="328"/>
      <c r="F70" s="328"/>
      <c r="G70" s="328"/>
      <c r="H70" s="328"/>
      <c r="I70" s="328"/>
      <c r="J70" s="328"/>
      <c r="K70" s="53"/>
      <c r="L70" s="32"/>
    </row>
    <row r="71" spans="2:12" ht="15.75" x14ac:dyDescent="0.25">
      <c r="B71" s="31"/>
      <c r="C71" s="53"/>
      <c r="D71" s="328" t="s">
        <v>322</v>
      </c>
      <c r="E71" s="328"/>
      <c r="F71" s="328"/>
      <c r="G71" s="328"/>
      <c r="H71" s="328"/>
      <c r="I71" s="328"/>
      <c r="J71" s="328"/>
      <c r="K71" s="53"/>
      <c r="L71" s="32"/>
    </row>
    <row r="72" spans="2:12" ht="15.75" x14ac:dyDescent="0.25">
      <c r="B72" s="31"/>
      <c r="C72" s="53"/>
      <c r="D72" s="328" t="s">
        <v>323</v>
      </c>
      <c r="E72" s="328"/>
      <c r="F72" s="328"/>
      <c r="G72" s="328"/>
      <c r="H72" s="328"/>
      <c r="I72" s="328"/>
      <c r="J72" s="328"/>
      <c r="K72" s="53"/>
      <c r="L72" s="32"/>
    </row>
    <row r="73" spans="2:12" ht="15.75" x14ac:dyDescent="0.25">
      <c r="B73" s="31"/>
      <c r="C73" s="53"/>
      <c r="D73" s="323" t="s">
        <v>304</v>
      </c>
      <c r="E73" s="324"/>
      <c r="F73" s="324"/>
      <c r="G73" s="324"/>
      <c r="H73" s="324"/>
      <c r="I73" s="324"/>
      <c r="J73" s="324"/>
      <c r="K73" s="53"/>
      <c r="L73" s="32"/>
    </row>
    <row r="74" spans="2:12" ht="15.75" x14ac:dyDescent="0.25">
      <c r="B74" s="31"/>
      <c r="C74" s="53"/>
      <c r="D74" s="328"/>
      <c r="E74" s="328"/>
      <c r="F74" s="328"/>
      <c r="G74" s="328"/>
      <c r="H74" s="328"/>
      <c r="I74" s="328"/>
      <c r="J74" s="328"/>
      <c r="K74" s="53"/>
      <c r="L74" s="32"/>
    </row>
    <row r="75" spans="2:12" ht="269.45" customHeight="1" x14ac:dyDescent="0.25">
      <c r="B75" s="31"/>
      <c r="C75" s="53"/>
      <c r="D75" s="325" t="s">
        <v>373</v>
      </c>
      <c r="E75" s="326"/>
      <c r="F75" s="326"/>
      <c r="G75" s="326"/>
      <c r="H75" s="326"/>
      <c r="I75" s="326"/>
      <c r="J75" s="326"/>
      <c r="K75" s="327"/>
      <c r="L75" s="32"/>
    </row>
    <row r="76" spans="2:12" ht="15.75" x14ac:dyDescent="0.25">
      <c r="B76" s="31"/>
      <c r="C76" s="53"/>
      <c r="D76" s="4"/>
      <c r="E76" s="53"/>
      <c r="F76" s="53"/>
      <c r="G76" s="53"/>
      <c r="H76" s="53"/>
      <c r="I76" s="53"/>
      <c r="J76" s="53"/>
      <c r="K76" s="53"/>
      <c r="L76" s="32"/>
    </row>
    <row r="77" spans="2:12" ht="16.5" thickBot="1" x14ac:dyDescent="0.3">
      <c r="B77" s="31"/>
      <c r="D77" s="4"/>
      <c r="E77" s="53"/>
      <c r="F77" s="53"/>
      <c r="G77" s="53"/>
      <c r="H77" s="53"/>
      <c r="I77" s="53"/>
      <c r="J77" s="53"/>
      <c r="L77" s="32"/>
    </row>
    <row r="78" spans="2:12" ht="14.65" customHeight="1" thickBot="1" x14ac:dyDescent="0.3">
      <c r="B78" s="38" t="s">
        <v>31</v>
      </c>
      <c r="C78" s="39"/>
      <c r="D78" s="39"/>
      <c r="E78" s="39"/>
      <c r="F78" s="39"/>
      <c r="G78" s="39"/>
      <c r="H78" s="39"/>
      <c r="I78" s="39"/>
      <c r="J78" s="39"/>
      <c r="K78" s="39"/>
      <c r="L78" s="40"/>
    </row>
    <row r="79" spans="2:12" ht="13.9" customHeight="1" x14ac:dyDescent="0.25">
      <c r="D79" s="4"/>
      <c r="E79" s="53"/>
      <c r="F79" s="53"/>
      <c r="G79" s="53"/>
      <c r="H79" s="53"/>
      <c r="I79" s="53"/>
      <c r="J79" s="53"/>
    </row>
    <row r="80" spans="2:12" ht="14.1" hidden="1" customHeight="1" x14ac:dyDescent="0.2"/>
  </sheetData>
  <sheetProtection algorithmName="SHA-512" hashValue="JPZF9CVLJpAjq/jCHnbGJPv8RyrAZIgO1h1R3FooDL/nEuUi34Mmtsx+T+/eyRWgfZbXD5Gf07TLrlqu0rIjww==" saltValue="M+44vnGgQi/xvAeQuzmNBg==" spinCount="100000" sheet="1" objects="1" scenarios="1" formatRows="0" selectLockedCells="1"/>
  <mergeCells count="51">
    <mergeCell ref="D60:J60"/>
    <mergeCell ref="D53:K53"/>
    <mergeCell ref="D51:J51"/>
    <mergeCell ref="D52:J52"/>
    <mergeCell ref="D59:J59"/>
    <mergeCell ref="H56:I56"/>
    <mergeCell ref="D58:J58"/>
    <mergeCell ref="D75:K75"/>
    <mergeCell ref="D61:J61"/>
    <mergeCell ref="D62:J62"/>
    <mergeCell ref="D63:K63"/>
    <mergeCell ref="H66:I66"/>
    <mergeCell ref="D70:J70"/>
    <mergeCell ref="D71:J71"/>
    <mergeCell ref="D69:J69"/>
    <mergeCell ref="D68:J68"/>
    <mergeCell ref="D72:J72"/>
    <mergeCell ref="D73:J73"/>
    <mergeCell ref="D74:J74"/>
    <mergeCell ref="D40:J40"/>
    <mergeCell ref="H20:I20"/>
    <mergeCell ref="D23:J23"/>
    <mergeCell ref="D24:J24"/>
    <mergeCell ref="D27:J27"/>
    <mergeCell ref="D28:J28"/>
    <mergeCell ref="D29:K29"/>
    <mergeCell ref="D25:J25"/>
    <mergeCell ref="D26:J26"/>
    <mergeCell ref="H31:I31"/>
    <mergeCell ref="D34:J34"/>
    <mergeCell ref="D35:J35"/>
    <mergeCell ref="D36:J36"/>
    <mergeCell ref="D22:J22"/>
    <mergeCell ref="D33:J33"/>
    <mergeCell ref="D42:K42"/>
    <mergeCell ref="H44:I44"/>
    <mergeCell ref="D47:J47"/>
    <mergeCell ref="D50:J50"/>
    <mergeCell ref="D41:J41"/>
    <mergeCell ref="D46:J46"/>
    <mergeCell ref="D48:J48"/>
    <mergeCell ref="D49:J49"/>
    <mergeCell ref="H9:I9"/>
    <mergeCell ref="D16:J16"/>
    <mergeCell ref="D18:K18"/>
    <mergeCell ref="D15:J15"/>
    <mergeCell ref="D17:J17"/>
    <mergeCell ref="D14:J14"/>
    <mergeCell ref="D12:J12"/>
    <mergeCell ref="D13:J13"/>
    <mergeCell ref="D11:J11"/>
  </mergeCells>
  <pageMargins left="0.7" right="0.7" top="0.75" bottom="0.75" header="0.3" footer="0.3"/>
  <pageSetup paperSize="9" orientation="landscape" r:id="rId1"/>
  <headerFooter>
    <oddFooter>&amp;L_x000D_&amp;1#&amp;"Calibri"&amp;10&amp;KFF0000 Confidential</oddFoot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2952BD3-6CE1-40FD-A7BC-4842138B40A6}">
  <sheetPr>
    <tabColor theme="4"/>
  </sheetPr>
  <dimension ref="A1:DP211"/>
  <sheetViews>
    <sheetView showGridLines="0" zoomScale="80" zoomScaleNormal="80" workbookViewId="0">
      <pane xSplit="3" ySplit="2" topLeftCell="H3" activePane="bottomRight" state="frozen"/>
      <selection pane="topRight" activeCell="D1" sqref="D1"/>
      <selection pane="bottomLeft" activeCell="A5" sqref="A5"/>
      <selection pane="bottomRight" activeCell="C9" sqref="C9"/>
    </sheetView>
  </sheetViews>
  <sheetFormatPr defaultColWidth="0" defaultRowHeight="0" customHeight="1" zeroHeight="1" x14ac:dyDescent="0.2"/>
  <cols>
    <col min="1" max="1" width="1.28515625" style="4" customWidth="1"/>
    <col min="2" max="2" width="1.85546875" style="4" customWidth="1"/>
    <col min="3" max="3" width="29.85546875" style="4" customWidth="1"/>
    <col min="4" max="4" width="27.7109375" style="4" customWidth="1"/>
    <col min="5" max="5" width="16.7109375" style="4" customWidth="1"/>
    <col min="6" max="6" width="27.7109375" style="4" customWidth="1"/>
    <col min="7" max="7" width="22.42578125" style="4" customWidth="1"/>
    <col min="8" max="8" width="26.140625" style="4" customWidth="1"/>
    <col min="9" max="9" width="27.7109375" style="4" customWidth="1"/>
    <col min="10" max="19" width="16.7109375" style="4" customWidth="1"/>
    <col min="20" max="20" width="55.5703125" style="4" customWidth="1"/>
    <col min="21" max="28" width="16.7109375" style="4" customWidth="1"/>
    <col min="29" max="29" width="9.7109375" style="4" customWidth="1"/>
    <col min="30" max="30" width="1.5703125" style="4" customWidth="1"/>
    <col min="31" max="120" width="0" style="4" hidden="1" customWidth="1"/>
    <col min="121" max="16384" width="8.7109375" style="4" hidden="1"/>
  </cols>
  <sheetData>
    <row r="1" spans="2:29" ht="15" thickBot="1" x14ac:dyDescent="0.25"/>
    <row r="2" spans="2:29" ht="27" thickBot="1" x14ac:dyDescent="0.45">
      <c r="B2" s="42"/>
      <c r="C2" s="41" t="s">
        <v>46</v>
      </c>
      <c r="D2" s="39"/>
      <c r="E2" s="41"/>
      <c r="F2" s="41"/>
      <c r="G2" s="41"/>
      <c r="H2" s="41"/>
      <c r="I2" s="41"/>
      <c r="J2" s="41"/>
      <c r="K2" s="41"/>
      <c r="L2" s="41"/>
      <c r="M2" s="41"/>
      <c r="N2" s="41"/>
      <c r="O2" s="41"/>
      <c r="P2" s="41"/>
      <c r="Q2" s="41"/>
      <c r="R2" s="41"/>
      <c r="S2" s="41"/>
      <c r="T2" s="41"/>
      <c r="U2" s="39"/>
      <c r="V2" s="39"/>
      <c r="W2" s="39"/>
      <c r="X2" s="39"/>
      <c r="Y2" s="39"/>
      <c r="Z2" s="39"/>
      <c r="AA2" s="39"/>
      <c r="AB2" s="39"/>
      <c r="AC2" s="40"/>
    </row>
    <row r="3" spans="2:29" ht="54.6" customHeight="1" x14ac:dyDescent="0.2">
      <c r="B3" s="31"/>
      <c r="D3" s="174" t="s">
        <v>371</v>
      </c>
      <c r="AC3" s="32"/>
    </row>
    <row r="4" spans="2:29" ht="14.25" x14ac:dyDescent="0.2">
      <c r="B4" s="31"/>
      <c r="AC4" s="32"/>
    </row>
    <row r="5" spans="2:29" ht="15.75" x14ac:dyDescent="0.25">
      <c r="B5" s="176"/>
      <c r="C5" s="34" t="s">
        <v>47</v>
      </c>
      <c r="D5" s="34"/>
      <c r="E5" s="177"/>
      <c r="F5" s="177"/>
      <c r="G5" s="177"/>
      <c r="H5" s="177"/>
      <c r="I5" s="177"/>
      <c r="J5" s="177"/>
      <c r="K5" s="177"/>
      <c r="L5" s="177"/>
      <c r="M5" s="177"/>
      <c r="N5" s="177"/>
      <c r="O5" s="177"/>
      <c r="P5" s="177"/>
      <c r="Q5" s="177"/>
      <c r="R5" s="177"/>
      <c r="S5" s="177"/>
      <c r="T5" s="177"/>
      <c r="U5" s="177"/>
      <c r="V5" s="177"/>
      <c r="W5" s="177"/>
      <c r="X5" s="177"/>
      <c r="Y5" s="177"/>
      <c r="Z5" s="177"/>
      <c r="AA5" s="177"/>
      <c r="AB5" s="177"/>
      <c r="AC5" s="178"/>
    </row>
    <row r="6" spans="2:29" ht="28.15" customHeight="1" thickBot="1" x14ac:dyDescent="0.25">
      <c r="B6" s="31"/>
      <c r="AC6" s="32"/>
    </row>
    <row r="7" spans="2:29" ht="14.45" customHeight="1" x14ac:dyDescent="0.2">
      <c r="B7" s="31"/>
      <c r="C7" s="78"/>
      <c r="D7" s="79" t="s">
        <v>48</v>
      </c>
      <c r="E7" s="79"/>
      <c r="F7" s="79"/>
      <c r="G7" s="79"/>
      <c r="H7" s="179"/>
      <c r="I7" s="77" t="s">
        <v>49</v>
      </c>
      <c r="J7" s="77"/>
      <c r="K7" s="77"/>
      <c r="L7" s="77"/>
      <c r="M7" s="77"/>
      <c r="N7" s="77"/>
      <c r="O7" s="98" t="s">
        <v>50</v>
      </c>
      <c r="P7" s="97"/>
      <c r="Q7" s="97"/>
      <c r="R7" s="97"/>
      <c r="S7" s="97"/>
      <c r="T7" s="250"/>
      <c r="U7" s="331" t="s">
        <v>328</v>
      </c>
      <c r="V7" s="332"/>
      <c r="W7" s="180"/>
      <c r="X7" s="180"/>
      <c r="Y7" s="180"/>
      <c r="Z7" s="180"/>
      <c r="AA7" s="180"/>
      <c r="AB7" s="181"/>
      <c r="AC7" s="32"/>
    </row>
    <row r="8" spans="2:29" s="37" customFormat="1" ht="142.5" x14ac:dyDescent="0.2">
      <c r="B8" s="182"/>
      <c r="C8" s="119" t="s">
        <v>52</v>
      </c>
      <c r="D8" s="74" t="s">
        <v>33</v>
      </c>
      <c r="E8" s="75" t="s">
        <v>34</v>
      </c>
      <c r="F8" s="75" t="s">
        <v>35</v>
      </c>
      <c r="G8" s="75" t="s">
        <v>293</v>
      </c>
      <c r="H8" s="90" t="s">
        <v>329</v>
      </c>
      <c r="I8" s="95" t="s">
        <v>37</v>
      </c>
      <c r="J8" s="95" t="s">
        <v>272</v>
      </c>
      <c r="K8" s="95" t="s">
        <v>38</v>
      </c>
      <c r="L8" s="95" t="s">
        <v>327</v>
      </c>
      <c r="M8" s="95" t="s">
        <v>53</v>
      </c>
      <c r="N8" s="251" t="s">
        <v>54</v>
      </c>
      <c r="O8" s="74" t="s">
        <v>55</v>
      </c>
      <c r="P8" s="95" t="s">
        <v>56</v>
      </c>
      <c r="Q8" s="95" t="s">
        <v>391</v>
      </c>
      <c r="R8" s="95" t="s">
        <v>392</v>
      </c>
      <c r="S8" s="95" t="s">
        <v>393</v>
      </c>
      <c r="T8" s="252" t="s">
        <v>268</v>
      </c>
      <c r="U8" s="253" t="s">
        <v>58</v>
      </c>
      <c r="V8" s="103" t="s">
        <v>274</v>
      </c>
      <c r="W8" s="103" t="s">
        <v>59</v>
      </c>
      <c r="X8" s="103" t="s">
        <v>269</v>
      </c>
      <c r="Y8" s="103" t="s">
        <v>60</v>
      </c>
      <c r="Z8" s="103" t="s">
        <v>263</v>
      </c>
      <c r="AA8" s="103" t="s">
        <v>264</v>
      </c>
      <c r="AB8" s="254" t="s">
        <v>61</v>
      </c>
      <c r="AC8" s="32"/>
    </row>
    <row r="9" spans="2:29" ht="30" customHeight="1" x14ac:dyDescent="0.2">
      <c r="B9" s="31"/>
      <c r="C9" s="157"/>
      <c r="D9" s="148"/>
      <c r="E9" s="149"/>
      <c r="F9" s="149"/>
      <c r="G9" s="125"/>
      <c r="H9" s="91"/>
      <c r="I9" s="113"/>
      <c r="J9" s="115"/>
      <c r="K9" s="115"/>
      <c r="L9" s="115"/>
      <c r="M9" s="115"/>
      <c r="N9" s="120"/>
      <c r="O9" s="68"/>
      <c r="P9" s="122"/>
      <c r="Q9" s="122"/>
      <c r="R9" s="122"/>
      <c r="S9" s="66"/>
      <c r="T9" s="127"/>
      <c r="U9" s="255" t="str">
        <f t="shared" ref="U9:U23" si="0">IFERROR(L9/($K9),"")</f>
        <v/>
      </c>
      <c r="V9" s="256" t="str">
        <f t="shared" ref="V9:V23" si="1">IFERROR(M9/($K9),"")</f>
        <v/>
      </c>
      <c r="W9" s="256" t="str">
        <f t="shared" ref="W9" si="2">IFERROR(N9/($K9),"")</f>
        <v/>
      </c>
      <c r="X9" s="256" t="str">
        <f>IF(SUM(U9:W9)=0,"",IF(SUM(U9:W9)=1,Lists!$F$5,Lists!$F$6))</f>
        <v/>
      </c>
      <c r="Y9" s="257" t="str">
        <f t="shared" ref="Y9:Y23" si="3">IFERROR(K9/J9,"")</f>
        <v/>
      </c>
      <c r="Z9" s="256" t="str">
        <f>IFERROR(L9/G9,"")</f>
        <v/>
      </c>
      <c r="AA9" s="257" t="str">
        <f t="shared" ref="AA9:AA23" si="4">IFERROR(K9/P9,"")</f>
        <v/>
      </c>
      <c r="AB9" s="258" t="str">
        <f>IFERROR((Q9+R9)/K9,"")</f>
        <v/>
      </c>
      <c r="AC9" s="32"/>
    </row>
    <row r="10" spans="2:29" ht="30" customHeight="1" x14ac:dyDescent="0.2">
      <c r="B10" s="31"/>
      <c r="C10" s="157"/>
      <c r="D10" s="148"/>
      <c r="E10" s="149"/>
      <c r="F10" s="149"/>
      <c r="G10" s="125"/>
      <c r="H10" s="91"/>
      <c r="I10" s="113"/>
      <c r="J10" s="115"/>
      <c r="K10" s="115"/>
      <c r="L10" s="115"/>
      <c r="M10" s="115"/>
      <c r="N10" s="120"/>
      <c r="O10" s="68"/>
      <c r="P10" s="122"/>
      <c r="Q10" s="122"/>
      <c r="R10" s="122"/>
      <c r="S10" s="66"/>
      <c r="T10" s="127"/>
      <c r="U10" s="255" t="str">
        <f t="shared" si="0"/>
        <v/>
      </c>
      <c r="V10" s="256" t="str">
        <f t="shared" si="1"/>
        <v/>
      </c>
      <c r="W10" s="256" t="str">
        <f t="shared" ref="W10:W23" si="5">IFERROR(N10/($K10),"")</f>
        <v/>
      </c>
      <c r="X10" s="256" t="str">
        <f t="shared" ref="X10:X23" si="6">IF(SUM(U10:W10)=0,"",IF(SUM(U10:W10)=1,"OK","Not balanced"))</f>
        <v/>
      </c>
      <c r="Y10" s="257" t="str">
        <f t="shared" si="3"/>
        <v/>
      </c>
      <c r="Z10" s="256" t="str">
        <f t="shared" ref="Z10:Z23" si="7">IFERROR(L10/G10,"")</f>
        <v/>
      </c>
      <c r="AA10" s="257" t="str">
        <f t="shared" si="4"/>
        <v/>
      </c>
      <c r="AB10" s="258" t="str">
        <f t="shared" ref="AB10:AB23" si="8">IFERROR((Q10+R10)/K10,"")</f>
        <v/>
      </c>
      <c r="AC10" s="32"/>
    </row>
    <row r="11" spans="2:29" ht="30" customHeight="1" x14ac:dyDescent="0.2">
      <c r="B11" s="31"/>
      <c r="C11" s="157"/>
      <c r="D11" s="148"/>
      <c r="E11" s="149"/>
      <c r="F11" s="149"/>
      <c r="G11" s="125"/>
      <c r="H11" s="91"/>
      <c r="I11" s="113"/>
      <c r="J11" s="115"/>
      <c r="K11" s="115"/>
      <c r="L11" s="115"/>
      <c r="M11" s="115"/>
      <c r="N11" s="120"/>
      <c r="O11" s="68"/>
      <c r="P11" s="122"/>
      <c r="Q11" s="122"/>
      <c r="R11" s="122"/>
      <c r="S11" s="66"/>
      <c r="T11" s="127"/>
      <c r="U11" s="255" t="str">
        <f t="shared" si="0"/>
        <v/>
      </c>
      <c r="V11" s="256" t="str">
        <f t="shared" si="1"/>
        <v/>
      </c>
      <c r="W11" s="256" t="str">
        <f t="shared" si="5"/>
        <v/>
      </c>
      <c r="X11" s="256" t="str">
        <f t="shared" si="6"/>
        <v/>
      </c>
      <c r="Y11" s="257" t="str">
        <f t="shared" si="3"/>
        <v/>
      </c>
      <c r="Z11" s="256" t="str">
        <f t="shared" si="7"/>
        <v/>
      </c>
      <c r="AA11" s="257" t="str">
        <f t="shared" si="4"/>
        <v/>
      </c>
      <c r="AB11" s="258" t="str">
        <f t="shared" si="8"/>
        <v/>
      </c>
      <c r="AC11" s="32"/>
    </row>
    <row r="12" spans="2:29" ht="30" customHeight="1" x14ac:dyDescent="0.2">
      <c r="B12" s="31"/>
      <c r="C12" s="157"/>
      <c r="D12" s="148"/>
      <c r="E12" s="149"/>
      <c r="F12" s="149"/>
      <c r="G12" s="125"/>
      <c r="H12" s="91"/>
      <c r="I12" s="113"/>
      <c r="J12" s="115"/>
      <c r="K12" s="115"/>
      <c r="L12" s="115"/>
      <c r="M12" s="115"/>
      <c r="N12" s="120"/>
      <c r="O12" s="68"/>
      <c r="P12" s="122"/>
      <c r="Q12" s="122"/>
      <c r="R12" s="122"/>
      <c r="S12" s="66"/>
      <c r="T12" s="127"/>
      <c r="U12" s="255" t="str">
        <f t="shared" si="0"/>
        <v/>
      </c>
      <c r="V12" s="256" t="str">
        <f t="shared" si="1"/>
        <v/>
      </c>
      <c r="W12" s="256" t="str">
        <f t="shared" si="5"/>
        <v/>
      </c>
      <c r="X12" s="256" t="str">
        <f t="shared" si="6"/>
        <v/>
      </c>
      <c r="Y12" s="257" t="str">
        <f t="shared" si="3"/>
        <v/>
      </c>
      <c r="Z12" s="256" t="str">
        <f t="shared" si="7"/>
        <v/>
      </c>
      <c r="AA12" s="257" t="str">
        <f t="shared" si="4"/>
        <v/>
      </c>
      <c r="AB12" s="258" t="str">
        <f t="shared" si="8"/>
        <v/>
      </c>
      <c r="AC12" s="32"/>
    </row>
    <row r="13" spans="2:29" ht="30" customHeight="1" x14ac:dyDescent="0.2">
      <c r="B13" s="31"/>
      <c r="C13" s="157"/>
      <c r="D13" s="148"/>
      <c r="E13" s="149"/>
      <c r="F13" s="149"/>
      <c r="G13" s="125"/>
      <c r="H13" s="91"/>
      <c r="I13" s="113"/>
      <c r="J13" s="115"/>
      <c r="K13" s="115"/>
      <c r="L13" s="115"/>
      <c r="M13" s="115"/>
      <c r="N13" s="120"/>
      <c r="O13" s="68"/>
      <c r="P13" s="122"/>
      <c r="Q13" s="122"/>
      <c r="R13" s="122"/>
      <c r="S13" s="66"/>
      <c r="T13" s="127"/>
      <c r="U13" s="255" t="str">
        <f t="shared" si="0"/>
        <v/>
      </c>
      <c r="V13" s="256" t="str">
        <f t="shared" si="1"/>
        <v/>
      </c>
      <c r="W13" s="256" t="str">
        <f t="shared" si="5"/>
        <v/>
      </c>
      <c r="X13" s="256" t="str">
        <f t="shared" si="6"/>
        <v/>
      </c>
      <c r="Y13" s="257" t="str">
        <f t="shared" si="3"/>
        <v/>
      </c>
      <c r="Z13" s="256" t="str">
        <f t="shared" si="7"/>
        <v/>
      </c>
      <c r="AA13" s="257" t="str">
        <f t="shared" si="4"/>
        <v/>
      </c>
      <c r="AB13" s="258" t="str">
        <f t="shared" si="8"/>
        <v/>
      </c>
      <c r="AC13" s="32"/>
    </row>
    <row r="14" spans="2:29" ht="30" customHeight="1" x14ac:dyDescent="0.2">
      <c r="B14" s="31"/>
      <c r="C14" s="157"/>
      <c r="D14" s="148"/>
      <c r="E14" s="149"/>
      <c r="F14" s="149"/>
      <c r="G14" s="125"/>
      <c r="H14" s="91"/>
      <c r="I14" s="113"/>
      <c r="J14" s="115"/>
      <c r="K14" s="115"/>
      <c r="L14" s="115"/>
      <c r="M14" s="115"/>
      <c r="N14" s="120"/>
      <c r="O14" s="68"/>
      <c r="P14" s="122"/>
      <c r="Q14" s="122"/>
      <c r="R14" s="122"/>
      <c r="S14" s="66"/>
      <c r="T14" s="127"/>
      <c r="U14" s="255" t="str">
        <f t="shared" si="0"/>
        <v/>
      </c>
      <c r="V14" s="256" t="str">
        <f t="shared" si="1"/>
        <v/>
      </c>
      <c r="W14" s="256" t="str">
        <f t="shared" si="5"/>
        <v/>
      </c>
      <c r="X14" s="256" t="str">
        <f t="shared" si="6"/>
        <v/>
      </c>
      <c r="Y14" s="257" t="str">
        <f t="shared" si="3"/>
        <v/>
      </c>
      <c r="Z14" s="256" t="str">
        <f t="shared" si="7"/>
        <v/>
      </c>
      <c r="AA14" s="257" t="str">
        <f t="shared" si="4"/>
        <v/>
      </c>
      <c r="AB14" s="258" t="str">
        <f t="shared" si="8"/>
        <v/>
      </c>
      <c r="AC14" s="32"/>
    </row>
    <row r="15" spans="2:29" ht="30" customHeight="1" x14ac:dyDescent="0.2">
      <c r="B15" s="31"/>
      <c r="C15" s="157"/>
      <c r="D15" s="148"/>
      <c r="E15" s="149"/>
      <c r="F15" s="149"/>
      <c r="G15" s="125"/>
      <c r="H15" s="91"/>
      <c r="I15" s="113"/>
      <c r="J15" s="115"/>
      <c r="K15" s="115"/>
      <c r="L15" s="115"/>
      <c r="M15" s="115"/>
      <c r="N15" s="120"/>
      <c r="O15" s="68"/>
      <c r="P15" s="122"/>
      <c r="Q15" s="122"/>
      <c r="R15" s="122"/>
      <c r="S15" s="66"/>
      <c r="T15" s="127"/>
      <c r="U15" s="255" t="str">
        <f t="shared" si="0"/>
        <v/>
      </c>
      <c r="V15" s="256" t="str">
        <f t="shared" si="1"/>
        <v/>
      </c>
      <c r="W15" s="256" t="str">
        <f t="shared" si="5"/>
        <v/>
      </c>
      <c r="X15" s="256" t="str">
        <f t="shared" si="6"/>
        <v/>
      </c>
      <c r="Y15" s="257" t="str">
        <f t="shared" si="3"/>
        <v/>
      </c>
      <c r="Z15" s="256" t="str">
        <f t="shared" si="7"/>
        <v/>
      </c>
      <c r="AA15" s="257" t="str">
        <f t="shared" si="4"/>
        <v/>
      </c>
      <c r="AB15" s="258" t="str">
        <f t="shared" si="8"/>
        <v/>
      </c>
      <c r="AC15" s="32"/>
    </row>
    <row r="16" spans="2:29" ht="30" customHeight="1" x14ac:dyDescent="0.2">
      <c r="B16" s="31"/>
      <c r="C16" s="157"/>
      <c r="D16" s="148"/>
      <c r="E16" s="149"/>
      <c r="F16" s="149"/>
      <c r="G16" s="125"/>
      <c r="H16" s="91"/>
      <c r="I16" s="113"/>
      <c r="J16" s="115"/>
      <c r="K16" s="115"/>
      <c r="L16" s="115"/>
      <c r="M16" s="115"/>
      <c r="N16" s="120"/>
      <c r="O16" s="68"/>
      <c r="P16" s="122"/>
      <c r="Q16" s="122"/>
      <c r="R16" s="122"/>
      <c r="S16" s="66"/>
      <c r="T16" s="127"/>
      <c r="U16" s="255" t="str">
        <f t="shared" si="0"/>
        <v/>
      </c>
      <c r="V16" s="256" t="str">
        <f t="shared" si="1"/>
        <v/>
      </c>
      <c r="W16" s="256" t="str">
        <f t="shared" si="5"/>
        <v/>
      </c>
      <c r="X16" s="256" t="str">
        <f t="shared" si="6"/>
        <v/>
      </c>
      <c r="Y16" s="257" t="str">
        <f t="shared" si="3"/>
        <v/>
      </c>
      <c r="Z16" s="256" t="str">
        <f t="shared" si="7"/>
        <v/>
      </c>
      <c r="AA16" s="257" t="str">
        <f t="shared" si="4"/>
        <v/>
      </c>
      <c r="AB16" s="258" t="str">
        <f t="shared" si="8"/>
        <v/>
      </c>
      <c r="AC16" s="32"/>
    </row>
    <row r="17" spans="2:29" ht="30" customHeight="1" x14ac:dyDescent="0.2">
      <c r="B17" s="31"/>
      <c r="C17" s="157"/>
      <c r="D17" s="148"/>
      <c r="E17" s="149"/>
      <c r="F17" s="149"/>
      <c r="G17" s="125"/>
      <c r="H17" s="91"/>
      <c r="I17" s="113"/>
      <c r="J17" s="115"/>
      <c r="K17" s="115"/>
      <c r="L17" s="115"/>
      <c r="M17" s="115"/>
      <c r="N17" s="120"/>
      <c r="O17" s="68"/>
      <c r="P17" s="122"/>
      <c r="Q17" s="122"/>
      <c r="R17" s="122"/>
      <c r="S17" s="66"/>
      <c r="T17" s="127"/>
      <c r="U17" s="255" t="str">
        <f t="shared" si="0"/>
        <v/>
      </c>
      <c r="V17" s="256" t="str">
        <f t="shared" si="1"/>
        <v/>
      </c>
      <c r="W17" s="256" t="str">
        <f t="shared" si="5"/>
        <v/>
      </c>
      <c r="X17" s="256" t="str">
        <f t="shared" si="6"/>
        <v/>
      </c>
      <c r="Y17" s="257" t="str">
        <f t="shared" si="3"/>
        <v/>
      </c>
      <c r="Z17" s="256" t="str">
        <f t="shared" si="7"/>
        <v/>
      </c>
      <c r="AA17" s="257" t="str">
        <f t="shared" si="4"/>
        <v/>
      </c>
      <c r="AB17" s="258" t="str">
        <f t="shared" si="8"/>
        <v/>
      </c>
      <c r="AC17" s="32"/>
    </row>
    <row r="18" spans="2:29" ht="30" customHeight="1" x14ac:dyDescent="0.2">
      <c r="B18" s="31"/>
      <c r="C18" s="157"/>
      <c r="D18" s="148"/>
      <c r="E18" s="149"/>
      <c r="F18" s="149"/>
      <c r="G18" s="125"/>
      <c r="H18" s="91"/>
      <c r="I18" s="113"/>
      <c r="J18" s="115"/>
      <c r="K18" s="115"/>
      <c r="L18" s="115"/>
      <c r="M18" s="115"/>
      <c r="N18" s="120"/>
      <c r="O18" s="68"/>
      <c r="P18" s="122"/>
      <c r="Q18" s="122"/>
      <c r="R18" s="122"/>
      <c r="S18" s="66"/>
      <c r="T18" s="127"/>
      <c r="U18" s="255" t="str">
        <f t="shared" si="0"/>
        <v/>
      </c>
      <c r="V18" s="256" t="str">
        <f t="shared" si="1"/>
        <v/>
      </c>
      <c r="W18" s="256" t="str">
        <f t="shared" si="5"/>
        <v/>
      </c>
      <c r="X18" s="256" t="str">
        <f t="shared" si="6"/>
        <v/>
      </c>
      <c r="Y18" s="257" t="str">
        <f t="shared" si="3"/>
        <v/>
      </c>
      <c r="Z18" s="256" t="str">
        <f t="shared" si="7"/>
        <v/>
      </c>
      <c r="AA18" s="257" t="str">
        <f t="shared" si="4"/>
        <v/>
      </c>
      <c r="AB18" s="258" t="str">
        <f t="shared" si="8"/>
        <v/>
      </c>
      <c r="AC18" s="32"/>
    </row>
    <row r="19" spans="2:29" ht="30" customHeight="1" x14ac:dyDescent="0.2">
      <c r="B19" s="31"/>
      <c r="C19" s="157"/>
      <c r="D19" s="148"/>
      <c r="E19" s="149"/>
      <c r="F19" s="149"/>
      <c r="G19" s="125"/>
      <c r="H19" s="91"/>
      <c r="I19" s="113"/>
      <c r="J19" s="115"/>
      <c r="K19" s="115"/>
      <c r="L19" s="115"/>
      <c r="M19" s="115"/>
      <c r="N19" s="120"/>
      <c r="O19" s="68"/>
      <c r="P19" s="122"/>
      <c r="Q19" s="122"/>
      <c r="R19" s="122"/>
      <c r="S19" s="66"/>
      <c r="T19" s="127"/>
      <c r="U19" s="255" t="str">
        <f t="shared" si="0"/>
        <v/>
      </c>
      <c r="V19" s="256" t="str">
        <f t="shared" si="1"/>
        <v/>
      </c>
      <c r="W19" s="256" t="str">
        <f t="shared" si="5"/>
        <v/>
      </c>
      <c r="X19" s="256" t="str">
        <f t="shared" si="6"/>
        <v/>
      </c>
      <c r="Y19" s="257" t="str">
        <f t="shared" si="3"/>
        <v/>
      </c>
      <c r="Z19" s="256" t="str">
        <f t="shared" si="7"/>
        <v/>
      </c>
      <c r="AA19" s="257" t="str">
        <f t="shared" si="4"/>
        <v/>
      </c>
      <c r="AB19" s="258" t="str">
        <f t="shared" si="8"/>
        <v/>
      </c>
      <c r="AC19" s="32"/>
    </row>
    <row r="20" spans="2:29" ht="30" customHeight="1" x14ac:dyDescent="0.2">
      <c r="B20" s="31"/>
      <c r="C20" s="157"/>
      <c r="D20" s="148"/>
      <c r="E20" s="149"/>
      <c r="F20" s="149"/>
      <c r="G20" s="125"/>
      <c r="H20" s="91"/>
      <c r="I20" s="113"/>
      <c r="J20" s="115"/>
      <c r="K20" s="115"/>
      <c r="L20" s="115"/>
      <c r="M20" s="115"/>
      <c r="N20" s="120"/>
      <c r="O20" s="68"/>
      <c r="P20" s="122"/>
      <c r="Q20" s="122"/>
      <c r="R20" s="122"/>
      <c r="S20" s="66"/>
      <c r="T20" s="127"/>
      <c r="U20" s="255" t="str">
        <f t="shared" si="0"/>
        <v/>
      </c>
      <c r="V20" s="256" t="str">
        <f t="shared" si="1"/>
        <v/>
      </c>
      <c r="W20" s="256" t="str">
        <f t="shared" si="5"/>
        <v/>
      </c>
      <c r="X20" s="256" t="str">
        <f t="shared" si="6"/>
        <v/>
      </c>
      <c r="Y20" s="257" t="str">
        <f t="shared" si="3"/>
        <v/>
      </c>
      <c r="Z20" s="256" t="str">
        <f t="shared" si="7"/>
        <v/>
      </c>
      <c r="AA20" s="257" t="str">
        <f t="shared" si="4"/>
        <v/>
      </c>
      <c r="AB20" s="258" t="str">
        <f t="shared" si="8"/>
        <v/>
      </c>
      <c r="AC20" s="32"/>
    </row>
    <row r="21" spans="2:29" ht="30" customHeight="1" x14ac:dyDescent="0.2">
      <c r="B21" s="31"/>
      <c r="C21" s="157"/>
      <c r="D21" s="148"/>
      <c r="E21" s="149"/>
      <c r="F21" s="149"/>
      <c r="G21" s="125"/>
      <c r="H21" s="91"/>
      <c r="I21" s="113"/>
      <c r="J21" s="115"/>
      <c r="K21" s="115"/>
      <c r="L21" s="115"/>
      <c r="M21" s="115"/>
      <c r="N21" s="120"/>
      <c r="O21" s="68"/>
      <c r="P21" s="122"/>
      <c r="Q21" s="122"/>
      <c r="R21" s="122"/>
      <c r="S21" s="66"/>
      <c r="T21" s="127"/>
      <c r="U21" s="255" t="str">
        <f t="shared" si="0"/>
        <v/>
      </c>
      <c r="V21" s="256" t="str">
        <f t="shared" si="1"/>
        <v/>
      </c>
      <c r="W21" s="256" t="str">
        <f t="shared" si="5"/>
        <v/>
      </c>
      <c r="X21" s="256" t="str">
        <f t="shared" si="6"/>
        <v/>
      </c>
      <c r="Y21" s="257" t="str">
        <f t="shared" si="3"/>
        <v/>
      </c>
      <c r="Z21" s="256" t="str">
        <f t="shared" si="7"/>
        <v/>
      </c>
      <c r="AA21" s="257" t="str">
        <f t="shared" si="4"/>
        <v/>
      </c>
      <c r="AB21" s="258" t="str">
        <f t="shared" si="8"/>
        <v/>
      </c>
      <c r="AC21" s="32"/>
    </row>
    <row r="22" spans="2:29" ht="30" customHeight="1" x14ac:dyDescent="0.2">
      <c r="B22" s="31"/>
      <c r="C22" s="157"/>
      <c r="D22" s="148"/>
      <c r="E22" s="149"/>
      <c r="F22" s="149"/>
      <c r="G22" s="125"/>
      <c r="H22" s="91"/>
      <c r="I22" s="113"/>
      <c r="J22" s="115"/>
      <c r="K22" s="115"/>
      <c r="L22" s="115"/>
      <c r="M22" s="115"/>
      <c r="N22" s="120"/>
      <c r="O22" s="68"/>
      <c r="P22" s="122"/>
      <c r="Q22" s="122"/>
      <c r="R22" s="122"/>
      <c r="S22" s="66"/>
      <c r="T22" s="127"/>
      <c r="U22" s="255" t="str">
        <f t="shared" si="0"/>
        <v/>
      </c>
      <c r="V22" s="256" t="str">
        <f t="shared" si="1"/>
        <v/>
      </c>
      <c r="W22" s="256" t="str">
        <f t="shared" si="5"/>
        <v/>
      </c>
      <c r="X22" s="256" t="str">
        <f t="shared" si="6"/>
        <v/>
      </c>
      <c r="Y22" s="257" t="str">
        <f t="shared" si="3"/>
        <v/>
      </c>
      <c r="Z22" s="256" t="str">
        <f t="shared" si="7"/>
        <v/>
      </c>
      <c r="AA22" s="257" t="str">
        <f t="shared" si="4"/>
        <v/>
      </c>
      <c r="AB22" s="258" t="str">
        <f t="shared" si="8"/>
        <v/>
      </c>
      <c r="AC22" s="32"/>
    </row>
    <row r="23" spans="2:29" ht="30" customHeight="1" thickBot="1" x14ac:dyDescent="0.25">
      <c r="B23" s="31"/>
      <c r="C23" s="158"/>
      <c r="D23" s="150"/>
      <c r="E23" s="151"/>
      <c r="F23" s="151"/>
      <c r="G23" s="126"/>
      <c r="H23" s="92"/>
      <c r="I23" s="114"/>
      <c r="J23" s="116"/>
      <c r="K23" s="116"/>
      <c r="L23" s="116"/>
      <c r="M23" s="116"/>
      <c r="N23" s="121"/>
      <c r="O23" s="70"/>
      <c r="P23" s="123"/>
      <c r="Q23" s="123"/>
      <c r="R23" s="123"/>
      <c r="S23" s="71"/>
      <c r="T23" s="128"/>
      <c r="U23" s="259" t="str">
        <f t="shared" si="0"/>
        <v/>
      </c>
      <c r="V23" s="260" t="str">
        <f t="shared" si="1"/>
        <v/>
      </c>
      <c r="W23" s="260" t="str">
        <f t="shared" si="5"/>
        <v/>
      </c>
      <c r="X23" s="260" t="str">
        <f t="shared" si="6"/>
        <v/>
      </c>
      <c r="Y23" s="261" t="str">
        <f t="shared" si="3"/>
        <v/>
      </c>
      <c r="Z23" s="260" t="str">
        <f t="shared" si="7"/>
        <v/>
      </c>
      <c r="AA23" s="261" t="str">
        <f t="shared" si="4"/>
        <v/>
      </c>
      <c r="AB23" s="262" t="str">
        <f t="shared" si="8"/>
        <v/>
      </c>
      <c r="AC23" s="32"/>
    </row>
    <row r="24" spans="2:29" ht="14.25" x14ac:dyDescent="0.2">
      <c r="B24" s="31"/>
      <c r="AC24" s="32"/>
    </row>
    <row r="25" spans="2:29" ht="14.25" x14ac:dyDescent="0.2">
      <c r="B25" s="31"/>
      <c r="AC25" s="32"/>
    </row>
    <row r="26" spans="2:29" ht="16.5" thickBot="1" x14ac:dyDescent="0.3">
      <c r="B26" s="263"/>
      <c r="C26" s="248"/>
      <c r="D26" s="248"/>
      <c r="E26" s="248"/>
      <c r="F26" s="248"/>
      <c r="G26" s="248"/>
      <c r="H26" s="248"/>
      <c r="I26" s="248"/>
      <c r="J26" s="248"/>
      <c r="K26" s="248"/>
      <c r="L26" s="248"/>
      <c r="M26" s="248"/>
      <c r="N26" s="248"/>
      <c r="O26" s="248"/>
      <c r="P26" s="248"/>
      <c r="Q26" s="248"/>
      <c r="R26" s="248"/>
      <c r="S26" s="248"/>
      <c r="T26" s="248"/>
      <c r="U26" s="248"/>
      <c r="V26" s="248"/>
      <c r="W26" s="248"/>
      <c r="X26" s="248"/>
      <c r="Y26" s="248"/>
      <c r="Z26" s="248"/>
      <c r="AA26" s="248"/>
      <c r="AB26" s="248"/>
      <c r="AC26" s="249"/>
    </row>
    <row r="27" spans="2:29" ht="14.25" x14ac:dyDescent="0.2"/>
    <row r="28" spans="2:29" ht="14.25" hidden="1" x14ac:dyDescent="0.2"/>
    <row r="29" spans="2:29" ht="14.25" hidden="1" x14ac:dyDescent="0.2"/>
    <row r="30" spans="2:29" ht="14.25" hidden="1" x14ac:dyDescent="0.2"/>
    <row r="31" spans="2:29" ht="14.25" hidden="1" x14ac:dyDescent="0.2"/>
    <row r="32" spans="2:29" ht="14.25" hidden="1" x14ac:dyDescent="0.2"/>
    <row r="33" ht="14.25" hidden="1" x14ac:dyDescent="0.2"/>
    <row r="34" ht="14.25" hidden="1" x14ac:dyDescent="0.2"/>
    <row r="35" ht="14.25" hidden="1" x14ac:dyDescent="0.2"/>
    <row r="36" ht="14.25" hidden="1" x14ac:dyDescent="0.2"/>
    <row r="37" ht="14.25" hidden="1" x14ac:dyDescent="0.2"/>
    <row r="38" ht="14.25" hidden="1" x14ac:dyDescent="0.2"/>
    <row r="39" ht="14.25" hidden="1" x14ac:dyDescent="0.2"/>
    <row r="40" ht="14.25" hidden="1" x14ac:dyDescent="0.2"/>
    <row r="41" ht="14.25" hidden="1" x14ac:dyDescent="0.2"/>
    <row r="42" ht="14.25" hidden="1" x14ac:dyDescent="0.2"/>
    <row r="43" ht="14.25" hidden="1" x14ac:dyDescent="0.2"/>
    <row r="44" ht="14.25" hidden="1" x14ac:dyDescent="0.2"/>
    <row r="45" ht="14.25" hidden="1" x14ac:dyDescent="0.2"/>
    <row r="46" ht="14.25" hidden="1" x14ac:dyDescent="0.2"/>
    <row r="47" ht="14.25" hidden="1" x14ac:dyDescent="0.2"/>
    <row r="48" ht="14.25" hidden="1" x14ac:dyDescent="0.2"/>
    <row r="49" ht="14.25" hidden="1" x14ac:dyDescent="0.2"/>
    <row r="50" ht="14.25" hidden="1" x14ac:dyDescent="0.2"/>
    <row r="51" ht="14.25" hidden="1" x14ac:dyDescent="0.2"/>
    <row r="52" ht="14.25" hidden="1" x14ac:dyDescent="0.2"/>
    <row r="53" ht="14.25" hidden="1" x14ac:dyDescent="0.2"/>
    <row r="54" ht="14.25" hidden="1" x14ac:dyDescent="0.2"/>
    <row r="55" ht="14.25" hidden="1" x14ac:dyDescent="0.2"/>
    <row r="56" ht="14.25" hidden="1" x14ac:dyDescent="0.2"/>
    <row r="57" ht="14.25" hidden="1" x14ac:dyDescent="0.2"/>
    <row r="58" ht="14.25" hidden="1" x14ac:dyDescent="0.2"/>
    <row r="59" ht="14.25" hidden="1" x14ac:dyDescent="0.2"/>
    <row r="60" ht="14.25" hidden="1" x14ac:dyDescent="0.2"/>
    <row r="61" ht="14.25" hidden="1" x14ac:dyDescent="0.2"/>
    <row r="62" ht="14.25" hidden="1" x14ac:dyDescent="0.2"/>
    <row r="63" ht="14.25" hidden="1" x14ac:dyDescent="0.2"/>
    <row r="64" ht="14.25" hidden="1" x14ac:dyDescent="0.2"/>
    <row r="65" ht="14.25" hidden="1" x14ac:dyDescent="0.2"/>
    <row r="66" ht="14.25" hidden="1" x14ac:dyDescent="0.2"/>
    <row r="67" ht="14.25" hidden="1" x14ac:dyDescent="0.2"/>
    <row r="68" ht="14.25" hidden="1" x14ac:dyDescent="0.2"/>
    <row r="69" ht="14.25" hidden="1" x14ac:dyDescent="0.2"/>
    <row r="70" ht="14.25" hidden="1" x14ac:dyDescent="0.2"/>
    <row r="71" ht="14.25" hidden="1" x14ac:dyDescent="0.2"/>
    <row r="72" ht="14.25" hidden="1" x14ac:dyDescent="0.2"/>
    <row r="73" ht="14.25" hidden="1" x14ac:dyDescent="0.2"/>
    <row r="74" ht="14.25" hidden="1" x14ac:dyDescent="0.2"/>
    <row r="75" ht="14.25" hidden="1" x14ac:dyDescent="0.2"/>
    <row r="76" ht="14.25" hidden="1" x14ac:dyDescent="0.2"/>
    <row r="77" ht="14.25" hidden="1" x14ac:dyDescent="0.2"/>
    <row r="78" ht="14.25" hidden="1" x14ac:dyDescent="0.2"/>
    <row r="79" ht="14.25" hidden="1" x14ac:dyDescent="0.2"/>
    <row r="80" ht="14.25" hidden="1" x14ac:dyDescent="0.2"/>
    <row r="81" ht="14.25" hidden="1" x14ac:dyDescent="0.2"/>
    <row r="82" ht="14.25" hidden="1" x14ac:dyDescent="0.2"/>
    <row r="83" ht="14.25" hidden="1" x14ac:dyDescent="0.2"/>
    <row r="84" ht="14.25" hidden="1" x14ac:dyDescent="0.2"/>
    <row r="85" ht="14.25" hidden="1" x14ac:dyDescent="0.2"/>
    <row r="86" ht="14.25" hidden="1" x14ac:dyDescent="0.2"/>
    <row r="87" ht="14.25" hidden="1" x14ac:dyDescent="0.2"/>
    <row r="88" ht="14.25" hidden="1" x14ac:dyDescent="0.2"/>
    <row r="89" ht="14.25" hidden="1" x14ac:dyDescent="0.2"/>
    <row r="90" ht="14.25" hidden="1" x14ac:dyDescent="0.2"/>
    <row r="91" ht="14.25" hidden="1" x14ac:dyDescent="0.2"/>
    <row r="92" ht="13.9" hidden="1" customHeight="1" x14ac:dyDescent="0.2"/>
    <row r="93" ht="13.9" hidden="1" customHeight="1" x14ac:dyDescent="0.2"/>
    <row r="94" ht="13.9" hidden="1" customHeight="1" x14ac:dyDescent="0.2"/>
    <row r="95" ht="13.9" hidden="1" customHeight="1" x14ac:dyDescent="0.2"/>
    <row r="96" ht="13.9" hidden="1" customHeight="1" x14ac:dyDescent="0.2"/>
    <row r="97" ht="13.9" hidden="1" customHeight="1" x14ac:dyDescent="0.2"/>
    <row r="98" ht="13.9" hidden="1" customHeight="1" x14ac:dyDescent="0.2"/>
    <row r="99" ht="13.9" hidden="1" customHeight="1" x14ac:dyDescent="0.2"/>
    <row r="100" ht="13.9" hidden="1" customHeight="1" x14ac:dyDescent="0.2"/>
    <row r="101" ht="13.9" hidden="1" customHeight="1" x14ac:dyDescent="0.2"/>
    <row r="102" ht="13.9" hidden="1" customHeight="1" x14ac:dyDescent="0.2"/>
    <row r="103" ht="13.9" hidden="1" customHeight="1" x14ac:dyDescent="0.2"/>
    <row r="104" ht="13.9" hidden="1" customHeight="1" x14ac:dyDescent="0.2"/>
    <row r="105" ht="13.9" hidden="1" customHeight="1" x14ac:dyDescent="0.2"/>
    <row r="106" ht="13.9" hidden="1" customHeight="1" x14ac:dyDescent="0.2"/>
    <row r="107" ht="13.9" hidden="1" customHeight="1" x14ac:dyDescent="0.2"/>
    <row r="108" ht="13.9" hidden="1" customHeight="1" x14ac:dyDescent="0.2"/>
    <row r="109" ht="13.9" hidden="1" customHeight="1" x14ac:dyDescent="0.2"/>
    <row r="110" ht="13.9" hidden="1" customHeight="1" x14ac:dyDescent="0.2"/>
    <row r="111" ht="13.9" hidden="1" customHeight="1" x14ac:dyDescent="0.2"/>
    <row r="112" ht="13.9" hidden="1" customHeight="1" x14ac:dyDescent="0.2"/>
    <row r="113" ht="13.9" hidden="1" customHeight="1" x14ac:dyDescent="0.2"/>
    <row r="114" ht="13.9" hidden="1" customHeight="1" x14ac:dyDescent="0.2"/>
    <row r="115" ht="13.9" hidden="1" customHeight="1" x14ac:dyDescent="0.2"/>
    <row r="116" ht="13.9" hidden="1" customHeight="1" x14ac:dyDescent="0.2"/>
    <row r="117" ht="13.9" hidden="1" customHeight="1" x14ac:dyDescent="0.2"/>
    <row r="118" ht="13.9" hidden="1" customHeight="1" x14ac:dyDescent="0.2"/>
    <row r="119" ht="13.9" hidden="1" customHeight="1" x14ac:dyDescent="0.2"/>
    <row r="120" ht="13.9" hidden="1" customHeight="1" x14ac:dyDescent="0.2"/>
    <row r="121" ht="13.9" hidden="1" customHeight="1" x14ac:dyDescent="0.2"/>
    <row r="122" ht="13.9" hidden="1" customHeight="1" x14ac:dyDescent="0.2"/>
    <row r="123" ht="13.9" hidden="1" customHeight="1" x14ac:dyDescent="0.2"/>
    <row r="124" ht="13.9" hidden="1" customHeight="1" x14ac:dyDescent="0.2"/>
    <row r="125" ht="13.9" hidden="1" customHeight="1" x14ac:dyDescent="0.2"/>
    <row r="126" ht="13.9" hidden="1" customHeight="1" x14ac:dyDescent="0.2"/>
    <row r="127" ht="13.9" hidden="1" customHeight="1" x14ac:dyDescent="0.2"/>
    <row r="128" ht="13.9" hidden="1" customHeight="1" x14ac:dyDescent="0.2"/>
    <row r="129" ht="13.9" hidden="1" customHeight="1" x14ac:dyDescent="0.2"/>
    <row r="130" ht="13.9" hidden="1" customHeight="1" x14ac:dyDescent="0.2"/>
    <row r="131" ht="13.9" hidden="1" customHeight="1" x14ac:dyDescent="0.2"/>
    <row r="132" ht="13.9" hidden="1" customHeight="1" x14ac:dyDescent="0.2"/>
    <row r="133" ht="13.9" hidden="1" customHeight="1" x14ac:dyDescent="0.2"/>
    <row r="134" ht="13.9" hidden="1" customHeight="1" x14ac:dyDescent="0.2"/>
    <row r="135" ht="13.9" hidden="1" customHeight="1" x14ac:dyDescent="0.2"/>
    <row r="136" ht="13.9" hidden="1" customHeight="1" x14ac:dyDescent="0.2"/>
    <row r="137" ht="13.9" hidden="1" customHeight="1" x14ac:dyDescent="0.2"/>
    <row r="138" ht="13.9" hidden="1" customHeight="1" x14ac:dyDescent="0.2"/>
    <row r="139" ht="13.9" hidden="1" customHeight="1" x14ac:dyDescent="0.2"/>
    <row r="140" ht="13.9" hidden="1" customHeight="1" x14ac:dyDescent="0.2"/>
    <row r="141" ht="13.9" hidden="1" customHeight="1" x14ac:dyDescent="0.2"/>
    <row r="142" ht="13.9" hidden="1" customHeight="1" x14ac:dyDescent="0.2"/>
    <row r="143" ht="13.9" hidden="1" customHeight="1" x14ac:dyDescent="0.2"/>
    <row r="144" ht="13.9" hidden="1" customHeight="1" x14ac:dyDescent="0.2"/>
    <row r="145" ht="13.9" hidden="1" customHeight="1" x14ac:dyDescent="0.2"/>
    <row r="146" ht="13.9" hidden="1" customHeight="1" x14ac:dyDescent="0.2"/>
    <row r="147" ht="13.9" hidden="1" customHeight="1" x14ac:dyDescent="0.2"/>
    <row r="148" ht="13.9" hidden="1" customHeight="1" x14ac:dyDescent="0.2"/>
    <row r="149" ht="13.9" hidden="1" customHeight="1" x14ac:dyDescent="0.2"/>
    <row r="150" ht="13.9" hidden="1" customHeight="1" x14ac:dyDescent="0.2"/>
    <row r="151" ht="13.9" hidden="1" customHeight="1" x14ac:dyDescent="0.2"/>
    <row r="152" ht="13.9" hidden="1" customHeight="1" x14ac:dyDescent="0.2"/>
    <row r="153" ht="13.9" hidden="1" customHeight="1" x14ac:dyDescent="0.2"/>
    <row r="154" ht="13.9" hidden="1" customHeight="1" x14ac:dyDescent="0.2"/>
    <row r="155" ht="13.9" hidden="1" customHeight="1" x14ac:dyDescent="0.2"/>
    <row r="156" ht="13.9" hidden="1" customHeight="1" x14ac:dyDescent="0.2"/>
    <row r="157" ht="13.9" hidden="1" customHeight="1" x14ac:dyDescent="0.2"/>
    <row r="158" ht="13.9" hidden="1" customHeight="1" x14ac:dyDescent="0.2"/>
    <row r="159" ht="13.9" hidden="1" customHeight="1" x14ac:dyDescent="0.2"/>
    <row r="160" ht="13.9" hidden="1" customHeight="1" x14ac:dyDescent="0.2"/>
    <row r="161" ht="13.9" hidden="1" customHeight="1" x14ac:dyDescent="0.2"/>
    <row r="162" ht="13.9" hidden="1" customHeight="1" x14ac:dyDescent="0.2"/>
    <row r="163" ht="13.9" hidden="1" customHeight="1" x14ac:dyDescent="0.2"/>
    <row r="164" ht="13.9" hidden="1" customHeight="1" x14ac:dyDescent="0.2"/>
    <row r="165" ht="13.9" hidden="1" customHeight="1" x14ac:dyDescent="0.2"/>
    <row r="166" ht="13.9" hidden="1" customHeight="1" x14ac:dyDescent="0.2"/>
    <row r="167" ht="13.9" hidden="1" customHeight="1" x14ac:dyDescent="0.2"/>
    <row r="168" ht="13.9" hidden="1" customHeight="1" x14ac:dyDescent="0.2"/>
    <row r="169" ht="13.9" hidden="1" customHeight="1" x14ac:dyDescent="0.2"/>
    <row r="170" ht="13.9" hidden="1" customHeight="1" x14ac:dyDescent="0.2"/>
    <row r="171" ht="13.9" hidden="1" customHeight="1" x14ac:dyDescent="0.2"/>
    <row r="172" ht="13.9" hidden="1" customHeight="1" x14ac:dyDescent="0.2"/>
    <row r="173" ht="13.9" hidden="1" customHeight="1" x14ac:dyDescent="0.2"/>
    <row r="174" ht="13.9" hidden="1" customHeight="1" x14ac:dyDescent="0.2"/>
    <row r="175" ht="13.9" hidden="1" customHeight="1" x14ac:dyDescent="0.2"/>
    <row r="176" ht="13.9" hidden="1" customHeight="1" x14ac:dyDescent="0.2"/>
    <row r="177" ht="13.9" hidden="1" customHeight="1" x14ac:dyDescent="0.2"/>
    <row r="178" ht="13.9" hidden="1" customHeight="1" x14ac:dyDescent="0.2"/>
    <row r="179" ht="13.9" hidden="1" customHeight="1" x14ac:dyDescent="0.2"/>
    <row r="180" ht="13.9" hidden="1" customHeight="1" x14ac:dyDescent="0.2"/>
    <row r="181" ht="13.9" hidden="1" customHeight="1" x14ac:dyDescent="0.2"/>
    <row r="182" ht="13.9" hidden="1" customHeight="1" x14ac:dyDescent="0.2"/>
    <row r="183" ht="13.9" hidden="1" customHeight="1" x14ac:dyDescent="0.2"/>
    <row r="184" ht="13.9" hidden="1" customHeight="1" x14ac:dyDescent="0.2"/>
    <row r="185" ht="13.9" hidden="1" customHeight="1" x14ac:dyDescent="0.2"/>
    <row r="186" ht="13.9" hidden="1" customHeight="1" x14ac:dyDescent="0.2"/>
    <row r="187" ht="13.9" hidden="1" customHeight="1" x14ac:dyDescent="0.2"/>
    <row r="188" ht="13.9" hidden="1" customHeight="1" x14ac:dyDescent="0.2"/>
    <row r="189" ht="13.9" hidden="1" customHeight="1" x14ac:dyDescent="0.2"/>
    <row r="190" ht="13.9" hidden="1" customHeight="1" x14ac:dyDescent="0.2"/>
    <row r="191" ht="13.9" hidden="1" customHeight="1" x14ac:dyDescent="0.2"/>
    <row r="192" ht="13.9" hidden="1" customHeight="1" x14ac:dyDescent="0.2"/>
    <row r="193" ht="13.9" hidden="1" customHeight="1" x14ac:dyDescent="0.2"/>
    <row r="194" ht="13.9" hidden="1" customHeight="1" x14ac:dyDescent="0.2"/>
    <row r="195" ht="13.9" hidden="1" customHeight="1" x14ac:dyDescent="0.2"/>
    <row r="196" ht="13.9" hidden="1" customHeight="1" x14ac:dyDescent="0.2"/>
    <row r="197" ht="13.9" hidden="1" customHeight="1" x14ac:dyDescent="0.2"/>
    <row r="198" ht="13.9" hidden="1" customHeight="1" x14ac:dyDescent="0.2"/>
    <row r="199" ht="13.9" hidden="1" customHeight="1" x14ac:dyDescent="0.2"/>
    <row r="200" ht="13.9" hidden="1" customHeight="1" x14ac:dyDescent="0.2"/>
    <row r="201" ht="13.9" hidden="1" customHeight="1" x14ac:dyDescent="0.2"/>
    <row r="202" ht="13.9" hidden="1" customHeight="1" x14ac:dyDescent="0.2"/>
    <row r="203" ht="13.9" hidden="1" customHeight="1" x14ac:dyDescent="0.2"/>
    <row r="204" ht="13.9" hidden="1" customHeight="1" x14ac:dyDescent="0.2"/>
    <row r="205" ht="13.9" hidden="1" customHeight="1" x14ac:dyDescent="0.2"/>
    <row r="206" ht="13.9" hidden="1" customHeight="1" x14ac:dyDescent="0.2"/>
    <row r="207" ht="13.9" hidden="1" customHeight="1" x14ac:dyDescent="0.2"/>
    <row r="208" ht="13.9" hidden="1" customHeight="1" x14ac:dyDescent="0.2"/>
    <row r="209" ht="13.9" hidden="1" customHeight="1" x14ac:dyDescent="0.2"/>
    <row r="210" ht="13.9" hidden="1" customHeight="1" x14ac:dyDescent="0.2"/>
    <row r="211" ht="13.9" hidden="1" customHeight="1" x14ac:dyDescent="0.2"/>
  </sheetData>
  <sheetProtection algorithmName="SHA-512" hashValue="7MD46SXyL1DvIFJJvlhiyYvz7RLaZiAbbTwuscuUDIcb5leuL+hK/0ME+UoAs09IeRo1MHi455sPB2Pi2qUtFg==" saltValue="RzipFy4u4yG5gxMp8dAA3A==" spinCount="100000" sheet="1" objects="1" scenarios="1" formatColumns="0" selectLockedCells="1"/>
  <mergeCells count="1">
    <mergeCell ref="U7:V7"/>
  </mergeCells>
  <pageMargins left="0.7" right="0.7" top="0.75" bottom="0.75" header="0.3" footer="0.3"/>
  <pageSetup paperSize="9" orientation="portrait" r:id="rId1"/>
  <headerFooter>
    <oddFooter>&amp;L_x000D_&amp;1#&amp;"Calibri"&amp;10&amp;KFF0000 Confidential</oddFooter>
  </headerFooter>
  <drawing r:id="rId2"/>
  <extLst>
    <ext xmlns:x14="http://schemas.microsoft.com/office/spreadsheetml/2009/9/main" uri="{CCE6A557-97BC-4b89-ADB6-D9C93CAAB3DF}">
      <x14:dataValidations xmlns:xm="http://schemas.microsoft.com/office/excel/2006/main" count="4">
        <x14:dataValidation type="list" allowBlank="1" showInputMessage="1" showErrorMessage="1" xr:uid="{93370B2A-D529-4BEA-8FFD-B4133ACA03A2}">
          <x14:formula1>
            <xm:f>Lists!$B$4:$B$6</xm:f>
          </x14:formula1>
          <xm:sqref>H9:H23 S9:S23 O9:O23</xm:sqref>
        </x14:dataValidation>
        <x14:dataValidation type="list" allowBlank="1" showInputMessage="1" showErrorMessage="1" xr:uid="{F8A25026-E68D-4E13-83BA-142372780743}">
          <x14:formula1>
            <xm:f>Lists!$I$4:$I$15</xm:f>
          </x14:formula1>
          <xm:sqref>I9:I23</xm:sqref>
        </x14:dataValidation>
        <x14:dataValidation type="list" allowBlank="1" showInputMessage="1" showErrorMessage="1" xr:uid="{38ADE4AC-F97D-482B-8FC5-9967B035B258}">
          <x14:formula1>
            <xm:f>Lists!$G$4:$G$19</xm:f>
          </x14:formula1>
          <xm:sqref>F10:F23</xm:sqref>
        </x14:dataValidation>
        <x14:dataValidation type="list" allowBlank="1" showInputMessage="1" showErrorMessage="1" xr:uid="{C55C0327-4E96-4456-98BE-50F395D66656}">
          <x14:formula1>
            <xm:f>Lists!$G$4:$G$26</xm:f>
          </x14:formula1>
          <xm:sqref>F9</xm:sqref>
        </x14:dataValidation>
      </x14:dataValidation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88110D-8322-463D-9365-93F9BF1F4D8D}">
  <sheetPr>
    <tabColor theme="4"/>
  </sheetPr>
  <dimension ref="A1:DC211"/>
  <sheetViews>
    <sheetView showGridLines="0" zoomScale="80" zoomScaleNormal="80" workbookViewId="0">
      <pane xSplit="3" ySplit="2" topLeftCell="D3" activePane="bottomRight" state="frozen"/>
      <selection pane="topRight" activeCell="D1" sqref="D1"/>
      <selection pane="bottomLeft" activeCell="A5" sqref="A5"/>
      <selection pane="bottomRight" activeCell="D9" sqref="D9"/>
    </sheetView>
  </sheetViews>
  <sheetFormatPr defaultColWidth="0" defaultRowHeight="0" customHeight="1" zeroHeight="1" x14ac:dyDescent="0.2"/>
  <cols>
    <col min="1" max="2" width="1.28515625" style="4" customWidth="1"/>
    <col min="3" max="3" width="30" style="4" customWidth="1"/>
    <col min="4" max="10" width="27.7109375" style="4" customWidth="1"/>
    <col min="11" max="11" width="55.42578125" style="4" customWidth="1"/>
    <col min="12" max="20" width="27.7109375" style="4" customWidth="1"/>
    <col min="21" max="21" width="55.5703125" style="4" customWidth="1"/>
    <col min="22" max="25" width="27.7109375" style="4" customWidth="1"/>
    <col min="26" max="26" width="55.5703125" style="4" customWidth="1"/>
    <col min="27" max="27" width="6.28515625" style="4" customWidth="1"/>
    <col min="28" max="28" width="1.5703125" style="4" customWidth="1"/>
    <col min="29" max="107" width="0" style="4" hidden="1" customWidth="1"/>
    <col min="108" max="16384" width="8.7109375" style="4" hidden="1"/>
  </cols>
  <sheetData>
    <row r="1" spans="2:27" ht="15" thickBot="1" x14ac:dyDescent="0.25"/>
    <row r="2" spans="2:27" ht="27" thickBot="1" x14ac:dyDescent="0.45">
      <c r="B2" s="42"/>
      <c r="C2" s="41" t="s">
        <v>62</v>
      </c>
      <c r="D2" s="39"/>
      <c r="E2" s="41"/>
      <c r="F2" s="41"/>
      <c r="G2" s="41"/>
      <c r="H2" s="41"/>
      <c r="I2" s="41"/>
      <c r="J2" s="41"/>
      <c r="K2" s="41"/>
      <c r="L2" s="41"/>
      <c r="M2" s="41"/>
      <c r="N2" s="41"/>
      <c r="O2" s="41"/>
      <c r="P2" s="41"/>
      <c r="Q2" s="41"/>
      <c r="R2" s="41"/>
      <c r="S2" s="41"/>
      <c r="T2" s="41"/>
      <c r="U2" s="41"/>
      <c r="V2" s="41"/>
      <c r="W2" s="41"/>
      <c r="X2" s="41"/>
      <c r="Y2" s="41"/>
      <c r="Z2" s="41"/>
      <c r="AA2" s="40"/>
    </row>
    <row r="3" spans="2:27" ht="55.15" customHeight="1" x14ac:dyDescent="0.2">
      <c r="B3" s="31"/>
      <c r="AA3" s="32"/>
    </row>
    <row r="4" spans="2:27" ht="14.25" x14ac:dyDescent="0.2">
      <c r="B4" s="31"/>
      <c r="AA4" s="32"/>
    </row>
    <row r="5" spans="2:27" ht="15.75" x14ac:dyDescent="0.25">
      <c r="B5" s="176"/>
      <c r="C5" s="34" t="s">
        <v>63</v>
      </c>
      <c r="D5" s="34"/>
      <c r="E5" s="177"/>
      <c r="F5" s="177"/>
      <c r="G5" s="177"/>
      <c r="H5" s="177"/>
      <c r="I5" s="177"/>
      <c r="J5" s="177"/>
      <c r="K5" s="177"/>
      <c r="L5" s="177"/>
      <c r="M5" s="177"/>
      <c r="N5" s="177"/>
      <c r="O5" s="177"/>
      <c r="P5" s="177"/>
      <c r="Q5" s="177"/>
      <c r="R5" s="177"/>
      <c r="S5" s="177"/>
      <c r="T5" s="177"/>
      <c r="U5" s="177"/>
      <c r="V5" s="177"/>
      <c r="W5" s="177"/>
      <c r="X5" s="177"/>
      <c r="Y5" s="177"/>
      <c r="Z5" s="177"/>
      <c r="AA5" s="178"/>
    </row>
    <row r="6" spans="2:27" ht="15" thickBot="1" x14ac:dyDescent="0.25">
      <c r="B6" s="31"/>
      <c r="AA6" s="32"/>
    </row>
    <row r="7" spans="2:27" ht="15" customHeight="1" thickBot="1" x14ac:dyDescent="0.25">
      <c r="B7" s="31"/>
      <c r="C7" s="318"/>
      <c r="D7" s="78" t="s">
        <v>64</v>
      </c>
      <c r="E7" s="79"/>
      <c r="F7" s="79"/>
      <c r="G7" s="79"/>
      <c r="H7" s="79"/>
      <c r="I7" s="79"/>
      <c r="J7" s="79"/>
      <c r="K7" s="179"/>
      <c r="L7" s="333" t="s">
        <v>229</v>
      </c>
      <c r="M7" s="334"/>
      <c r="N7" s="77"/>
      <c r="O7" s="77"/>
      <c r="P7" s="77"/>
      <c r="Q7" s="77"/>
      <c r="R7" s="77"/>
      <c r="S7" s="77"/>
      <c r="T7" s="77"/>
      <c r="U7" s="201"/>
      <c r="V7" s="98" t="s">
        <v>65</v>
      </c>
      <c r="W7" s="97"/>
      <c r="X7" s="97"/>
      <c r="Y7" s="97"/>
      <c r="Z7" s="250"/>
      <c r="AA7" s="32"/>
    </row>
    <row r="8" spans="2:27" s="37" customFormat="1" ht="85.5" x14ac:dyDescent="0.25">
      <c r="B8" s="182"/>
      <c r="C8" s="183" t="s">
        <v>52</v>
      </c>
      <c r="D8" s="95" t="s">
        <v>42</v>
      </c>
      <c r="E8" s="75" t="s">
        <v>40</v>
      </c>
      <c r="F8" s="75" t="s">
        <v>239</v>
      </c>
      <c r="G8" s="75" t="s">
        <v>41</v>
      </c>
      <c r="H8" s="75" t="s">
        <v>240</v>
      </c>
      <c r="I8" s="75" t="s">
        <v>43</v>
      </c>
      <c r="J8" s="131" t="s">
        <v>333</v>
      </c>
      <c r="K8" s="131" t="s">
        <v>294</v>
      </c>
      <c r="L8" s="74" t="s">
        <v>67</v>
      </c>
      <c r="M8" s="75" t="s">
        <v>256</v>
      </c>
      <c r="N8" s="75" t="s">
        <v>68</v>
      </c>
      <c r="O8" s="75" t="s">
        <v>69</v>
      </c>
      <c r="P8" s="75" t="s">
        <v>225</v>
      </c>
      <c r="Q8" s="75" t="s">
        <v>70</v>
      </c>
      <c r="R8" s="75" t="s">
        <v>260</v>
      </c>
      <c r="S8" s="75" t="s">
        <v>258</v>
      </c>
      <c r="T8" s="75" t="s">
        <v>259</v>
      </c>
      <c r="U8" s="131" t="s">
        <v>66</v>
      </c>
      <c r="V8" s="74" t="s">
        <v>71</v>
      </c>
      <c r="W8" s="75" t="s">
        <v>262</v>
      </c>
      <c r="X8" s="75" t="s">
        <v>72</v>
      </c>
      <c r="Y8" s="75" t="s">
        <v>334</v>
      </c>
      <c r="Z8" s="90" t="s">
        <v>66</v>
      </c>
      <c r="AA8" s="264"/>
    </row>
    <row r="9" spans="2:27" ht="30" customHeight="1" x14ac:dyDescent="0.2">
      <c r="B9" s="31"/>
      <c r="C9" s="185" t="str">
        <f>IF(ISBLANK('2. Technical Details'!C9),"",'2. Technical Details'!C9)</f>
        <v/>
      </c>
      <c r="D9" s="139"/>
      <c r="E9" s="139"/>
      <c r="F9" s="139"/>
      <c r="G9" s="139"/>
      <c r="H9" s="139"/>
      <c r="I9" s="139"/>
      <c r="J9" s="139"/>
      <c r="K9" s="132"/>
      <c r="L9" s="99"/>
      <c r="M9" s="100"/>
      <c r="N9" s="100"/>
      <c r="O9" s="100"/>
      <c r="P9" s="100"/>
      <c r="Q9" s="100"/>
      <c r="R9" s="100"/>
      <c r="S9" s="100"/>
      <c r="T9" s="100"/>
      <c r="U9" s="132"/>
      <c r="V9" s="135"/>
      <c r="W9" s="137"/>
      <c r="X9" s="137"/>
      <c r="Y9" s="137"/>
      <c r="Z9" s="130"/>
      <c r="AA9" s="32"/>
    </row>
    <row r="10" spans="2:27" ht="30" customHeight="1" x14ac:dyDescent="0.2">
      <c r="B10" s="31"/>
      <c r="C10" s="185" t="str">
        <f>IF(ISBLANK('2. Technical Details'!C10),"",'2. Technical Details'!C10)</f>
        <v/>
      </c>
      <c r="D10" s="139"/>
      <c r="E10" s="139"/>
      <c r="F10" s="139"/>
      <c r="G10" s="139"/>
      <c r="H10" s="139"/>
      <c r="I10" s="139"/>
      <c r="J10" s="139"/>
      <c r="K10" s="132"/>
      <c r="L10" s="99"/>
      <c r="M10" s="100"/>
      <c r="N10" s="100"/>
      <c r="O10" s="100"/>
      <c r="P10" s="100"/>
      <c r="Q10" s="100"/>
      <c r="R10" s="100"/>
      <c r="S10" s="100"/>
      <c r="T10" s="100"/>
      <c r="U10" s="132"/>
      <c r="V10" s="135"/>
      <c r="W10" s="137"/>
      <c r="X10" s="137"/>
      <c r="Y10" s="137"/>
      <c r="Z10" s="130"/>
      <c r="AA10" s="32"/>
    </row>
    <row r="11" spans="2:27" ht="30" customHeight="1" x14ac:dyDescent="0.2">
      <c r="B11" s="31"/>
      <c r="C11" s="185" t="str">
        <f>IF(ISBLANK('2. Technical Details'!C11),"",'2. Technical Details'!C11)</f>
        <v/>
      </c>
      <c r="D11" s="139"/>
      <c r="E11" s="139"/>
      <c r="F11" s="139"/>
      <c r="G11" s="139"/>
      <c r="H11" s="139"/>
      <c r="I11" s="139"/>
      <c r="J11" s="139"/>
      <c r="K11" s="132"/>
      <c r="L11" s="99"/>
      <c r="M11" s="100"/>
      <c r="N11" s="100"/>
      <c r="O11" s="100"/>
      <c r="P11" s="100"/>
      <c r="Q11" s="100"/>
      <c r="R11" s="100"/>
      <c r="S11" s="100"/>
      <c r="T11" s="100"/>
      <c r="U11" s="132"/>
      <c r="V11" s="135"/>
      <c r="W11" s="137"/>
      <c r="X11" s="137"/>
      <c r="Y11" s="137"/>
      <c r="Z11" s="130"/>
      <c r="AA11" s="32"/>
    </row>
    <row r="12" spans="2:27" ht="30" customHeight="1" x14ac:dyDescent="0.2">
      <c r="B12" s="31"/>
      <c r="C12" s="185" t="str">
        <f>IF(ISBLANK('2. Technical Details'!C12),"",'2. Technical Details'!C12)</f>
        <v/>
      </c>
      <c r="D12" s="139"/>
      <c r="E12" s="139"/>
      <c r="F12" s="139"/>
      <c r="G12" s="139"/>
      <c r="H12" s="139"/>
      <c r="I12" s="139"/>
      <c r="J12" s="139"/>
      <c r="K12" s="132"/>
      <c r="L12" s="99"/>
      <c r="M12" s="100"/>
      <c r="N12" s="100"/>
      <c r="O12" s="100"/>
      <c r="P12" s="100"/>
      <c r="Q12" s="100"/>
      <c r="R12" s="100"/>
      <c r="S12" s="100"/>
      <c r="T12" s="100"/>
      <c r="U12" s="132"/>
      <c r="V12" s="135"/>
      <c r="W12" s="137"/>
      <c r="X12" s="137"/>
      <c r="Y12" s="137"/>
      <c r="Z12" s="130"/>
      <c r="AA12" s="32"/>
    </row>
    <row r="13" spans="2:27" ht="30" customHeight="1" x14ac:dyDescent="0.2">
      <c r="B13" s="31"/>
      <c r="C13" s="185" t="str">
        <f>IF(ISBLANK('2. Technical Details'!C13),"",'2. Technical Details'!C13)</f>
        <v/>
      </c>
      <c r="D13" s="139"/>
      <c r="E13" s="139"/>
      <c r="F13" s="139"/>
      <c r="G13" s="139"/>
      <c r="H13" s="139"/>
      <c r="I13" s="139"/>
      <c r="J13" s="139"/>
      <c r="K13" s="132"/>
      <c r="L13" s="99"/>
      <c r="M13" s="100"/>
      <c r="N13" s="100"/>
      <c r="O13" s="100"/>
      <c r="P13" s="100"/>
      <c r="Q13" s="100"/>
      <c r="R13" s="100"/>
      <c r="S13" s="100"/>
      <c r="T13" s="100"/>
      <c r="U13" s="132"/>
      <c r="V13" s="135"/>
      <c r="W13" s="137"/>
      <c r="X13" s="137"/>
      <c r="Y13" s="137"/>
      <c r="Z13" s="130"/>
      <c r="AA13" s="32"/>
    </row>
    <row r="14" spans="2:27" ht="30" customHeight="1" x14ac:dyDescent="0.2">
      <c r="B14" s="31"/>
      <c r="C14" s="185" t="str">
        <f>IF(ISBLANK('2. Technical Details'!C14),"",'2. Technical Details'!C14)</f>
        <v/>
      </c>
      <c r="D14" s="139"/>
      <c r="E14" s="139"/>
      <c r="F14" s="139"/>
      <c r="G14" s="139"/>
      <c r="H14" s="139"/>
      <c r="I14" s="139"/>
      <c r="J14" s="139"/>
      <c r="K14" s="132"/>
      <c r="L14" s="99"/>
      <c r="M14" s="100"/>
      <c r="N14" s="100"/>
      <c r="O14" s="100"/>
      <c r="P14" s="100"/>
      <c r="Q14" s="100"/>
      <c r="R14" s="100"/>
      <c r="S14" s="100"/>
      <c r="T14" s="100"/>
      <c r="U14" s="132"/>
      <c r="V14" s="135"/>
      <c r="W14" s="137"/>
      <c r="X14" s="137"/>
      <c r="Y14" s="137"/>
      <c r="Z14" s="130"/>
      <c r="AA14" s="32"/>
    </row>
    <row r="15" spans="2:27" ht="30" customHeight="1" x14ac:dyDescent="0.2">
      <c r="B15" s="31"/>
      <c r="C15" s="185" t="str">
        <f>IF(ISBLANK('2. Technical Details'!C15),"",'2. Technical Details'!C15)</f>
        <v/>
      </c>
      <c r="D15" s="139"/>
      <c r="E15" s="139"/>
      <c r="F15" s="139"/>
      <c r="G15" s="139"/>
      <c r="H15" s="139"/>
      <c r="I15" s="139"/>
      <c r="J15" s="139"/>
      <c r="K15" s="132"/>
      <c r="L15" s="99"/>
      <c r="M15" s="100"/>
      <c r="N15" s="100"/>
      <c r="O15" s="100"/>
      <c r="P15" s="100"/>
      <c r="Q15" s="100"/>
      <c r="R15" s="100"/>
      <c r="S15" s="100"/>
      <c r="T15" s="100"/>
      <c r="U15" s="132"/>
      <c r="V15" s="135"/>
      <c r="W15" s="137"/>
      <c r="X15" s="137"/>
      <c r="Y15" s="137"/>
      <c r="Z15" s="130"/>
      <c r="AA15" s="32"/>
    </row>
    <row r="16" spans="2:27" ht="30" customHeight="1" x14ac:dyDescent="0.2">
      <c r="B16" s="31"/>
      <c r="C16" s="185" t="str">
        <f>IF(ISBLANK('2. Technical Details'!C16),"",'2. Technical Details'!C16)</f>
        <v/>
      </c>
      <c r="D16" s="139"/>
      <c r="E16" s="139"/>
      <c r="F16" s="139"/>
      <c r="G16" s="139"/>
      <c r="H16" s="139"/>
      <c r="I16" s="139"/>
      <c r="J16" s="139"/>
      <c r="K16" s="132"/>
      <c r="L16" s="99"/>
      <c r="M16" s="100"/>
      <c r="N16" s="100"/>
      <c r="O16" s="100"/>
      <c r="P16" s="100"/>
      <c r="Q16" s="100"/>
      <c r="R16" s="100"/>
      <c r="S16" s="100"/>
      <c r="T16" s="100"/>
      <c r="U16" s="132"/>
      <c r="V16" s="135"/>
      <c r="W16" s="137"/>
      <c r="X16" s="137"/>
      <c r="Y16" s="137"/>
      <c r="Z16" s="130"/>
      <c r="AA16" s="32"/>
    </row>
    <row r="17" spans="2:27" ht="30" customHeight="1" x14ac:dyDescent="0.2">
      <c r="B17" s="31"/>
      <c r="C17" s="185" t="str">
        <f>IF(ISBLANK('2. Technical Details'!C17),"",'2. Technical Details'!C17)</f>
        <v/>
      </c>
      <c r="D17" s="139"/>
      <c r="E17" s="139"/>
      <c r="F17" s="139"/>
      <c r="G17" s="139"/>
      <c r="H17" s="139"/>
      <c r="I17" s="139"/>
      <c r="J17" s="139"/>
      <c r="K17" s="132"/>
      <c r="L17" s="99"/>
      <c r="M17" s="100"/>
      <c r="N17" s="100"/>
      <c r="O17" s="100"/>
      <c r="P17" s="100"/>
      <c r="Q17" s="100"/>
      <c r="R17" s="100"/>
      <c r="S17" s="100"/>
      <c r="T17" s="100"/>
      <c r="U17" s="132"/>
      <c r="V17" s="135"/>
      <c r="W17" s="137"/>
      <c r="X17" s="137"/>
      <c r="Y17" s="137"/>
      <c r="Z17" s="130"/>
      <c r="AA17" s="32"/>
    </row>
    <row r="18" spans="2:27" ht="30" customHeight="1" x14ac:dyDescent="0.2">
      <c r="B18" s="31"/>
      <c r="C18" s="185" t="str">
        <f>IF(ISBLANK('2. Technical Details'!C18),"",'2. Technical Details'!C18)</f>
        <v/>
      </c>
      <c r="D18" s="139"/>
      <c r="E18" s="139"/>
      <c r="F18" s="139"/>
      <c r="G18" s="139"/>
      <c r="H18" s="139"/>
      <c r="I18" s="139"/>
      <c r="J18" s="139"/>
      <c r="K18" s="132"/>
      <c r="L18" s="99"/>
      <c r="M18" s="100"/>
      <c r="N18" s="100"/>
      <c r="O18" s="100"/>
      <c r="P18" s="100"/>
      <c r="Q18" s="100"/>
      <c r="R18" s="100"/>
      <c r="S18" s="100"/>
      <c r="T18" s="100"/>
      <c r="U18" s="132"/>
      <c r="V18" s="135"/>
      <c r="W18" s="137"/>
      <c r="X18" s="137"/>
      <c r="Y18" s="137"/>
      <c r="Z18" s="130"/>
      <c r="AA18" s="32"/>
    </row>
    <row r="19" spans="2:27" ht="30" customHeight="1" x14ac:dyDescent="0.2">
      <c r="B19" s="31"/>
      <c r="C19" s="185" t="str">
        <f>IF(ISBLANK('2. Technical Details'!C19),"",'2. Technical Details'!C19)</f>
        <v/>
      </c>
      <c r="D19" s="139"/>
      <c r="E19" s="139"/>
      <c r="F19" s="139"/>
      <c r="G19" s="139"/>
      <c r="H19" s="139"/>
      <c r="I19" s="139"/>
      <c r="J19" s="139"/>
      <c r="K19" s="132"/>
      <c r="L19" s="99"/>
      <c r="M19" s="100"/>
      <c r="N19" s="100"/>
      <c r="O19" s="100"/>
      <c r="P19" s="100"/>
      <c r="Q19" s="100"/>
      <c r="R19" s="100"/>
      <c r="S19" s="100"/>
      <c r="T19" s="100"/>
      <c r="U19" s="132"/>
      <c r="V19" s="135"/>
      <c r="W19" s="137"/>
      <c r="X19" s="137"/>
      <c r="Y19" s="137"/>
      <c r="Z19" s="130"/>
      <c r="AA19" s="32"/>
    </row>
    <row r="20" spans="2:27" ht="30" customHeight="1" x14ac:dyDescent="0.2">
      <c r="B20" s="31"/>
      <c r="C20" s="185" t="str">
        <f>IF(ISBLANK('2. Technical Details'!C20),"",'2. Technical Details'!C20)</f>
        <v/>
      </c>
      <c r="D20" s="139"/>
      <c r="E20" s="139"/>
      <c r="F20" s="139"/>
      <c r="G20" s="139"/>
      <c r="H20" s="139"/>
      <c r="I20" s="139"/>
      <c r="J20" s="139"/>
      <c r="K20" s="132"/>
      <c r="L20" s="99"/>
      <c r="M20" s="100"/>
      <c r="N20" s="100"/>
      <c r="O20" s="100"/>
      <c r="P20" s="100"/>
      <c r="Q20" s="100"/>
      <c r="R20" s="100"/>
      <c r="S20" s="100"/>
      <c r="T20" s="100"/>
      <c r="U20" s="132"/>
      <c r="V20" s="135"/>
      <c r="W20" s="137"/>
      <c r="X20" s="137"/>
      <c r="Y20" s="137"/>
      <c r="Z20" s="130"/>
      <c r="AA20" s="32"/>
    </row>
    <row r="21" spans="2:27" ht="30" customHeight="1" x14ac:dyDescent="0.2">
      <c r="B21" s="31"/>
      <c r="C21" s="185" t="str">
        <f>IF(ISBLANK('2. Technical Details'!C21),"",'2. Technical Details'!C21)</f>
        <v/>
      </c>
      <c r="D21" s="139"/>
      <c r="E21" s="139"/>
      <c r="F21" s="139"/>
      <c r="G21" s="139"/>
      <c r="H21" s="139"/>
      <c r="I21" s="139"/>
      <c r="J21" s="139"/>
      <c r="K21" s="132"/>
      <c r="L21" s="99"/>
      <c r="M21" s="100"/>
      <c r="N21" s="100"/>
      <c r="O21" s="100"/>
      <c r="P21" s="100"/>
      <c r="Q21" s="100"/>
      <c r="R21" s="100"/>
      <c r="S21" s="100"/>
      <c r="T21" s="100"/>
      <c r="U21" s="132"/>
      <c r="V21" s="135"/>
      <c r="W21" s="137"/>
      <c r="X21" s="137"/>
      <c r="Y21" s="137"/>
      <c r="Z21" s="130"/>
      <c r="AA21" s="32"/>
    </row>
    <row r="22" spans="2:27" ht="30" customHeight="1" x14ac:dyDescent="0.2">
      <c r="B22" s="31"/>
      <c r="C22" s="185" t="str">
        <f>IF(ISBLANK('2. Technical Details'!C22),"",'2. Technical Details'!C22)</f>
        <v/>
      </c>
      <c r="D22" s="139"/>
      <c r="E22" s="139"/>
      <c r="F22" s="139"/>
      <c r="G22" s="139"/>
      <c r="H22" s="139"/>
      <c r="I22" s="139"/>
      <c r="J22" s="139"/>
      <c r="K22" s="132"/>
      <c r="L22" s="99"/>
      <c r="M22" s="100"/>
      <c r="N22" s="100"/>
      <c r="O22" s="100"/>
      <c r="P22" s="100"/>
      <c r="Q22" s="100"/>
      <c r="R22" s="100"/>
      <c r="S22" s="100"/>
      <c r="T22" s="100"/>
      <c r="U22" s="132"/>
      <c r="V22" s="135"/>
      <c r="W22" s="137"/>
      <c r="X22" s="137"/>
      <c r="Y22" s="137"/>
      <c r="Z22" s="130"/>
      <c r="AA22" s="32"/>
    </row>
    <row r="23" spans="2:27" ht="30" customHeight="1" thickBot="1" x14ac:dyDescent="0.25">
      <c r="B23" s="31"/>
      <c r="C23" s="193" t="str">
        <f>IF(ISBLANK('2. Technical Details'!C23),"",'2. Technical Details'!C23)</f>
        <v/>
      </c>
      <c r="D23" s="140"/>
      <c r="E23" s="140"/>
      <c r="F23" s="140"/>
      <c r="G23" s="140"/>
      <c r="H23" s="140"/>
      <c r="I23" s="140"/>
      <c r="J23" s="140"/>
      <c r="K23" s="172"/>
      <c r="L23" s="133"/>
      <c r="M23" s="134"/>
      <c r="N23" s="134"/>
      <c r="O23" s="134"/>
      <c r="P23" s="134"/>
      <c r="Q23" s="134"/>
      <c r="R23" s="134"/>
      <c r="S23" s="134"/>
      <c r="T23" s="134"/>
      <c r="U23" s="172"/>
      <c r="V23" s="136"/>
      <c r="W23" s="138"/>
      <c r="X23" s="138"/>
      <c r="Y23" s="138"/>
      <c r="Z23" s="173"/>
      <c r="AA23" s="32"/>
    </row>
    <row r="24" spans="2:27" ht="14.25" x14ac:dyDescent="0.2">
      <c r="B24" s="31"/>
      <c r="AA24" s="32"/>
    </row>
    <row r="25" spans="2:27" ht="14.25" x14ac:dyDescent="0.2">
      <c r="B25" s="31"/>
      <c r="AA25" s="32"/>
    </row>
    <row r="26" spans="2:27" ht="16.5" thickBot="1" x14ac:dyDescent="0.3">
      <c r="B26" s="263"/>
      <c r="C26" s="248"/>
      <c r="D26" s="248"/>
      <c r="E26" s="248"/>
      <c r="F26" s="248"/>
      <c r="G26" s="248"/>
      <c r="H26" s="248"/>
      <c r="I26" s="248"/>
      <c r="J26" s="248"/>
      <c r="K26" s="248"/>
      <c r="L26" s="248"/>
      <c r="M26" s="248"/>
      <c r="N26" s="248"/>
      <c r="O26" s="248"/>
      <c r="P26" s="248"/>
      <c r="Q26" s="248"/>
      <c r="R26" s="248"/>
      <c r="S26" s="248"/>
      <c r="T26" s="248"/>
      <c r="U26" s="248"/>
      <c r="V26" s="248"/>
      <c r="W26" s="248"/>
      <c r="X26" s="248"/>
      <c r="Y26" s="248"/>
      <c r="Z26" s="248"/>
      <c r="AA26" s="249"/>
    </row>
    <row r="27" spans="2:27" ht="14.25" x14ac:dyDescent="0.2"/>
    <row r="28" spans="2:27" ht="14.25" hidden="1" x14ac:dyDescent="0.2"/>
    <row r="29" spans="2:27" ht="14.25" hidden="1" x14ac:dyDescent="0.2"/>
    <row r="30" spans="2:27" ht="14.25" hidden="1" x14ac:dyDescent="0.2"/>
    <row r="31" spans="2:27" ht="14.25" hidden="1" x14ac:dyDescent="0.2"/>
    <row r="32" spans="2:27" ht="14.25" hidden="1" x14ac:dyDescent="0.2"/>
    <row r="33" ht="14.25" hidden="1" x14ac:dyDescent="0.2"/>
    <row r="34" ht="14.25" hidden="1" x14ac:dyDescent="0.2"/>
    <row r="35" ht="14.25" hidden="1" x14ac:dyDescent="0.2"/>
    <row r="36" ht="14.25" hidden="1" x14ac:dyDescent="0.2"/>
    <row r="37" ht="14.25" hidden="1" x14ac:dyDescent="0.2"/>
    <row r="38" ht="14.25" hidden="1" x14ac:dyDescent="0.2"/>
    <row r="39" ht="14.25" hidden="1" x14ac:dyDescent="0.2"/>
    <row r="40" ht="14.25" hidden="1" x14ac:dyDescent="0.2"/>
    <row r="41" ht="14.25" hidden="1" x14ac:dyDescent="0.2"/>
    <row r="42" ht="14.25" hidden="1" x14ac:dyDescent="0.2"/>
    <row r="43" ht="14.25" hidden="1" x14ac:dyDescent="0.2"/>
    <row r="44" ht="14.25" hidden="1" x14ac:dyDescent="0.2"/>
    <row r="45" ht="14.25" hidden="1" x14ac:dyDescent="0.2"/>
    <row r="46" ht="14.25" hidden="1" x14ac:dyDescent="0.2"/>
    <row r="47" ht="14.25" hidden="1" x14ac:dyDescent="0.2"/>
    <row r="48" ht="14.25" hidden="1" x14ac:dyDescent="0.2"/>
    <row r="49" ht="14.25" hidden="1" x14ac:dyDescent="0.2"/>
    <row r="50" ht="14.25" hidden="1" x14ac:dyDescent="0.2"/>
    <row r="51" ht="14.25" hidden="1" x14ac:dyDescent="0.2"/>
    <row r="52" ht="14.25" hidden="1" x14ac:dyDescent="0.2"/>
    <row r="53" ht="14.25" hidden="1" x14ac:dyDescent="0.2"/>
    <row r="54" ht="14.25" hidden="1" x14ac:dyDescent="0.2"/>
    <row r="55" ht="14.25" hidden="1" x14ac:dyDescent="0.2"/>
    <row r="56" ht="14.25" hidden="1" x14ac:dyDescent="0.2"/>
    <row r="57" ht="14.25" hidden="1" x14ac:dyDescent="0.2"/>
    <row r="58" ht="14.25" hidden="1" x14ac:dyDescent="0.2"/>
    <row r="59" ht="14.25" hidden="1" x14ac:dyDescent="0.2"/>
    <row r="60" ht="14.25" hidden="1" x14ac:dyDescent="0.2"/>
    <row r="61" ht="14.25" hidden="1" x14ac:dyDescent="0.2"/>
    <row r="62" ht="14.25" hidden="1" x14ac:dyDescent="0.2"/>
    <row r="63" ht="14.25" hidden="1" x14ac:dyDescent="0.2"/>
    <row r="64" ht="14.25" hidden="1" x14ac:dyDescent="0.2"/>
    <row r="65" ht="14.25" hidden="1" x14ac:dyDescent="0.2"/>
    <row r="66" ht="14.25" hidden="1" x14ac:dyDescent="0.2"/>
    <row r="67" ht="14.25" hidden="1" x14ac:dyDescent="0.2"/>
    <row r="68" ht="14.25" hidden="1" x14ac:dyDescent="0.2"/>
    <row r="69" ht="14.25" hidden="1" x14ac:dyDescent="0.2"/>
    <row r="70" ht="14.25" hidden="1" x14ac:dyDescent="0.2"/>
    <row r="71" ht="14.25" hidden="1" x14ac:dyDescent="0.2"/>
    <row r="72" ht="14.25" hidden="1" x14ac:dyDescent="0.2"/>
    <row r="73" ht="14.25" hidden="1" x14ac:dyDescent="0.2"/>
    <row r="74" ht="14.25" hidden="1" x14ac:dyDescent="0.2"/>
    <row r="75" ht="14.25" hidden="1" x14ac:dyDescent="0.2"/>
    <row r="76" ht="14.25" hidden="1" x14ac:dyDescent="0.2"/>
    <row r="77" ht="14.25" hidden="1" x14ac:dyDescent="0.2"/>
    <row r="78" ht="14.25" hidden="1" x14ac:dyDescent="0.2"/>
    <row r="79" ht="14.25" hidden="1" x14ac:dyDescent="0.2"/>
    <row r="80" ht="14.25" hidden="1" x14ac:dyDescent="0.2"/>
    <row r="81" ht="14.25" hidden="1" x14ac:dyDescent="0.2"/>
    <row r="82" ht="14.25" hidden="1" x14ac:dyDescent="0.2"/>
    <row r="83" ht="14.25" hidden="1" x14ac:dyDescent="0.2"/>
    <row r="84" ht="14.25" hidden="1" x14ac:dyDescent="0.2"/>
    <row r="85" ht="14.25" hidden="1" x14ac:dyDescent="0.2"/>
    <row r="86" ht="14.25" hidden="1" x14ac:dyDescent="0.2"/>
    <row r="87" ht="14.25" hidden="1" x14ac:dyDescent="0.2"/>
    <row r="88" ht="14.25" hidden="1" x14ac:dyDescent="0.2"/>
    <row r="89" ht="14.25" hidden="1" x14ac:dyDescent="0.2"/>
    <row r="90" ht="14.25" hidden="1" x14ac:dyDescent="0.2"/>
    <row r="91" ht="14.25" hidden="1" x14ac:dyDescent="0.2"/>
    <row r="92" ht="13.9" hidden="1" customHeight="1" x14ac:dyDescent="0.2"/>
    <row r="93" ht="13.9" hidden="1" customHeight="1" x14ac:dyDescent="0.2"/>
    <row r="94" ht="13.9" hidden="1" customHeight="1" x14ac:dyDescent="0.2"/>
    <row r="95" ht="13.9" hidden="1" customHeight="1" x14ac:dyDescent="0.2"/>
    <row r="96" ht="13.9" hidden="1" customHeight="1" x14ac:dyDescent="0.2"/>
    <row r="97" ht="13.9" hidden="1" customHeight="1" x14ac:dyDescent="0.2"/>
    <row r="98" ht="13.9" hidden="1" customHeight="1" x14ac:dyDescent="0.2"/>
    <row r="99" ht="13.9" hidden="1" customHeight="1" x14ac:dyDescent="0.2"/>
    <row r="100" ht="13.9" hidden="1" customHeight="1" x14ac:dyDescent="0.2"/>
    <row r="101" ht="13.9" hidden="1" customHeight="1" x14ac:dyDescent="0.2"/>
    <row r="102" ht="13.9" hidden="1" customHeight="1" x14ac:dyDescent="0.2"/>
    <row r="103" ht="13.9" hidden="1" customHeight="1" x14ac:dyDescent="0.2"/>
    <row r="104" ht="13.9" hidden="1" customHeight="1" x14ac:dyDescent="0.2"/>
    <row r="105" ht="13.9" hidden="1" customHeight="1" x14ac:dyDescent="0.2"/>
    <row r="106" ht="13.9" hidden="1" customHeight="1" x14ac:dyDescent="0.2"/>
    <row r="107" ht="13.9" hidden="1" customHeight="1" x14ac:dyDescent="0.2"/>
    <row r="108" ht="13.9" hidden="1" customHeight="1" x14ac:dyDescent="0.2"/>
    <row r="109" ht="13.9" hidden="1" customHeight="1" x14ac:dyDescent="0.2"/>
    <row r="110" ht="13.9" hidden="1" customHeight="1" x14ac:dyDescent="0.2"/>
    <row r="111" ht="13.9" hidden="1" customHeight="1" x14ac:dyDescent="0.2"/>
    <row r="112" ht="13.9" hidden="1" customHeight="1" x14ac:dyDescent="0.2"/>
    <row r="113" ht="13.9" hidden="1" customHeight="1" x14ac:dyDescent="0.2"/>
    <row r="114" ht="13.9" hidden="1" customHeight="1" x14ac:dyDescent="0.2"/>
    <row r="115" ht="13.9" hidden="1" customHeight="1" x14ac:dyDescent="0.2"/>
    <row r="116" ht="13.9" hidden="1" customHeight="1" x14ac:dyDescent="0.2"/>
    <row r="117" ht="13.9" hidden="1" customHeight="1" x14ac:dyDescent="0.2"/>
    <row r="118" ht="13.9" hidden="1" customHeight="1" x14ac:dyDescent="0.2"/>
    <row r="119" ht="13.9" hidden="1" customHeight="1" x14ac:dyDescent="0.2"/>
    <row r="120" ht="13.9" hidden="1" customHeight="1" x14ac:dyDescent="0.2"/>
    <row r="121" ht="13.9" hidden="1" customHeight="1" x14ac:dyDescent="0.2"/>
    <row r="122" ht="13.9" hidden="1" customHeight="1" x14ac:dyDescent="0.2"/>
    <row r="123" ht="13.9" hidden="1" customHeight="1" x14ac:dyDescent="0.2"/>
    <row r="124" ht="13.9" hidden="1" customHeight="1" x14ac:dyDescent="0.2"/>
    <row r="125" ht="13.9" hidden="1" customHeight="1" x14ac:dyDescent="0.2"/>
    <row r="126" ht="13.9" hidden="1" customHeight="1" x14ac:dyDescent="0.2"/>
    <row r="127" ht="13.9" hidden="1" customHeight="1" x14ac:dyDescent="0.2"/>
    <row r="128" ht="13.9" hidden="1" customHeight="1" x14ac:dyDescent="0.2"/>
    <row r="129" ht="13.9" hidden="1" customHeight="1" x14ac:dyDescent="0.2"/>
    <row r="130" ht="13.9" hidden="1" customHeight="1" x14ac:dyDescent="0.2"/>
    <row r="131" ht="13.9" hidden="1" customHeight="1" x14ac:dyDescent="0.2"/>
    <row r="132" ht="13.9" hidden="1" customHeight="1" x14ac:dyDescent="0.2"/>
    <row r="133" ht="13.9" hidden="1" customHeight="1" x14ac:dyDescent="0.2"/>
    <row r="134" ht="13.9" hidden="1" customHeight="1" x14ac:dyDescent="0.2"/>
    <row r="135" ht="13.9" hidden="1" customHeight="1" x14ac:dyDescent="0.2"/>
    <row r="136" ht="13.9" hidden="1" customHeight="1" x14ac:dyDescent="0.2"/>
    <row r="137" ht="13.9" hidden="1" customHeight="1" x14ac:dyDescent="0.2"/>
    <row r="138" ht="13.9" hidden="1" customHeight="1" x14ac:dyDescent="0.2"/>
    <row r="139" ht="13.9" hidden="1" customHeight="1" x14ac:dyDescent="0.2"/>
    <row r="140" ht="13.9" hidden="1" customHeight="1" x14ac:dyDescent="0.2"/>
    <row r="141" ht="13.9" hidden="1" customHeight="1" x14ac:dyDescent="0.2"/>
    <row r="142" ht="13.9" hidden="1" customHeight="1" x14ac:dyDescent="0.2"/>
    <row r="143" ht="13.9" hidden="1" customHeight="1" x14ac:dyDescent="0.2"/>
    <row r="144" ht="13.9" hidden="1" customHeight="1" x14ac:dyDescent="0.2"/>
    <row r="145" ht="13.9" hidden="1" customHeight="1" x14ac:dyDescent="0.2"/>
    <row r="146" ht="13.9" hidden="1" customHeight="1" x14ac:dyDescent="0.2"/>
    <row r="147" ht="13.9" hidden="1" customHeight="1" x14ac:dyDescent="0.2"/>
    <row r="148" ht="13.9" hidden="1" customHeight="1" x14ac:dyDescent="0.2"/>
    <row r="149" ht="13.9" hidden="1" customHeight="1" x14ac:dyDescent="0.2"/>
    <row r="150" ht="13.9" hidden="1" customHeight="1" x14ac:dyDescent="0.2"/>
    <row r="151" ht="13.9" hidden="1" customHeight="1" x14ac:dyDescent="0.2"/>
    <row r="152" ht="13.9" hidden="1" customHeight="1" x14ac:dyDescent="0.2"/>
    <row r="153" ht="13.9" hidden="1" customHeight="1" x14ac:dyDescent="0.2"/>
    <row r="154" ht="13.9" hidden="1" customHeight="1" x14ac:dyDescent="0.2"/>
    <row r="155" ht="13.9" hidden="1" customHeight="1" x14ac:dyDescent="0.2"/>
    <row r="156" ht="13.9" hidden="1" customHeight="1" x14ac:dyDescent="0.2"/>
    <row r="157" ht="13.9" hidden="1" customHeight="1" x14ac:dyDescent="0.2"/>
    <row r="158" ht="13.9" hidden="1" customHeight="1" x14ac:dyDescent="0.2"/>
    <row r="159" ht="13.9" hidden="1" customHeight="1" x14ac:dyDescent="0.2"/>
    <row r="160" ht="13.9" hidden="1" customHeight="1" x14ac:dyDescent="0.2"/>
    <row r="161" ht="13.9" hidden="1" customHeight="1" x14ac:dyDescent="0.2"/>
    <row r="162" ht="13.9" hidden="1" customHeight="1" x14ac:dyDescent="0.2"/>
    <row r="163" ht="13.9" hidden="1" customHeight="1" x14ac:dyDescent="0.2"/>
    <row r="164" ht="13.9" hidden="1" customHeight="1" x14ac:dyDescent="0.2"/>
    <row r="165" ht="13.9" hidden="1" customHeight="1" x14ac:dyDescent="0.2"/>
    <row r="166" ht="13.9" hidden="1" customHeight="1" x14ac:dyDescent="0.2"/>
    <row r="167" ht="13.9" hidden="1" customHeight="1" x14ac:dyDescent="0.2"/>
    <row r="168" ht="13.9" hidden="1" customHeight="1" x14ac:dyDescent="0.2"/>
    <row r="169" ht="13.9" hidden="1" customHeight="1" x14ac:dyDescent="0.2"/>
    <row r="170" ht="13.9" hidden="1" customHeight="1" x14ac:dyDescent="0.2"/>
    <row r="171" ht="13.9" hidden="1" customHeight="1" x14ac:dyDescent="0.2"/>
    <row r="172" ht="13.9" hidden="1" customHeight="1" x14ac:dyDescent="0.2"/>
    <row r="173" ht="13.9" hidden="1" customHeight="1" x14ac:dyDescent="0.2"/>
    <row r="174" ht="13.9" hidden="1" customHeight="1" x14ac:dyDescent="0.2"/>
    <row r="175" ht="13.9" hidden="1" customHeight="1" x14ac:dyDescent="0.2"/>
    <row r="176" ht="13.9" hidden="1" customHeight="1" x14ac:dyDescent="0.2"/>
    <row r="177" ht="13.9" hidden="1" customHeight="1" x14ac:dyDescent="0.2"/>
    <row r="178" ht="13.9" hidden="1" customHeight="1" x14ac:dyDescent="0.2"/>
    <row r="179" ht="13.9" hidden="1" customHeight="1" x14ac:dyDescent="0.2"/>
    <row r="180" ht="13.9" hidden="1" customHeight="1" x14ac:dyDescent="0.2"/>
    <row r="181" ht="13.9" hidden="1" customHeight="1" x14ac:dyDescent="0.2"/>
    <row r="182" ht="13.9" hidden="1" customHeight="1" x14ac:dyDescent="0.2"/>
    <row r="183" ht="13.9" hidden="1" customHeight="1" x14ac:dyDescent="0.2"/>
    <row r="184" ht="13.9" hidden="1" customHeight="1" x14ac:dyDescent="0.2"/>
    <row r="185" ht="13.9" hidden="1" customHeight="1" x14ac:dyDescent="0.2"/>
    <row r="186" ht="13.9" hidden="1" customHeight="1" x14ac:dyDescent="0.2"/>
    <row r="187" ht="13.9" hidden="1" customHeight="1" x14ac:dyDescent="0.2"/>
    <row r="188" ht="13.9" hidden="1" customHeight="1" x14ac:dyDescent="0.2"/>
    <row r="189" ht="13.9" hidden="1" customHeight="1" x14ac:dyDescent="0.2"/>
    <row r="190" ht="13.9" hidden="1" customHeight="1" x14ac:dyDescent="0.2"/>
    <row r="191" ht="13.9" hidden="1" customHeight="1" x14ac:dyDescent="0.2"/>
    <row r="192" ht="13.9" hidden="1" customHeight="1" x14ac:dyDescent="0.2"/>
    <row r="193" ht="13.9" hidden="1" customHeight="1" x14ac:dyDescent="0.2"/>
    <row r="194" ht="13.9" hidden="1" customHeight="1" x14ac:dyDescent="0.2"/>
    <row r="195" ht="13.9" hidden="1" customHeight="1" x14ac:dyDescent="0.2"/>
    <row r="196" ht="13.9" hidden="1" customHeight="1" x14ac:dyDescent="0.2"/>
    <row r="197" ht="13.9" hidden="1" customHeight="1" x14ac:dyDescent="0.2"/>
    <row r="198" ht="13.9" hidden="1" customHeight="1" x14ac:dyDescent="0.2"/>
    <row r="199" ht="13.9" hidden="1" customHeight="1" x14ac:dyDescent="0.2"/>
    <row r="200" ht="13.9" hidden="1" customHeight="1" x14ac:dyDescent="0.2"/>
    <row r="201" ht="13.9" hidden="1" customHeight="1" x14ac:dyDescent="0.2"/>
    <row r="202" ht="13.9" hidden="1" customHeight="1" x14ac:dyDescent="0.2"/>
    <row r="203" ht="13.9" hidden="1" customHeight="1" x14ac:dyDescent="0.2"/>
    <row r="204" ht="13.9" hidden="1" customHeight="1" x14ac:dyDescent="0.2"/>
    <row r="205" ht="13.9" hidden="1" customHeight="1" x14ac:dyDescent="0.2"/>
    <row r="206" ht="13.9" hidden="1" customHeight="1" x14ac:dyDescent="0.2"/>
    <row r="207" ht="13.9" hidden="1" customHeight="1" x14ac:dyDescent="0.2"/>
    <row r="208" ht="13.9" hidden="1" customHeight="1" x14ac:dyDescent="0.2"/>
    <row r="209" ht="13.9" hidden="1" customHeight="1" x14ac:dyDescent="0.2"/>
    <row r="210" ht="13.9" hidden="1" customHeight="1" x14ac:dyDescent="0.2"/>
    <row r="211" ht="13.9" hidden="1" customHeight="1" x14ac:dyDescent="0.2"/>
  </sheetData>
  <sheetProtection algorithmName="SHA-512" hashValue="WQqKtTD8bx4qdAVmW2wocveLux8JWKGaEQUKkAK3aggAxrtlTPnAvp/lAOd1BpIHV4vJ5+DVezokaOcXhdiyzQ==" saltValue="cjYNaRhj+MuPjJWQjjj7/g==" spinCount="100000" sheet="1" objects="1" scenarios="1" selectLockedCells="1"/>
  <mergeCells count="1">
    <mergeCell ref="L7:M7"/>
  </mergeCells>
  <pageMargins left="0.7" right="0.7" top="0.75" bottom="0.75" header="0.3" footer="0.3"/>
  <pageSetup paperSize="9" orientation="portrait" r:id="rId1"/>
  <headerFooter>
    <oddFooter>&amp;L_x000D_&amp;1#&amp;"Calibri"&amp;10&amp;KFF0000 Confidential</oddFooter>
  </headerFooter>
  <drawing r:id="rId2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 xr:uid="{CD464455-2E5D-4088-BC1C-C7C3E53984ED}">
          <x14:formula1>
            <xm:f>Lists!L$4:L$9</xm:f>
          </x14:formula1>
          <xm:sqref>D9:J23</xm:sqref>
        </x14:dataValidation>
        <x14:dataValidation type="list" allowBlank="1" showInputMessage="1" showErrorMessage="1" xr:uid="{003CE521-BE53-4BCE-9C96-E132FE81431D}">
          <x14:formula1>
            <xm:f>Lists!S$4:S$9</xm:f>
          </x14:formula1>
          <xm:sqref>L9:T23</xm:sqref>
        </x14:dataValidation>
        <x14:dataValidation type="list" allowBlank="1" showInputMessage="1" showErrorMessage="1" xr:uid="{95E85597-4A5F-4104-BB15-1780C6B5B6B7}">
          <x14:formula1>
            <xm:f>Lists!AB$4:AB$9</xm:f>
          </x14:formula1>
          <xm:sqref>V9:Y23</xm:sqref>
        </x14:dataValidation>
      </x14:dataValidations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42F2812-926C-4415-ADFC-E5A4006E0A1F}">
  <sheetPr>
    <tabColor theme="4"/>
  </sheetPr>
  <dimension ref="A1:CY257"/>
  <sheetViews>
    <sheetView showGridLines="0" zoomScale="70" zoomScaleNormal="70" workbookViewId="0">
      <pane xSplit="3" ySplit="2" topLeftCell="D31" activePane="bottomRight" state="frozen"/>
      <selection pane="topRight" activeCell="D1" sqref="D1"/>
      <selection pane="bottomLeft" activeCell="A5" sqref="A5"/>
      <selection pane="bottomRight" activeCell="D31" sqref="D31"/>
    </sheetView>
  </sheetViews>
  <sheetFormatPr defaultColWidth="0" defaultRowHeight="0" customHeight="1" zeroHeight="1" x14ac:dyDescent="0.2"/>
  <cols>
    <col min="1" max="2" width="1.28515625" style="4" customWidth="1"/>
    <col min="3" max="3" width="30" style="4" customWidth="1"/>
    <col min="4" max="4" width="20.28515625" style="4" customWidth="1"/>
    <col min="5" max="13" width="16.7109375" style="4" customWidth="1"/>
    <col min="14" max="14" width="18" style="4" customWidth="1"/>
    <col min="15" max="24" width="16.7109375" style="4" customWidth="1"/>
    <col min="25" max="29" width="23.85546875" style="4" customWidth="1"/>
    <col min="30" max="30" width="5.7109375" style="4" customWidth="1"/>
    <col min="31" max="31" width="1.5703125" style="4" customWidth="1"/>
    <col min="32" max="103" width="0" style="4" hidden="1" customWidth="1"/>
    <col min="104" max="16384" width="8.7109375" style="4" hidden="1"/>
  </cols>
  <sheetData>
    <row r="1" spans="2:34" ht="9" customHeight="1" thickBot="1" x14ac:dyDescent="0.25"/>
    <row r="2" spans="2:34" ht="27" thickBot="1" x14ac:dyDescent="0.45">
      <c r="B2" s="42"/>
      <c r="C2" s="41" t="s">
        <v>94</v>
      </c>
      <c r="D2" s="39"/>
      <c r="E2" s="41"/>
      <c r="F2" s="41"/>
      <c r="G2" s="41"/>
      <c r="H2" s="41"/>
      <c r="I2" s="41"/>
      <c r="J2" s="41"/>
      <c r="K2" s="41"/>
      <c r="L2" s="41"/>
      <c r="M2" s="41"/>
      <c r="N2" s="41"/>
      <c r="O2" s="41"/>
      <c r="P2" s="41"/>
      <c r="Q2" s="41"/>
      <c r="R2" s="41"/>
      <c r="S2" s="41"/>
      <c r="T2" s="41"/>
      <c r="U2" s="41"/>
      <c r="V2" s="41"/>
      <c r="W2" s="41"/>
      <c r="X2" s="41"/>
      <c r="Y2" s="39"/>
      <c r="Z2" s="39"/>
      <c r="AA2" s="39"/>
      <c r="AB2" s="39"/>
      <c r="AC2" s="39"/>
      <c r="AD2" s="40"/>
    </row>
    <row r="3" spans="2:34" ht="58.15" customHeight="1" x14ac:dyDescent="0.2">
      <c r="B3" s="31"/>
      <c r="D3" s="174" t="s">
        <v>361</v>
      </c>
      <c r="AD3" s="32"/>
    </row>
    <row r="4" spans="2:34" ht="14.25" x14ac:dyDescent="0.2">
      <c r="B4" s="31"/>
      <c r="D4" s="175"/>
      <c r="AD4" s="32"/>
    </row>
    <row r="5" spans="2:34" ht="15.75" x14ac:dyDescent="0.25">
      <c r="B5" s="176"/>
      <c r="C5" s="34" t="s">
        <v>95</v>
      </c>
      <c r="D5" s="34"/>
      <c r="E5" s="177"/>
      <c r="F5" s="177"/>
      <c r="G5" s="177"/>
      <c r="H5" s="177"/>
      <c r="I5" s="177"/>
      <c r="J5" s="177"/>
      <c r="K5" s="177"/>
      <c r="L5" s="177"/>
      <c r="M5" s="177"/>
      <c r="N5" s="177"/>
      <c r="O5" s="177"/>
      <c r="P5" s="177"/>
      <c r="Q5" s="177"/>
      <c r="R5" s="177"/>
      <c r="S5" s="177"/>
      <c r="T5" s="177"/>
      <c r="U5" s="177"/>
      <c r="V5" s="177"/>
      <c r="W5" s="177"/>
      <c r="X5" s="177"/>
      <c r="Y5" s="177"/>
      <c r="Z5" s="177"/>
      <c r="AA5" s="177"/>
      <c r="AB5" s="177"/>
      <c r="AC5" s="177"/>
      <c r="AD5" s="178"/>
    </row>
    <row r="6" spans="2:34" ht="15" thickBot="1" x14ac:dyDescent="0.25">
      <c r="B6" s="31"/>
      <c r="AD6" s="32"/>
    </row>
    <row r="7" spans="2:34" ht="14.45" customHeight="1" thickBot="1" x14ac:dyDescent="0.25">
      <c r="B7" s="31"/>
      <c r="C7" s="308"/>
      <c r="D7" s="78" t="s">
        <v>275</v>
      </c>
      <c r="E7" s="79"/>
      <c r="F7" s="79"/>
      <c r="G7" s="79"/>
      <c r="H7" s="79"/>
      <c r="I7" s="79"/>
      <c r="J7" s="79"/>
      <c r="K7" s="79"/>
      <c r="L7" s="79"/>
      <c r="M7" s="79"/>
      <c r="N7" s="79"/>
      <c r="O7" s="79"/>
      <c r="P7" s="79"/>
      <c r="Q7" s="179"/>
      <c r="R7" s="333" t="s">
        <v>432</v>
      </c>
      <c r="S7" s="334"/>
      <c r="T7" s="334"/>
      <c r="U7" s="334"/>
      <c r="V7" s="77"/>
      <c r="W7" s="201"/>
      <c r="X7" s="84" t="s">
        <v>276</v>
      </c>
      <c r="Y7" s="180"/>
      <c r="Z7" s="180"/>
      <c r="AA7" s="180"/>
      <c r="AB7" s="181"/>
      <c r="AC7" s="31"/>
      <c r="AD7" s="32"/>
      <c r="AE7" s="32"/>
      <c r="AG7" s="32"/>
      <c r="AH7" s="32"/>
    </row>
    <row r="8" spans="2:34" s="37" customFormat="1" ht="105" x14ac:dyDescent="0.2">
      <c r="B8" s="182"/>
      <c r="C8" s="183" t="s">
        <v>52</v>
      </c>
      <c r="D8" s="80" t="s">
        <v>99</v>
      </c>
      <c r="E8" s="73" t="s">
        <v>100</v>
      </c>
      <c r="F8" s="73" t="s">
        <v>101</v>
      </c>
      <c r="G8" s="184" t="s">
        <v>102</v>
      </c>
      <c r="H8" s="184" t="s">
        <v>103</v>
      </c>
      <c r="I8" s="184" t="s">
        <v>104</v>
      </c>
      <c r="J8" s="184" t="s">
        <v>105</v>
      </c>
      <c r="K8" s="184" t="s">
        <v>277</v>
      </c>
      <c r="L8" s="73" t="s">
        <v>308</v>
      </c>
      <c r="M8" s="73" t="s">
        <v>283</v>
      </c>
      <c r="N8" s="320" t="s">
        <v>434</v>
      </c>
      <c r="O8" s="73" t="s">
        <v>106</v>
      </c>
      <c r="P8" s="65" t="s">
        <v>107</v>
      </c>
      <c r="Q8" s="81" t="s">
        <v>108</v>
      </c>
      <c r="R8" s="74" t="s">
        <v>109</v>
      </c>
      <c r="S8" s="75" t="s">
        <v>428</v>
      </c>
      <c r="T8" s="75" t="s">
        <v>431</v>
      </c>
      <c r="U8" s="75" t="s">
        <v>278</v>
      </c>
      <c r="V8" s="321" t="s">
        <v>436</v>
      </c>
      <c r="W8" s="235" t="s">
        <v>110</v>
      </c>
      <c r="X8" s="93" t="s">
        <v>335</v>
      </c>
      <c r="Y8" s="141" t="s">
        <v>433</v>
      </c>
      <c r="Z8" s="141" t="s">
        <v>111</v>
      </c>
      <c r="AA8" s="141" t="s">
        <v>112</v>
      </c>
      <c r="AB8" s="94" t="s">
        <v>336</v>
      </c>
      <c r="AC8" s="31"/>
      <c r="AD8" s="32"/>
      <c r="AE8" s="32"/>
      <c r="AF8" s="4"/>
      <c r="AG8" s="32"/>
    </row>
    <row r="9" spans="2:34" ht="30" customHeight="1" x14ac:dyDescent="0.2">
      <c r="B9" s="31"/>
      <c r="C9" s="185" t="str">
        <f>IF(ISBLANK('2. Technical Details'!C9),"",'2. Technical Details'!C9)</f>
        <v/>
      </c>
      <c r="D9" s="68"/>
      <c r="E9" s="66"/>
      <c r="F9" s="66"/>
      <c r="G9" s="66"/>
      <c r="H9" s="66"/>
      <c r="I9" s="66"/>
      <c r="J9" s="66"/>
      <c r="K9" s="66"/>
      <c r="L9" s="66"/>
      <c r="M9" s="66"/>
      <c r="N9" s="66"/>
      <c r="O9" s="66"/>
      <c r="P9" s="186">
        <f>SUM(D9:N9)</f>
        <v>0</v>
      </c>
      <c r="Q9" s="187">
        <f t="shared" ref="Q9:Q23" si="0">SUM(D9:O9)</f>
        <v>0</v>
      </c>
      <c r="R9" s="68"/>
      <c r="S9" s="66"/>
      <c r="T9" s="66"/>
      <c r="U9" s="66"/>
      <c r="V9" s="66"/>
      <c r="W9" s="187">
        <f t="shared" ref="W9:W23" si="1">SUM(R9:V9)</f>
        <v>0</v>
      </c>
      <c r="X9" s="188" t="str">
        <f>IFERROR(P9/'2. Technical Details'!J9,"")</f>
        <v/>
      </c>
      <c r="Y9" s="189" t="str">
        <f>IFERROR(SUM(D9:I9,L9:M9)/'2. Technical Details'!J9,"")</f>
        <v/>
      </c>
      <c r="Z9" s="189" t="str">
        <f>IFERROR(P9/E9,"")</f>
        <v/>
      </c>
      <c r="AA9" s="189" t="str">
        <f>IFERROR(F9/'2. Technical Details'!P9,"")</f>
        <v/>
      </c>
      <c r="AB9" s="190" t="str">
        <f>IFERROR(W9/'2. Technical Details'!J9,"")</f>
        <v/>
      </c>
      <c r="AC9" s="212" t="s">
        <v>362</v>
      </c>
      <c r="AD9" s="32"/>
      <c r="AE9" s="32"/>
      <c r="AF9" s="309"/>
    </row>
    <row r="10" spans="2:34" ht="30" customHeight="1" x14ac:dyDescent="0.2">
      <c r="B10" s="31"/>
      <c r="C10" s="185" t="str">
        <f>IF(ISBLANK('2. Technical Details'!C10),"",'2. Technical Details'!C10)</f>
        <v/>
      </c>
      <c r="D10" s="68"/>
      <c r="E10" s="66"/>
      <c r="F10" s="66"/>
      <c r="G10" s="66"/>
      <c r="H10" s="66"/>
      <c r="I10" s="66"/>
      <c r="J10" s="66"/>
      <c r="K10" s="66"/>
      <c r="L10" s="66"/>
      <c r="M10" s="66"/>
      <c r="N10" s="66"/>
      <c r="O10" s="66"/>
      <c r="P10" s="186">
        <f t="shared" ref="P10:P23" si="2">SUM(D10:N10)</f>
        <v>0</v>
      </c>
      <c r="Q10" s="187">
        <f t="shared" si="0"/>
        <v>0</v>
      </c>
      <c r="R10" s="68"/>
      <c r="S10" s="66"/>
      <c r="T10" s="66"/>
      <c r="U10" s="66"/>
      <c r="V10" s="66"/>
      <c r="W10" s="187">
        <f t="shared" si="1"/>
        <v>0</v>
      </c>
      <c r="X10" s="188" t="str">
        <f>IFERROR(P10/'2. Technical Details'!J10,"")</f>
        <v/>
      </c>
      <c r="Y10" s="189" t="str">
        <f>IFERROR(SUM(D10:I10,L10:M10)/'2. Technical Details'!J10,"")</f>
        <v/>
      </c>
      <c r="Z10" s="189" t="str">
        <f t="shared" ref="Z10:Z23" si="3">IFERROR(P10/E10,"")</f>
        <v/>
      </c>
      <c r="AA10" s="189" t="str">
        <f>IFERROR(F10/'2. Technical Details'!P10,"")</f>
        <v/>
      </c>
      <c r="AB10" s="190" t="str">
        <f>IFERROR(W10/'2. Technical Details'!J10,"")</f>
        <v/>
      </c>
      <c r="AC10" s="213" t="s">
        <v>363</v>
      </c>
      <c r="AD10" s="32"/>
      <c r="AE10" s="32"/>
      <c r="AF10" s="310"/>
    </row>
    <row r="11" spans="2:34" ht="30" customHeight="1" x14ac:dyDescent="0.2">
      <c r="B11" s="31"/>
      <c r="C11" s="185" t="str">
        <f>IF(ISBLANK('2. Technical Details'!C11),"",'2. Technical Details'!C11)</f>
        <v/>
      </c>
      <c r="D11" s="68"/>
      <c r="E11" s="66"/>
      <c r="F11" s="66"/>
      <c r="G11" s="66"/>
      <c r="H11" s="66"/>
      <c r="I11" s="66"/>
      <c r="J11" s="66"/>
      <c r="K11" s="66"/>
      <c r="L11" s="66"/>
      <c r="M11" s="66"/>
      <c r="N11" s="66"/>
      <c r="O11" s="66"/>
      <c r="P11" s="186">
        <f t="shared" si="2"/>
        <v>0</v>
      </c>
      <c r="Q11" s="187">
        <f t="shared" si="0"/>
        <v>0</v>
      </c>
      <c r="R11" s="68"/>
      <c r="S11" s="66"/>
      <c r="T11" s="66"/>
      <c r="U11" s="66"/>
      <c r="V11" s="66"/>
      <c r="W11" s="187">
        <f t="shared" si="1"/>
        <v>0</v>
      </c>
      <c r="X11" s="188" t="str">
        <f>IFERROR(P11/'2. Technical Details'!J11,"")</f>
        <v/>
      </c>
      <c r="Y11" s="189" t="str">
        <f>IFERROR(SUM(D11:I11,L11:M11)/'2. Technical Details'!J11,"")</f>
        <v/>
      </c>
      <c r="Z11" s="189" t="str">
        <f t="shared" si="3"/>
        <v/>
      </c>
      <c r="AA11" s="189" t="str">
        <f>IFERROR(F11/'2. Technical Details'!P11,"")</f>
        <v/>
      </c>
      <c r="AB11" s="190" t="str">
        <f>IFERROR(W11/'2. Technical Details'!J11,"")</f>
        <v/>
      </c>
      <c r="AC11" s="214" t="s">
        <v>364</v>
      </c>
      <c r="AD11" s="32"/>
      <c r="AE11" s="32"/>
      <c r="AF11" s="311"/>
    </row>
    <row r="12" spans="2:34" ht="30" customHeight="1" x14ac:dyDescent="0.2">
      <c r="B12" s="31"/>
      <c r="C12" s="185" t="str">
        <f>IF(ISBLANK('2. Technical Details'!C12),"",'2. Technical Details'!C12)</f>
        <v/>
      </c>
      <c r="D12" s="68"/>
      <c r="E12" s="66"/>
      <c r="F12" s="66"/>
      <c r="G12" s="66"/>
      <c r="H12" s="66"/>
      <c r="I12" s="66"/>
      <c r="J12" s="66"/>
      <c r="K12" s="66"/>
      <c r="L12" s="66"/>
      <c r="M12" s="66"/>
      <c r="N12" s="66"/>
      <c r="O12" s="66"/>
      <c r="P12" s="186">
        <f t="shared" si="2"/>
        <v>0</v>
      </c>
      <c r="Q12" s="187">
        <f t="shared" si="0"/>
        <v>0</v>
      </c>
      <c r="R12" s="68"/>
      <c r="S12" s="66"/>
      <c r="T12" s="66"/>
      <c r="U12" s="66"/>
      <c r="V12" s="66"/>
      <c r="W12" s="187">
        <f t="shared" si="1"/>
        <v>0</v>
      </c>
      <c r="X12" s="188" t="str">
        <f>IFERROR(P12/'2. Technical Details'!J12,"")</f>
        <v/>
      </c>
      <c r="Y12" s="189" t="str">
        <f>IFERROR(SUM(D12:I12,L12:M12)/'2. Technical Details'!J12,"")</f>
        <v/>
      </c>
      <c r="Z12" s="189" t="str">
        <f t="shared" si="3"/>
        <v/>
      </c>
      <c r="AA12" s="189" t="str">
        <f>IFERROR(F12/'2. Technical Details'!P12,"")</f>
        <v/>
      </c>
      <c r="AB12" s="190" t="str">
        <f>IFERROR(W12/'2. Technical Details'!J12,"")</f>
        <v/>
      </c>
      <c r="AC12" s="214"/>
      <c r="AD12" s="32"/>
      <c r="AE12" s="32"/>
      <c r="AF12" s="311"/>
      <c r="AG12" s="192"/>
    </row>
    <row r="13" spans="2:34" ht="30" customHeight="1" x14ac:dyDescent="0.2">
      <c r="B13" s="31"/>
      <c r="C13" s="185" t="str">
        <f>IF(ISBLANK('2. Technical Details'!C13),"",'2. Technical Details'!C13)</f>
        <v/>
      </c>
      <c r="D13" s="68"/>
      <c r="E13" s="66"/>
      <c r="F13" s="66"/>
      <c r="G13" s="66"/>
      <c r="H13" s="66"/>
      <c r="I13" s="66"/>
      <c r="J13" s="66"/>
      <c r="K13" s="66"/>
      <c r="L13" s="66"/>
      <c r="M13" s="66"/>
      <c r="N13" s="66"/>
      <c r="O13" s="66"/>
      <c r="P13" s="186">
        <f t="shared" si="2"/>
        <v>0</v>
      </c>
      <c r="Q13" s="187">
        <f t="shared" si="0"/>
        <v>0</v>
      </c>
      <c r="R13" s="68"/>
      <c r="S13" s="66"/>
      <c r="T13" s="66"/>
      <c r="U13" s="66"/>
      <c r="V13" s="66"/>
      <c r="W13" s="187">
        <f t="shared" si="1"/>
        <v>0</v>
      </c>
      <c r="X13" s="188" t="str">
        <f>IFERROR(P13/'2. Technical Details'!J13,"")</f>
        <v/>
      </c>
      <c r="Y13" s="189" t="str">
        <f>IFERROR(SUM(D13:I13,L13:M13)/'2. Technical Details'!J13,"")</f>
        <v/>
      </c>
      <c r="Z13" s="189" t="str">
        <f t="shared" si="3"/>
        <v/>
      </c>
      <c r="AA13" s="189" t="str">
        <f>IFERROR(F13/'2. Technical Details'!P13,"")</f>
        <v/>
      </c>
      <c r="AB13" s="190" t="str">
        <f>IFERROR(W13/'2. Technical Details'!J13,"")</f>
        <v/>
      </c>
      <c r="AC13" s="214"/>
      <c r="AD13" s="32"/>
      <c r="AE13" s="32"/>
      <c r="AF13" s="311"/>
      <c r="AG13" s="192"/>
    </row>
    <row r="14" spans="2:34" ht="30" customHeight="1" x14ac:dyDescent="0.2">
      <c r="B14" s="31"/>
      <c r="C14" s="185" t="str">
        <f>IF(ISBLANK('2. Technical Details'!C14),"",'2. Technical Details'!C14)</f>
        <v/>
      </c>
      <c r="D14" s="68"/>
      <c r="E14" s="66"/>
      <c r="F14" s="66"/>
      <c r="G14" s="66"/>
      <c r="H14" s="66"/>
      <c r="I14" s="66"/>
      <c r="J14" s="66"/>
      <c r="K14" s="66"/>
      <c r="L14" s="66"/>
      <c r="M14" s="66"/>
      <c r="N14" s="66"/>
      <c r="O14" s="66"/>
      <c r="P14" s="186">
        <f t="shared" si="2"/>
        <v>0</v>
      </c>
      <c r="Q14" s="187">
        <f t="shared" si="0"/>
        <v>0</v>
      </c>
      <c r="R14" s="68"/>
      <c r="S14" s="66"/>
      <c r="T14" s="66"/>
      <c r="U14" s="66"/>
      <c r="V14" s="66"/>
      <c r="W14" s="187">
        <f t="shared" si="1"/>
        <v>0</v>
      </c>
      <c r="X14" s="188" t="str">
        <f>IFERROR(P14/'2. Technical Details'!J14,"")</f>
        <v/>
      </c>
      <c r="Y14" s="189" t="str">
        <f>IFERROR(SUM(D14:I14,L14:M14)/'2. Technical Details'!J14,"")</f>
        <v/>
      </c>
      <c r="Z14" s="189" t="str">
        <f t="shared" si="3"/>
        <v/>
      </c>
      <c r="AA14" s="189" t="str">
        <f>IFERROR(F14/'2. Technical Details'!P14,"")</f>
        <v/>
      </c>
      <c r="AB14" s="190" t="str">
        <f>IFERROR(W14/'2. Technical Details'!J14,"")</f>
        <v/>
      </c>
      <c r="AC14" s="213"/>
      <c r="AD14" s="32"/>
      <c r="AE14" s="32"/>
      <c r="AF14" s="310"/>
      <c r="AG14" s="191"/>
    </row>
    <row r="15" spans="2:34" ht="30" customHeight="1" x14ac:dyDescent="0.2">
      <c r="B15" s="31"/>
      <c r="C15" s="185" t="str">
        <f>IF(ISBLANK('2. Technical Details'!C15),"",'2. Technical Details'!C15)</f>
        <v/>
      </c>
      <c r="D15" s="68"/>
      <c r="E15" s="66"/>
      <c r="F15" s="66"/>
      <c r="G15" s="66"/>
      <c r="H15" s="66"/>
      <c r="I15" s="66"/>
      <c r="J15" s="66"/>
      <c r="K15" s="66"/>
      <c r="L15" s="66"/>
      <c r="M15" s="66"/>
      <c r="N15" s="66"/>
      <c r="O15" s="66"/>
      <c r="P15" s="186">
        <f t="shared" si="2"/>
        <v>0</v>
      </c>
      <c r="Q15" s="187">
        <f t="shared" si="0"/>
        <v>0</v>
      </c>
      <c r="R15" s="68"/>
      <c r="S15" s="66"/>
      <c r="T15" s="66"/>
      <c r="U15" s="66"/>
      <c r="V15" s="66"/>
      <c r="W15" s="187">
        <f t="shared" si="1"/>
        <v>0</v>
      </c>
      <c r="X15" s="188" t="str">
        <f>IFERROR(P15/'2. Technical Details'!J15,"")</f>
        <v/>
      </c>
      <c r="Y15" s="189" t="str">
        <f>IFERROR(SUM(D15:I15,L15:M15)/'2. Technical Details'!J15,"")</f>
        <v/>
      </c>
      <c r="Z15" s="189" t="str">
        <f t="shared" si="3"/>
        <v/>
      </c>
      <c r="AA15" s="189" t="str">
        <f>IFERROR(F15/'2. Technical Details'!P15,"")</f>
        <v/>
      </c>
      <c r="AB15" s="190" t="str">
        <f>IFERROR(W15/'2. Technical Details'!J15,"")</f>
        <v/>
      </c>
      <c r="AC15" s="31"/>
      <c r="AD15" s="32"/>
      <c r="AE15" s="32"/>
      <c r="AG15" s="32"/>
    </row>
    <row r="16" spans="2:34" ht="30" customHeight="1" x14ac:dyDescent="0.2">
      <c r="B16" s="31"/>
      <c r="C16" s="185" t="str">
        <f>IF(ISBLANK('2. Technical Details'!C16),"",'2. Technical Details'!C16)</f>
        <v/>
      </c>
      <c r="D16" s="68"/>
      <c r="E16" s="66"/>
      <c r="F16" s="66"/>
      <c r="G16" s="66"/>
      <c r="H16" s="66"/>
      <c r="I16" s="66"/>
      <c r="J16" s="66"/>
      <c r="K16" s="66"/>
      <c r="L16" s="66"/>
      <c r="M16" s="66"/>
      <c r="N16" s="66"/>
      <c r="O16" s="66"/>
      <c r="P16" s="186">
        <f t="shared" si="2"/>
        <v>0</v>
      </c>
      <c r="Q16" s="187">
        <f t="shared" si="0"/>
        <v>0</v>
      </c>
      <c r="R16" s="68"/>
      <c r="S16" s="66"/>
      <c r="T16" s="66"/>
      <c r="U16" s="66"/>
      <c r="V16" s="66"/>
      <c r="W16" s="187">
        <f t="shared" si="1"/>
        <v>0</v>
      </c>
      <c r="X16" s="188" t="str">
        <f>IFERROR(P16/'2. Technical Details'!J16,"")</f>
        <v/>
      </c>
      <c r="Y16" s="189" t="str">
        <f>IFERROR(SUM(D16:I16,L16:M16)/'2. Technical Details'!J16,"")</f>
        <v/>
      </c>
      <c r="Z16" s="189" t="str">
        <f t="shared" si="3"/>
        <v/>
      </c>
      <c r="AA16" s="189" t="str">
        <f>IFERROR(F16/'2. Technical Details'!P16,"")</f>
        <v/>
      </c>
      <c r="AB16" s="190" t="str">
        <f>IFERROR(W16/'2. Technical Details'!J16,"")</f>
        <v/>
      </c>
      <c r="AC16" s="31"/>
      <c r="AD16" s="32"/>
      <c r="AE16" s="32"/>
      <c r="AG16" s="32"/>
    </row>
    <row r="17" spans="2:33" ht="30" customHeight="1" x14ac:dyDescent="0.2">
      <c r="B17" s="31"/>
      <c r="C17" s="185" t="str">
        <f>IF(ISBLANK('2. Technical Details'!C17),"",'2. Technical Details'!C17)</f>
        <v/>
      </c>
      <c r="D17" s="68"/>
      <c r="E17" s="66"/>
      <c r="F17" s="66"/>
      <c r="G17" s="66"/>
      <c r="H17" s="66"/>
      <c r="I17" s="66"/>
      <c r="J17" s="66"/>
      <c r="K17" s="66"/>
      <c r="L17" s="66"/>
      <c r="M17" s="66"/>
      <c r="N17" s="66"/>
      <c r="O17" s="66"/>
      <c r="P17" s="186">
        <f t="shared" si="2"/>
        <v>0</v>
      </c>
      <c r="Q17" s="187">
        <f t="shared" si="0"/>
        <v>0</v>
      </c>
      <c r="R17" s="68"/>
      <c r="S17" s="66"/>
      <c r="T17" s="66"/>
      <c r="U17" s="66"/>
      <c r="V17" s="66"/>
      <c r="W17" s="187">
        <f t="shared" si="1"/>
        <v>0</v>
      </c>
      <c r="X17" s="188" t="str">
        <f>IFERROR(P17/'2. Technical Details'!J17,"")</f>
        <v/>
      </c>
      <c r="Y17" s="189" t="str">
        <f>IFERROR(SUM(D17:I17,L17:M17)/'2. Technical Details'!J17,"")</f>
        <v/>
      </c>
      <c r="Z17" s="189" t="str">
        <f t="shared" si="3"/>
        <v/>
      </c>
      <c r="AA17" s="189" t="str">
        <f>IFERROR(F17/'2. Technical Details'!P17,"")</f>
        <v/>
      </c>
      <c r="AB17" s="190" t="str">
        <f>IFERROR(W17/'2. Technical Details'!J17,"")</f>
        <v/>
      </c>
      <c r="AC17" s="31"/>
      <c r="AD17" s="32"/>
      <c r="AE17" s="32"/>
      <c r="AG17" s="32"/>
    </row>
    <row r="18" spans="2:33" ht="30" customHeight="1" x14ac:dyDescent="0.2">
      <c r="B18" s="31"/>
      <c r="C18" s="185" t="str">
        <f>IF(ISBLANK('2. Technical Details'!C18),"",'2. Technical Details'!C18)</f>
        <v/>
      </c>
      <c r="D18" s="68"/>
      <c r="E18" s="66"/>
      <c r="F18" s="66"/>
      <c r="G18" s="66"/>
      <c r="H18" s="66"/>
      <c r="I18" s="66"/>
      <c r="J18" s="66"/>
      <c r="K18" s="66"/>
      <c r="L18" s="66"/>
      <c r="M18" s="66"/>
      <c r="N18" s="66"/>
      <c r="O18" s="66"/>
      <c r="P18" s="186">
        <f t="shared" si="2"/>
        <v>0</v>
      </c>
      <c r="Q18" s="187">
        <f t="shared" si="0"/>
        <v>0</v>
      </c>
      <c r="R18" s="68"/>
      <c r="S18" s="66"/>
      <c r="T18" s="66"/>
      <c r="U18" s="66"/>
      <c r="V18" s="66"/>
      <c r="W18" s="187">
        <f t="shared" si="1"/>
        <v>0</v>
      </c>
      <c r="X18" s="188" t="str">
        <f>IFERROR(P18/'2. Technical Details'!J18,"")</f>
        <v/>
      </c>
      <c r="Y18" s="189" t="str">
        <f>IFERROR(SUM(D18:I18,L18:M18)/'2. Technical Details'!J18,"")</f>
        <v/>
      </c>
      <c r="Z18" s="189" t="str">
        <f t="shared" si="3"/>
        <v/>
      </c>
      <c r="AA18" s="189" t="str">
        <f>IFERROR(F18/'2. Technical Details'!P18,"")</f>
        <v/>
      </c>
      <c r="AB18" s="190" t="str">
        <f>IFERROR(W18/'2. Technical Details'!J18,"")</f>
        <v/>
      </c>
      <c r="AC18" s="31"/>
      <c r="AD18" s="32"/>
      <c r="AE18" s="32"/>
      <c r="AG18" s="32"/>
    </row>
    <row r="19" spans="2:33" ht="30" customHeight="1" x14ac:dyDescent="0.2">
      <c r="B19" s="31"/>
      <c r="C19" s="185" t="str">
        <f>IF(ISBLANK('2. Technical Details'!C19),"",'2. Technical Details'!C19)</f>
        <v/>
      </c>
      <c r="D19" s="68"/>
      <c r="E19" s="66"/>
      <c r="F19" s="66"/>
      <c r="G19" s="66"/>
      <c r="H19" s="66"/>
      <c r="I19" s="66"/>
      <c r="J19" s="66"/>
      <c r="K19" s="66"/>
      <c r="L19" s="66"/>
      <c r="M19" s="66"/>
      <c r="N19" s="66"/>
      <c r="O19" s="66"/>
      <c r="P19" s="186">
        <f t="shared" si="2"/>
        <v>0</v>
      </c>
      <c r="Q19" s="187">
        <f t="shared" si="0"/>
        <v>0</v>
      </c>
      <c r="R19" s="68"/>
      <c r="S19" s="66"/>
      <c r="T19" s="66"/>
      <c r="U19" s="66"/>
      <c r="V19" s="66"/>
      <c r="W19" s="187">
        <f t="shared" si="1"/>
        <v>0</v>
      </c>
      <c r="X19" s="188" t="str">
        <f>IFERROR(P19/'2. Technical Details'!J19,"")</f>
        <v/>
      </c>
      <c r="Y19" s="189" t="str">
        <f>IFERROR(SUM(D19:I19,L19:M19)/'2. Technical Details'!J19,"")</f>
        <v/>
      </c>
      <c r="Z19" s="189" t="str">
        <f t="shared" si="3"/>
        <v/>
      </c>
      <c r="AA19" s="189" t="str">
        <f>IFERROR(F19/'2. Technical Details'!P19,"")</f>
        <v/>
      </c>
      <c r="AB19" s="190" t="str">
        <f>IFERROR(W19/'2. Technical Details'!J19,"")</f>
        <v/>
      </c>
      <c r="AC19" s="31"/>
      <c r="AD19" s="32"/>
      <c r="AE19" s="32"/>
      <c r="AG19" s="32"/>
    </row>
    <row r="20" spans="2:33" ht="30" customHeight="1" x14ac:dyDescent="0.2">
      <c r="B20" s="31"/>
      <c r="C20" s="185" t="str">
        <f>IF(ISBLANK('2. Technical Details'!C20),"",'2. Technical Details'!C20)</f>
        <v/>
      </c>
      <c r="D20" s="68"/>
      <c r="E20" s="66"/>
      <c r="F20" s="66"/>
      <c r="G20" s="66"/>
      <c r="H20" s="66"/>
      <c r="I20" s="66"/>
      <c r="J20" s="66"/>
      <c r="K20" s="66"/>
      <c r="L20" s="66"/>
      <c r="M20" s="66"/>
      <c r="N20" s="66"/>
      <c r="O20" s="66"/>
      <c r="P20" s="186">
        <f t="shared" si="2"/>
        <v>0</v>
      </c>
      <c r="Q20" s="187">
        <f t="shared" si="0"/>
        <v>0</v>
      </c>
      <c r="R20" s="68"/>
      <c r="S20" s="66"/>
      <c r="T20" s="66"/>
      <c r="U20" s="66"/>
      <c r="V20" s="66"/>
      <c r="W20" s="187">
        <f t="shared" si="1"/>
        <v>0</v>
      </c>
      <c r="X20" s="188" t="str">
        <f>IFERROR(P20/'2. Technical Details'!J21,"")</f>
        <v/>
      </c>
      <c r="Y20" s="189" t="str">
        <f>IFERROR(SUM(D20:I20,L20:M20)/'2. Technical Details'!J20,"")</f>
        <v/>
      </c>
      <c r="Z20" s="189" t="str">
        <f t="shared" si="3"/>
        <v/>
      </c>
      <c r="AA20" s="189" t="str">
        <f>IFERROR(F20/'2. Technical Details'!P20,"")</f>
        <v/>
      </c>
      <c r="AB20" s="190" t="str">
        <f>IFERROR(W20/'2. Technical Details'!J20,"")</f>
        <v/>
      </c>
      <c r="AC20" s="31"/>
      <c r="AD20" s="32"/>
      <c r="AE20" s="32"/>
      <c r="AG20" s="32"/>
    </row>
    <row r="21" spans="2:33" ht="30" customHeight="1" x14ac:dyDescent="0.2">
      <c r="B21" s="31"/>
      <c r="C21" s="185" t="str">
        <f>IF(ISBLANK('2. Technical Details'!C21),"",'2. Technical Details'!C21)</f>
        <v/>
      </c>
      <c r="D21" s="68"/>
      <c r="E21" s="66"/>
      <c r="F21" s="66"/>
      <c r="G21" s="66"/>
      <c r="H21" s="66"/>
      <c r="I21" s="66"/>
      <c r="J21" s="66"/>
      <c r="K21" s="66"/>
      <c r="L21" s="66"/>
      <c r="M21" s="66"/>
      <c r="N21" s="66"/>
      <c r="O21" s="66"/>
      <c r="P21" s="186">
        <f t="shared" si="2"/>
        <v>0</v>
      </c>
      <c r="Q21" s="187">
        <f t="shared" si="0"/>
        <v>0</v>
      </c>
      <c r="R21" s="68"/>
      <c r="S21" s="66"/>
      <c r="T21" s="66"/>
      <c r="U21" s="66"/>
      <c r="V21" s="66"/>
      <c r="W21" s="187">
        <f t="shared" si="1"/>
        <v>0</v>
      </c>
      <c r="X21" s="188" t="str">
        <f>IFERROR(P21/'2. Technical Details'!J22,"")</f>
        <v/>
      </c>
      <c r="Y21" s="189" t="str">
        <f>IFERROR(SUM(D21:I21,L21:M21)/'2. Technical Details'!J21,"")</f>
        <v/>
      </c>
      <c r="Z21" s="189" t="str">
        <f t="shared" si="3"/>
        <v/>
      </c>
      <c r="AA21" s="189" t="str">
        <f>IFERROR(F21/'2. Technical Details'!P21,"")</f>
        <v/>
      </c>
      <c r="AB21" s="190" t="str">
        <f>IFERROR(W21/'2. Technical Details'!J21,"")</f>
        <v/>
      </c>
      <c r="AC21" s="31"/>
      <c r="AD21" s="32"/>
      <c r="AE21" s="32"/>
      <c r="AG21" s="32"/>
    </row>
    <row r="22" spans="2:33" ht="30" customHeight="1" x14ac:dyDescent="0.2">
      <c r="B22" s="31"/>
      <c r="C22" s="185" t="str">
        <f>IF(ISBLANK('2. Technical Details'!C22),"",'2. Technical Details'!C22)</f>
        <v/>
      </c>
      <c r="D22" s="68"/>
      <c r="E22" s="66"/>
      <c r="F22" s="66"/>
      <c r="G22" s="66"/>
      <c r="H22" s="66"/>
      <c r="I22" s="66"/>
      <c r="J22" s="66"/>
      <c r="K22" s="66"/>
      <c r="L22" s="66"/>
      <c r="M22" s="66"/>
      <c r="N22" s="66"/>
      <c r="O22" s="66"/>
      <c r="P22" s="186">
        <f t="shared" si="2"/>
        <v>0</v>
      </c>
      <c r="Q22" s="187">
        <f t="shared" si="0"/>
        <v>0</v>
      </c>
      <c r="R22" s="68"/>
      <c r="S22" s="66"/>
      <c r="T22" s="66"/>
      <c r="U22" s="66"/>
      <c r="V22" s="66"/>
      <c r="W22" s="187">
        <f t="shared" si="1"/>
        <v>0</v>
      </c>
      <c r="X22" s="188" t="str">
        <f>IFERROR(P22/'2. Technical Details'!#REF!,"")</f>
        <v/>
      </c>
      <c r="Y22" s="189" t="str">
        <f>IFERROR(SUM(D22:I22,L22:M22)/'2. Technical Details'!J22,"")</f>
        <v/>
      </c>
      <c r="Z22" s="189" t="str">
        <f t="shared" si="3"/>
        <v/>
      </c>
      <c r="AA22" s="189" t="str">
        <f>IFERROR(F22/'2. Technical Details'!P22,"")</f>
        <v/>
      </c>
      <c r="AB22" s="190" t="str">
        <f>IFERROR(W22/'2. Technical Details'!J22,"")</f>
        <v/>
      </c>
      <c r="AC22" s="31"/>
      <c r="AD22" s="32"/>
      <c r="AE22" s="32"/>
      <c r="AG22" s="32"/>
    </row>
    <row r="23" spans="2:33" ht="30" customHeight="1" thickBot="1" x14ac:dyDescent="0.25">
      <c r="B23" s="31"/>
      <c r="C23" s="193" t="str">
        <f>IF(ISBLANK('2. Technical Details'!C23),"",'2. Technical Details'!C23)</f>
        <v/>
      </c>
      <c r="D23" s="70"/>
      <c r="E23" s="71"/>
      <c r="F23" s="71"/>
      <c r="G23" s="71"/>
      <c r="H23" s="71"/>
      <c r="I23" s="71"/>
      <c r="J23" s="71"/>
      <c r="K23" s="71"/>
      <c r="L23" s="71"/>
      <c r="M23" s="71"/>
      <c r="N23" s="71"/>
      <c r="O23" s="71"/>
      <c r="P23" s="194">
        <f t="shared" si="2"/>
        <v>0</v>
      </c>
      <c r="Q23" s="195">
        <f t="shared" si="0"/>
        <v>0</v>
      </c>
      <c r="R23" s="70"/>
      <c r="S23" s="71"/>
      <c r="T23" s="71"/>
      <c r="U23" s="71"/>
      <c r="V23" s="71"/>
      <c r="W23" s="195">
        <f t="shared" si="1"/>
        <v>0</v>
      </c>
      <c r="X23" s="196" t="str">
        <f>IFERROR(P23/'2. Technical Details'!J23,"")</f>
        <v/>
      </c>
      <c r="Y23" s="197" t="str">
        <f>IFERROR(SUM(D23:I23,L23:M23)/'2. Technical Details'!J23,"")</f>
        <v/>
      </c>
      <c r="Z23" s="189" t="str">
        <f t="shared" si="3"/>
        <v/>
      </c>
      <c r="AA23" s="197" t="str">
        <f>IFERROR(F23/'2. Technical Details'!P23,"")</f>
        <v/>
      </c>
      <c r="AB23" s="198" t="str">
        <f>IFERROR(W23/'2. Technical Details'!J23,"")</f>
        <v/>
      </c>
      <c r="AC23" s="31"/>
      <c r="AD23" s="32"/>
      <c r="AE23" s="32"/>
      <c r="AG23" s="32"/>
    </row>
    <row r="24" spans="2:33" ht="14.25" x14ac:dyDescent="0.2">
      <c r="B24" s="31"/>
      <c r="C24" s="199" t="str">
        <f>IF(ISBLANK('2. Technical Details'!C24),"",'2. Technical Details'!C24)</f>
        <v/>
      </c>
      <c r="D24" s="200">
        <f t="shared" ref="D24:P24" si="4">SUM(D9:D23)</f>
        <v>0</v>
      </c>
      <c r="E24" s="200">
        <f t="shared" si="4"/>
        <v>0</v>
      </c>
      <c r="F24" s="200">
        <f t="shared" si="4"/>
        <v>0</v>
      </c>
      <c r="G24" s="200">
        <f t="shared" si="4"/>
        <v>0</v>
      </c>
      <c r="H24" s="200">
        <f t="shared" si="4"/>
        <v>0</v>
      </c>
      <c r="I24" s="200">
        <f t="shared" si="4"/>
        <v>0</v>
      </c>
      <c r="J24" s="200">
        <f t="shared" si="4"/>
        <v>0</v>
      </c>
      <c r="K24" s="200">
        <f t="shared" si="4"/>
        <v>0</v>
      </c>
      <c r="L24" s="200">
        <f t="shared" si="4"/>
        <v>0</v>
      </c>
      <c r="M24" s="200">
        <f t="shared" si="4"/>
        <v>0</v>
      </c>
      <c r="N24" s="200">
        <f>SUM(N9:N23)</f>
        <v>0</v>
      </c>
      <c r="O24" s="200">
        <f t="shared" si="4"/>
        <v>0</v>
      </c>
      <c r="P24" s="200">
        <f t="shared" si="4"/>
        <v>0</v>
      </c>
      <c r="Q24" s="200">
        <f>SUM(Q9:Q23)</f>
        <v>0</v>
      </c>
      <c r="R24" s="200">
        <f t="shared" ref="R24:U24" si="5">SUM(R9:R23)</f>
        <v>0</v>
      </c>
      <c r="S24" s="200">
        <f t="shared" si="5"/>
        <v>0</v>
      </c>
      <c r="T24" s="200">
        <f t="shared" si="5"/>
        <v>0</v>
      </c>
      <c r="U24" s="200">
        <f t="shared" si="5"/>
        <v>0</v>
      </c>
      <c r="V24" s="200">
        <f>SUM(V9:V23)</f>
        <v>0</v>
      </c>
      <c r="W24" s="200">
        <f>SUM(W9:W23)</f>
        <v>0</v>
      </c>
      <c r="X24" s="200"/>
      <c r="AD24" s="32"/>
      <c r="AF24" s="32"/>
      <c r="AG24" s="32"/>
    </row>
    <row r="25" spans="2:33" ht="14.25" x14ac:dyDescent="0.2">
      <c r="B25" s="31"/>
      <c r="AD25" s="32"/>
    </row>
    <row r="26" spans="2:33" ht="15.75" x14ac:dyDescent="0.25">
      <c r="B26" s="176"/>
      <c r="C26" s="34" t="s">
        <v>129</v>
      </c>
      <c r="D26" s="34"/>
      <c r="E26" s="177"/>
      <c r="F26" s="177"/>
      <c r="G26" s="177"/>
      <c r="H26" s="177"/>
      <c r="I26" s="177"/>
      <c r="J26" s="177"/>
      <c r="K26" s="177"/>
      <c r="L26" s="177"/>
      <c r="M26" s="177"/>
      <c r="N26" s="177"/>
      <c r="O26" s="177"/>
      <c r="P26" s="177"/>
      <c r="Q26" s="177"/>
      <c r="R26" s="177"/>
      <c r="S26" s="177"/>
      <c r="T26" s="177"/>
      <c r="U26" s="177"/>
      <c r="V26" s="177"/>
      <c r="W26" s="177"/>
      <c r="X26" s="177"/>
      <c r="Y26" s="177"/>
      <c r="Z26" s="177"/>
      <c r="AA26" s="177"/>
      <c r="AB26" s="177"/>
      <c r="AC26" s="177"/>
      <c r="AD26" s="178"/>
    </row>
    <row r="27" spans="2:33" ht="14.25" x14ac:dyDescent="0.2">
      <c r="B27" s="31"/>
      <c r="AD27" s="32"/>
    </row>
    <row r="28" spans="2:33" ht="15.75" thickBot="1" x14ac:dyDescent="0.3">
      <c r="B28" s="31"/>
      <c r="C28"/>
      <c r="D28"/>
      <c r="E28"/>
      <c r="F28"/>
      <c r="G28"/>
      <c r="H28"/>
      <c r="I28"/>
      <c r="J28"/>
      <c r="K28"/>
      <c r="L28"/>
      <c r="M28"/>
      <c r="N28"/>
      <c r="O28"/>
      <c r="P28"/>
      <c r="Q28"/>
      <c r="R28"/>
      <c r="S28"/>
      <c r="T28"/>
      <c r="U28"/>
      <c r="V28"/>
      <c r="AD28" s="32"/>
    </row>
    <row r="29" spans="2:33" ht="29.25" thickBot="1" x14ac:dyDescent="0.3">
      <c r="B29" s="31"/>
      <c r="D29" s="229" t="s">
        <v>381</v>
      </c>
      <c r="E29" s="230"/>
      <c r="F29" s="230"/>
      <c r="G29" s="230"/>
      <c r="H29" s="230"/>
      <c r="I29" s="230"/>
      <c r="J29" s="230"/>
      <c r="K29" s="230"/>
      <c r="L29" s="304"/>
      <c r="M29" s="76" t="s">
        <v>96</v>
      </c>
      <c r="N29" s="77"/>
      <c r="O29" s="77"/>
      <c r="P29" s="77"/>
      <c r="Q29" s="77"/>
      <c r="R29" s="201"/>
      <c r="S29" s="202" t="s">
        <v>51</v>
      </c>
      <c r="T29"/>
      <c r="U29"/>
      <c r="V29"/>
      <c r="AD29" s="32"/>
    </row>
    <row r="30" spans="2:33" ht="71.25" x14ac:dyDescent="0.25">
      <c r="B30" s="31"/>
      <c r="C30" s="203" t="s">
        <v>52</v>
      </c>
      <c r="D30" s="305" t="s">
        <v>234</v>
      </c>
      <c r="E30" s="144" t="s">
        <v>113</v>
      </c>
      <c r="F30" s="306" t="s">
        <v>337</v>
      </c>
      <c r="G30" s="144" t="s">
        <v>114</v>
      </c>
      <c r="H30" s="144" t="s">
        <v>115</v>
      </c>
      <c r="I30" s="306" t="s">
        <v>337</v>
      </c>
      <c r="J30" s="144" t="s">
        <v>426</v>
      </c>
      <c r="K30" s="144" t="s">
        <v>116</v>
      </c>
      <c r="L30" s="307" t="s">
        <v>337</v>
      </c>
      <c r="M30" s="204" t="s">
        <v>117</v>
      </c>
      <c r="N30" s="65" t="s">
        <v>118</v>
      </c>
      <c r="O30" s="65" t="s">
        <v>119</v>
      </c>
      <c r="P30" s="65" t="s">
        <v>110</v>
      </c>
      <c r="Q30" s="65" t="s">
        <v>120</v>
      </c>
      <c r="R30" s="81" t="s">
        <v>39</v>
      </c>
      <c r="S30" s="205" t="s">
        <v>121</v>
      </c>
      <c r="T30"/>
      <c r="U30"/>
      <c r="V30"/>
      <c r="AD30" s="32"/>
    </row>
    <row r="31" spans="2:33" ht="30.6" customHeight="1" x14ac:dyDescent="0.25">
      <c r="B31" s="31"/>
      <c r="C31" s="206" t="str">
        <f>IF(ISBLANK('2. Technical Details'!C9),"",'2. Technical Details'!C9)</f>
        <v/>
      </c>
      <c r="D31" s="68"/>
      <c r="E31" s="66"/>
      <c r="F31" s="207" t="str">
        <f>IFERROR((E31/D31)^(1/5.75)-1,"")</f>
        <v/>
      </c>
      <c r="G31" s="66"/>
      <c r="H31" s="66"/>
      <c r="I31" s="207" t="str">
        <f>IFERROR((H31/G31)^(1/5.75)-1,"")</f>
        <v/>
      </c>
      <c r="J31" s="66"/>
      <c r="K31" s="66"/>
      <c r="L31" s="208" t="str">
        <f>IFERROR((K31/J31)^(1/5.75)-1,"")</f>
        <v/>
      </c>
      <c r="M31" s="209" t="str">
        <f>IF(E31&gt;0,('2. Technical Details'!L9-'2. Technical Details'!Q9)*E31,"")</f>
        <v/>
      </c>
      <c r="N31" s="186" t="str">
        <f>IF(H31&gt;0,'2. Technical Details'!Q9*H31,"")</f>
        <v/>
      </c>
      <c r="O31" s="186" t="str">
        <f>IF(K31&gt;0,'2. Technical Details'!M9*K31,"")</f>
        <v/>
      </c>
      <c r="P31" s="186" t="str">
        <f t="shared" ref="P31:P45" si="6">IF(-W9&lt;0,-W9,"")</f>
        <v/>
      </c>
      <c r="Q31" s="186" t="str">
        <f>IF(M31="","",SUM(M31:P31))</f>
        <v/>
      </c>
      <c r="R31" s="210" t="str">
        <f t="shared" ref="R31:R46" si="7">IFERROR(P9/Q31,"")</f>
        <v/>
      </c>
      <c r="S31" s="211" t="str">
        <f>IF(R31="","",(IF(R31&gt;10,Lists!$B$5,Lists!$B$6)))</f>
        <v/>
      </c>
      <c r="T31" s="212" t="s">
        <v>362</v>
      </c>
      <c r="U31"/>
      <c r="V31"/>
      <c r="AD31" s="32"/>
    </row>
    <row r="32" spans="2:33" ht="30.6" customHeight="1" x14ac:dyDescent="0.25">
      <c r="B32" s="31"/>
      <c r="C32" s="206" t="str">
        <f>IF(ISBLANK('2. Technical Details'!C10),"",'2. Technical Details'!C10)</f>
        <v/>
      </c>
      <c r="D32" s="68"/>
      <c r="E32" s="66"/>
      <c r="F32" s="207" t="str">
        <f t="shared" ref="F32:F45" si="8">IFERROR((E32/D32)^(1/5.75)-1,"")</f>
        <v/>
      </c>
      <c r="G32" s="66"/>
      <c r="H32" s="66"/>
      <c r="I32" s="207" t="str">
        <f t="shared" ref="I32:I45" si="9">IFERROR((H32/G32)^(1/5.75)-1,"")</f>
        <v/>
      </c>
      <c r="J32" s="66"/>
      <c r="K32" s="66"/>
      <c r="L32" s="208" t="str">
        <f t="shared" ref="L32:L44" si="10">IFERROR((K32/J32)^(1/5.75)-1,"")</f>
        <v/>
      </c>
      <c r="M32" s="209" t="str">
        <f>IF(E32&gt;0,('2. Technical Details'!L10-'2. Technical Details'!Q10)*E32,"")</f>
        <v/>
      </c>
      <c r="N32" s="186" t="str">
        <f>IF(H32&gt;0,'2. Technical Details'!Q10*H32,"")</f>
        <v/>
      </c>
      <c r="O32" s="186" t="str">
        <f>IF(K32&gt;0,'2. Technical Details'!M10*K32,"")</f>
        <v/>
      </c>
      <c r="P32" s="186" t="str">
        <f t="shared" si="6"/>
        <v/>
      </c>
      <c r="Q32" s="186" t="str">
        <f t="shared" ref="Q32:Q45" si="11">IF(M32="","",SUM(M32:P32))</f>
        <v/>
      </c>
      <c r="R32" s="210" t="str">
        <f t="shared" si="7"/>
        <v/>
      </c>
      <c r="S32" s="211" t="str">
        <f>IF(R32="","",(IF(R32&gt;10,Lists!$B$5,Lists!$B$6)))</f>
        <v/>
      </c>
      <c r="T32" s="213" t="s">
        <v>363</v>
      </c>
      <c r="U32"/>
      <c r="V32"/>
      <c r="AD32" s="32"/>
    </row>
    <row r="33" spans="2:30" ht="30.6" customHeight="1" x14ac:dyDescent="0.25">
      <c r="B33" s="31"/>
      <c r="C33" s="206" t="str">
        <f>IF(ISBLANK('2. Technical Details'!C11),"",'2. Technical Details'!C11)</f>
        <v/>
      </c>
      <c r="D33" s="68"/>
      <c r="E33" s="66"/>
      <c r="F33" s="207" t="str">
        <f t="shared" si="8"/>
        <v/>
      </c>
      <c r="G33" s="66"/>
      <c r="H33" s="66"/>
      <c r="I33" s="207" t="str">
        <f t="shared" si="9"/>
        <v/>
      </c>
      <c r="J33" s="66"/>
      <c r="K33" s="66"/>
      <c r="L33" s="208" t="str">
        <f t="shared" si="10"/>
        <v/>
      </c>
      <c r="M33" s="209" t="str">
        <f>IF(E33&gt;0,('2. Technical Details'!L11-'2. Technical Details'!Q11)*E33,"")</f>
        <v/>
      </c>
      <c r="N33" s="186" t="str">
        <f>IF(H33&gt;0,'2. Technical Details'!Q11*H33,"")</f>
        <v/>
      </c>
      <c r="O33" s="186" t="str">
        <f>IF(K33&gt;0,'2. Technical Details'!M11*K33,"")</f>
        <v/>
      </c>
      <c r="P33" s="186" t="str">
        <f t="shared" si="6"/>
        <v/>
      </c>
      <c r="Q33" s="186" t="str">
        <f t="shared" si="11"/>
        <v/>
      </c>
      <c r="R33" s="210" t="str">
        <f t="shared" si="7"/>
        <v/>
      </c>
      <c r="S33" s="211" t="str">
        <f>IF(R33="","",(IF(R33&gt;10,Lists!$B$5,Lists!$B$6)))</f>
        <v/>
      </c>
      <c r="T33" s="214" t="s">
        <v>364</v>
      </c>
      <c r="U33"/>
      <c r="V33"/>
      <c r="AD33" s="32"/>
    </row>
    <row r="34" spans="2:30" ht="30.6" customHeight="1" x14ac:dyDescent="0.25">
      <c r="B34" s="31"/>
      <c r="C34" s="206" t="str">
        <f>IF(ISBLANK('2. Technical Details'!C12),"",'2. Technical Details'!C12)</f>
        <v/>
      </c>
      <c r="D34" s="68"/>
      <c r="E34" s="66"/>
      <c r="F34" s="207" t="str">
        <f t="shared" si="8"/>
        <v/>
      </c>
      <c r="G34" s="66"/>
      <c r="H34" s="66"/>
      <c r="I34" s="207" t="str">
        <f t="shared" si="9"/>
        <v/>
      </c>
      <c r="J34" s="66"/>
      <c r="K34" s="66"/>
      <c r="L34" s="208" t="str">
        <f t="shared" si="10"/>
        <v/>
      </c>
      <c r="M34" s="209" t="str">
        <f>IF(E34&gt;0,('2. Technical Details'!L12-'2. Technical Details'!Q12)*E34,"")</f>
        <v/>
      </c>
      <c r="N34" s="186" t="str">
        <f>IF(H34&gt;0,'2. Technical Details'!Q12*H34,"")</f>
        <v/>
      </c>
      <c r="O34" s="186" t="str">
        <f>IF(K34&gt;0,'2. Technical Details'!M12*K34,"")</f>
        <v/>
      </c>
      <c r="P34" s="186" t="str">
        <f t="shared" si="6"/>
        <v/>
      </c>
      <c r="Q34" s="186" t="str">
        <f t="shared" si="11"/>
        <v/>
      </c>
      <c r="R34" s="210" t="str">
        <f t="shared" si="7"/>
        <v/>
      </c>
      <c r="S34" s="211" t="str">
        <f>IF(R34="","",(IF(R34&gt;10,Lists!$B$5,Lists!$B$6)))</f>
        <v/>
      </c>
      <c r="T34" s="3"/>
      <c r="U34"/>
      <c r="V34"/>
      <c r="AD34" s="32"/>
    </row>
    <row r="35" spans="2:30" ht="30.6" customHeight="1" x14ac:dyDescent="0.25">
      <c r="B35" s="31"/>
      <c r="C35" s="206" t="str">
        <f>IF(ISBLANK('2. Technical Details'!C13),"",'2. Technical Details'!C13)</f>
        <v/>
      </c>
      <c r="D35" s="68"/>
      <c r="E35" s="66"/>
      <c r="F35" s="207" t="str">
        <f t="shared" si="8"/>
        <v/>
      </c>
      <c r="G35" s="66"/>
      <c r="H35" s="66"/>
      <c r="I35" s="207" t="str">
        <f t="shared" si="9"/>
        <v/>
      </c>
      <c r="J35" s="66"/>
      <c r="K35" s="66"/>
      <c r="L35" s="208" t="str">
        <f t="shared" si="10"/>
        <v/>
      </c>
      <c r="M35" s="209" t="str">
        <f>IF(E35&gt;0,('2. Technical Details'!L13-'2. Technical Details'!Q13)*E35,"")</f>
        <v/>
      </c>
      <c r="N35" s="186" t="str">
        <f>IF(H35&gt;0,'2. Technical Details'!Q13*H35,"")</f>
        <v/>
      </c>
      <c r="O35" s="186" t="str">
        <f>IF(K35&gt;0,'2. Technical Details'!M13*K35,"")</f>
        <v/>
      </c>
      <c r="P35" s="186" t="str">
        <f t="shared" si="6"/>
        <v/>
      </c>
      <c r="Q35" s="186" t="str">
        <f t="shared" si="11"/>
        <v/>
      </c>
      <c r="R35" s="210" t="str">
        <f t="shared" si="7"/>
        <v/>
      </c>
      <c r="S35" s="211" t="str">
        <f>IF(R35="","",(IF(R35&gt;10,Lists!$B$5,Lists!$B$6)))</f>
        <v/>
      </c>
      <c r="T35"/>
      <c r="U35"/>
      <c r="V35"/>
      <c r="AD35" s="32"/>
    </row>
    <row r="36" spans="2:30" ht="30.6" customHeight="1" x14ac:dyDescent="0.25">
      <c r="B36" s="31"/>
      <c r="C36" s="206" t="str">
        <f>IF(ISBLANK('2. Technical Details'!C14),"",'2. Technical Details'!C14)</f>
        <v/>
      </c>
      <c r="D36" s="68"/>
      <c r="E36" s="66"/>
      <c r="F36" s="207" t="str">
        <f t="shared" si="8"/>
        <v/>
      </c>
      <c r="G36" s="66"/>
      <c r="H36" s="66"/>
      <c r="I36" s="207" t="str">
        <f t="shared" si="9"/>
        <v/>
      </c>
      <c r="J36" s="66"/>
      <c r="K36" s="66"/>
      <c r="L36" s="208" t="str">
        <f t="shared" si="10"/>
        <v/>
      </c>
      <c r="M36" s="209" t="str">
        <f>IF(E36&gt;0,('2. Technical Details'!L14-'2. Technical Details'!Q14)*E36,"")</f>
        <v/>
      </c>
      <c r="N36" s="186" t="str">
        <f>IF(H36&gt;0,'2. Technical Details'!Q14*H36,"")</f>
        <v/>
      </c>
      <c r="O36" s="186" t="str">
        <f>IF(K36&gt;0,'2. Technical Details'!M14*K36,"")</f>
        <v/>
      </c>
      <c r="P36" s="186" t="str">
        <f t="shared" si="6"/>
        <v/>
      </c>
      <c r="Q36" s="186" t="str">
        <f t="shared" si="11"/>
        <v/>
      </c>
      <c r="R36" s="210" t="str">
        <f t="shared" si="7"/>
        <v/>
      </c>
      <c r="S36" s="211" t="str">
        <f>IF(R36="","",(IF(R36&gt;10,Lists!$B$5,Lists!$B$6)))</f>
        <v/>
      </c>
      <c r="T36"/>
      <c r="U36"/>
      <c r="V36"/>
      <c r="AD36" s="32"/>
    </row>
    <row r="37" spans="2:30" ht="30.6" customHeight="1" x14ac:dyDescent="0.25">
      <c r="B37" s="31"/>
      <c r="C37" s="206" t="str">
        <f>IF(ISBLANK('2. Technical Details'!C15),"",'2. Technical Details'!C15)</f>
        <v/>
      </c>
      <c r="D37" s="68"/>
      <c r="E37" s="66"/>
      <c r="F37" s="207" t="str">
        <f t="shared" si="8"/>
        <v/>
      </c>
      <c r="G37" s="66"/>
      <c r="H37" s="66"/>
      <c r="I37" s="207" t="str">
        <f t="shared" si="9"/>
        <v/>
      </c>
      <c r="J37" s="66"/>
      <c r="K37" s="66"/>
      <c r="L37" s="208" t="str">
        <f t="shared" si="10"/>
        <v/>
      </c>
      <c r="M37" s="209" t="str">
        <f>IF(E37&gt;0,('2. Technical Details'!L15-'2. Technical Details'!Q15)*E37,"")</f>
        <v/>
      </c>
      <c r="N37" s="186" t="str">
        <f>IF(H37&gt;0,'2. Technical Details'!Q15*H37,"")</f>
        <v/>
      </c>
      <c r="O37" s="186" t="str">
        <f>IF(K37&gt;0,'2. Technical Details'!M15*K37,"")</f>
        <v/>
      </c>
      <c r="P37" s="186" t="str">
        <f t="shared" si="6"/>
        <v/>
      </c>
      <c r="Q37" s="186" t="str">
        <f t="shared" si="11"/>
        <v/>
      </c>
      <c r="R37" s="210" t="str">
        <f t="shared" si="7"/>
        <v/>
      </c>
      <c r="S37" s="211" t="str">
        <f>IF(R37="","",(IF(R37&gt;10,Lists!$B$5,Lists!$B$6)))</f>
        <v/>
      </c>
      <c r="T37"/>
      <c r="U37"/>
      <c r="V37"/>
      <c r="AD37" s="32"/>
    </row>
    <row r="38" spans="2:30" ht="30.6" customHeight="1" x14ac:dyDescent="0.25">
      <c r="B38" s="31"/>
      <c r="C38" s="206" t="str">
        <f>IF(ISBLANK('2. Technical Details'!C16),"",'2. Technical Details'!C16)</f>
        <v/>
      </c>
      <c r="D38" s="68"/>
      <c r="E38" s="66"/>
      <c r="F38" s="207" t="str">
        <f t="shared" si="8"/>
        <v/>
      </c>
      <c r="G38" s="66"/>
      <c r="H38" s="66"/>
      <c r="I38" s="207" t="str">
        <f t="shared" si="9"/>
        <v/>
      </c>
      <c r="J38" s="66"/>
      <c r="K38" s="66"/>
      <c r="L38" s="208" t="str">
        <f t="shared" si="10"/>
        <v/>
      </c>
      <c r="M38" s="209" t="str">
        <f>IF(E38&gt;0,('2. Technical Details'!L16-'2. Technical Details'!Q16)*E38,"")</f>
        <v/>
      </c>
      <c r="N38" s="186" t="str">
        <f>IF(H38&gt;0,'2. Technical Details'!Q16*H38,"")</f>
        <v/>
      </c>
      <c r="O38" s="186" t="str">
        <f>IF(K38&gt;0,'2. Technical Details'!M16*K38,"")</f>
        <v/>
      </c>
      <c r="P38" s="186" t="str">
        <f t="shared" si="6"/>
        <v/>
      </c>
      <c r="Q38" s="186" t="str">
        <f t="shared" si="11"/>
        <v/>
      </c>
      <c r="R38" s="210" t="str">
        <f t="shared" si="7"/>
        <v/>
      </c>
      <c r="S38" s="211" t="str">
        <f>IF(R38="","",(IF(R38&gt;10,Lists!$B$5,Lists!$B$6)))</f>
        <v/>
      </c>
      <c r="T38"/>
      <c r="U38"/>
      <c r="V38"/>
      <c r="AD38" s="32"/>
    </row>
    <row r="39" spans="2:30" ht="30.6" customHeight="1" x14ac:dyDescent="0.25">
      <c r="B39" s="31"/>
      <c r="C39" s="206" t="str">
        <f>IF(ISBLANK('2. Technical Details'!C17),"",'2. Technical Details'!C17)</f>
        <v/>
      </c>
      <c r="D39" s="68"/>
      <c r="E39" s="66"/>
      <c r="F39" s="207" t="str">
        <f t="shared" si="8"/>
        <v/>
      </c>
      <c r="G39" s="66"/>
      <c r="H39" s="66"/>
      <c r="I39" s="207" t="str">
        <f t="shared" si="9"/>
        <v/>
      </c>
      <c r="J39" s="66"/>
      <c r="K39" s="66"/>
      <c r="L39" s="208" t="str">
        <f t="shared" si="10"/>
        <v/>
      </c>
      <c r="M39" s="209" t="str">
        <f>IF(E39&gt;0,('2. Technical Details'!L17-'2. Technical Details'!Q17)*E39,"")</f>
        <v/>
      </c>
      <c r="N39" s="186" t="str">
        <f>IF(H39&gt;0,'2. Technical Details'!Q17*H39,"")</f>
        <v/>
      </c>
      <c r="O39" s="186" t="str">
        <f>IF(K39&gt;0,'2. Technical Details'!M17*K39,"")</f>
        <v/>
      </c>
      <c r="P39" s="186" t="str">
        <f t="shared" si="6"/>
        <v/>
      </c>
      <c r="Q39" s="186" t="str">
        <f t="shared" si="11"/>
        <v/>
      </c>
      <c r="R39" s="210" t="str">
        <f t="shared" si="7"/>
        <v/>
      </c>
      <c r="S39" s="211" t="str">
        <f>IF(R39="","",(IF(R39&gt;10,Lists!$B$5,Lists!$B$6)))</f>
        <v/>
      </c>
      <c r="T39"/>
      <c r="U39"/>
      <c r="V39"/>
      <c r="AD39" s="32"/>
    </row>
    <row r="40" spans="2:30" ht="30.6" customHeight="1" x14ac:dyDescent="0.25">
      <c r="B40" s="31"/>
      <c r="C40" s="206" t="str">
        <f>IF(ISBLANK('2. Technical Details'!C18),"",'2. Technical Details'!C18)</f>
        <v/>
      </c>
      <c r="D40" s="68"/>
      <c r="E40" s="66"/>
      <c r="F40" s="207" t="str">
        <f t="shared" si="8"/>
        <v/>
      </c>
      <c r="G40" s="66"/>
      <c r="H40" s="66"/>
      <c r="I40" s="207" t="str">
        <f t="shared" si="9"/>
        <v/>
      </c>
      <c r="J40" s="66"/>
      <c r="K40" s="66"/>
      <c r="L40" s="208" t="str">
        <f t="shared" si="10"/>
        <v/>
      </c>
      <c r="M40" s="209" t="str">
        <f>IF(E40&gt;0,('2. Technical Details'!L18-'2. Technical Details'!Q18)*E40,"")</f>
        <v/>
      </c>
      <c r="N40" s="186" t="str">
        <f>IF(H40&gt;0,'2. Technical Details'!Q18*H40,"")</f>
        <v/>
      </c>
      <c r="O40" s="186" t="str">
        <f>IF(K40&gt;0,'2. Technical Details'!M18*K40,"")</f>
        <v/>
      </c>
      <c r="P40" s="186" t="str">
        <f t="shared" si="6"/>
        <v/>
      </c>
      <c r="Q40" s="186" t="str">
        <f t="shared" si="11"/>
        <v/>
      </c>
      <c r="R40" s="210" t="str">
        <f t="shared" si="7"/>
        <v/>
      </c>
      <c r="S40" s="211" t="str">
        <f>IF(R40="","",(IF(R40&gt;10,Lists!$B$5,Lists!$B$6)))</f>
        <v/>
      </c>
      <c r="T40"/>
      <c r="U40"/>
      <c r="V40"/>
      <c r="AD40" s="32"/>
    </row>
    <row r="41" spans="2:30" ht="30.6" customHeight="1" x14ac:dyDescent="0.25">
      <c r="B41" s="31"/>
      <c r="C41" s="206" t="str">
        <f>IF(ISBLANK('2. Technical Details'!C19),"",'2. Technical Details'!C19)</f>
        <v/>
      </c>
      <c r="D41" s="68"/>
      <c r="E41" s="66"/>
      <c r="F41" s="207" t="str">
        <f t="shared" si="8"/>
        <v/>
      </c>
      <c r="G41" s="66"/>
      <c r="H41" s="66"/>
      <c r="I41" s="207" t="str">
        <f t="shared" si="9"/>
        <v/>
      </c>
      <c r="J41" s="66"/>
      <c r="K41" s="66"/>
      <c r="L41" s="208" t="str">
        <f t="shared" si="10"/>
        <v/>
      </c>
      <c r="M41" s="209" t="str">
        <f>IF(E41&gt;0,('2. Technical Details'!L19-'2. Technical Details'!Q19)*E41,"")</f>
        <v/>
      </c>
      <c r="N41" s="186" t="str">
        <f>IF(H41&gt;0,'2. Technical Details'!Q19*H41,"")</f>
        <v/>
      </c>
      <c r="O41" s="186" t="str">
        <f>IF(K41&gt;0,'2. Technical Details'!M19*K41,"")</f>
        <v/>
      </c>
      <c r="P41" s="186" t="str">
        <f t="shared" si="6"/>
        <v/>
      </c>
      <c r="Q41" s="186" t="str">
        <f t="shared" si="11"/>
        <v/>
      </c>
      <c r="R41" s="210" t="str">
        <f t="shared" si="7"/>
        <v/>
      </c>
      <c r="S41" s="211" t="str">
        <f>IF(R41="","",(IF(R41&gt;10,Lists!$B$5,Lists!$B$6)))</f>
        <v/>
      </c>
      <c r="T41"/>
      <c r="U41"/>
      <c r="V41"/>
      <c r="AD41" s="32"/>
    </row>
    <row r="42" spans="2:30" ht="30.6" customHeight="1" x14ac:dyDescent="0.25">
      <c r="B42" s="31"/>
      <c r="C42" s="206" t="str">
        <f>IF(ISBLANK('2. Technical Details'!C20),"",'2. Technical Details'!C20)</f>
        <v/>
      </c>
      <c r="D42" s="68"/>
      <c r="E42" s="66"/>
      <c r="F42" s="207" t="str">
        <f t="shared" si="8"/>
        <v/>
      </c>
      <c r="G42" s="66"/>
      <c r="H42" s="66"/>
      <c r="I42" s="207" t="str">
        <f t="shared" si="9"/>
        <v/>
      </c>
      <c r="J42" s="66"/>
      <c r="K42" s="66"/>
      <c r="L42" s="208" t="str">
        <f t="shared" si="10"/>
        <v/>
      </c>
      <c r="M42" s="209" t="str">
        <f>IF(E42&gt;0,('2. Technical Details'!L20-'2. Technical Details'!Q20)*E42,"")</f>
        <v/>
      </c>
      <c r="N42" s="186" t="str">
        <f>IF(H42&gt;0,'2. Technical Details'!Q20*H42,"")</f>
        <v/>
      </c>
      <c r="O42" s="186" t="str">
        <f>IF(K42&gt;0,'2. Technical Details'!M20*K42,"")</f>
        <v/>
      </c>
      <c r="P42" s="186" t="str">
        <f t="shared" si="6"/>
        <v/>
      </c>
      <c r="Q42" s="186" t="str">
        <f t="shared" si="11"/>
        <v/>
      </c>
      <c r="R42" s="210" t="str">
        <f t="shared" si="7"/>
        <v/>
      </c>
      <c r="S42" s="211" t="str">
        <f>IF(R42="","",(IF(R42&gt;10,Lists!$B$5,Lists!$B$6)))</f>
        <v/>
      </c>
      <c r="T42"/>
      <c r="U42"/>
      <c r="V42"/>
      <c r="AD42" s="32"/>
    </row>
    <row r="43" spans="2:30" ht="30.6" customHeight="1" x14ac:dyDescent="0.25">
      <c r="B43" s="31"/>
      <c r="C43" s="206" t="str">
        <f>IF(ISBLANK('2. Technical Details'!C21),"",'2. Technical Details'!C21)</f>
        <v/>
      </c>
      <c r="D43" s="68"/>
      <c r="E43" s="66"/>
      <c r="F43" s="207" t="str">
        <f t="shared" si="8"/>
        <v/>
      </c>
      <c r="G43" s="66"/>
      <c r="H43" s="66"/>
      <c r="I43" s="207" t="str">
        <f t="shared" si="9"/>
        <v/>
      </c>
      <c r="J43" s="66"/>
      <c r="K43" s="66"/>
      <c r="L43" s="208" t="str">
        <f t="shared" si="10"/>
        <v/>
      </c>
      <c r="M43" s="209" t="str">
        <f>IF(E43&gt;0,('2. Technical Details'!L21-'2. Technical Details'!Q21)*E43,"")</f>
        <v/>
      </c>
      <c r="N43" s="186" t="str">
        <f>IF(H43&gt;0,'2. Technical Details'!Q21*H43,"")</f>
        <v/>
      </c>
      <c r="O43" s="186" t="str">
        <f>IF(K43&gt;0,'2. Technical Details'!M21*K43,"")</f>
        <v/>
      </c>
      <c r="P43" s="186" t="str">
        <f t="shared" si="6"/>
        <v/>
      </c>
      <c r="Q43" s="186" t="str">
        <f t="shared" si="11"/>
        <v/>
      </c>
      <c r="R43" s="210" t="str">
        <f t="shared" si="7"/>
        <v/>
      </c>
      <c r="S43" s="211" t="str">
        <f>IF(R43="","",(IF(R43&gt;10,Lists!$B$5,Lists!$B$6)))</f>
        <v/>
      </c>
      <c r="T43"/>
      <c r="U43"/>
      <c r="V43"/>
      <c r="AD43" s="32"/>
    </row>
    <row r="44" spans="2:30" ht="30.6" customHeight="1" x14ac:dyDescent="0.25">
      <c r="B44" s="31"/>
      <c r="C44" s="206" t="str">
        <f>IF(ISBLANK('2. Technical Details'!C22),"",'2. Technical Details'!C22)</f>
        <v/>
      </c>
      <c r="D44" s="68"/>
      <c r="E44" s="66"/>
      <c r="F44" s="207" t="str">
        <f t="shared" si="8"/>
        <v/>
      </c>
      <c r="G44" s="66"/>
      <c r="H44" s="66"/>
      <c r="I44" s="207" t="str">
        <f t="shared" si="9"/>
        <v/>
      </c>
      <c r="J44" s="66"/>
      <c r="K44" s="66"/>
      <c r="L44" s="208" t="str">
        <f t="shared" si="10"/>
        <v/>
      </c>
      <c r="M44" s="209" t="str">
        <f>IF(E44&gt;0,('2. Technical Details'!L22-'2. Technical Details'!Q22)*E44,"")</f>
        <v/>
      </c>
      <c r="N44" s="186" t="str">
        <f>IF(H44&gt;0,'2. Technical Details'!Q22*H44,"")</f>
        <v/>
      </c>
      <c r="O44" s="186" t="str">
        <f>IF(K44&gt;0,'2. Technical Details'!M22*K44,"")</f>
        <v/>
      </c>
      <c r="P44" s="186" t="str">
        <f t="shared" si="6"/>
        <v/>
      </c>
      <c r="Q44" s="186" t="str">
        <f t="shared" si="11"/>
        <v/>
      </c>
      <c r="R44" s="210" t="str">
        <f t="shared" si="7"/>
        <v/>
      </c>
      <c r="S44" s="211" t="str">
        <f>IF(R44="","",(IF(R44&gt;10,Lists!$B$5,Lists!$B$6)))</f>
        <v/>
      </c>
      <c r="T44"/>
      <c r="U44"/>
      <c r="V44"/>
      <c r="AD44" s="32"/>
    </row>
    <row r="45" spans="2:30" ht="30.6" customHeight="1" thickBot="1" x14ac:dyDescent="0.3">
      <c r="B45" s="31"/>
      <c r="C45" s="215" t="str">
        <f>IF(ISBLANK('2. Technical Details'!C23),"",'2. Technical Details'!C23)</f>
        <v/>
      </c>
      <c r="D45" s="70"/>
      <c r="E45" s="71"/>
      <c r="F45" s="216" t="str">
        <f t="shared" si="8"/>
        <v/>
      </c>
      <c r="G45" s="71"/>
      <c r="H45" s="71"/>
      <c r="I45" s="216" t="str">
        <f t="shared" si="9"/>
        <v/>
      </c>
      <c r="J45" s="71"/>
      <c r="K45" s="71"/>
      <c r="L45" s="217" t="str">
        <f>IFERROR((K45/J45)^(1/5.75)-1,"")</f>
        <v/>
      </c>
      <c r="M45" s="218" t="str">
        <f>IF(E45&gt;0,('2. Technical Details'!L23-'2. Technical Details'!Q23)*E45,"")</f>
        <v/>
      </c>
      <c r="N45" s="194" t="str">
        <f>IF(H45&gt;0,'2. Technical Details'!Q23*H45,"")</f>
        <v/>
      </c>
      <c r="O45" s="194" t="str">
        <f>IF(K45&gt;0,'2. Technical Details'!M23*K45,"")</f>
        <v/>
      </c>
      <c r="P45" s="194" t="str">
        <f t="shared" si="6"/>
        <v/>
      </c>
      <c r="Q45" s="194" t="str">
        <f t="shared" si="11"/>
        <v/>
      </c>
      <c r="R45" s="219" t="str">
        <f t="shared" si="7"/>
        <v/>
      </c>
      <c r="S45" s="220" t="str">
        <f>IF(R45="","",(IF(R45&gt;10,Lists!$B$5,Lists!$B$6)))</f>
        <v/>
      </c>
      <c r="T45"/>
      <c r="U45"/>
      <c r="V45"/>
      <c r="AD45" s="32"/>
    </row>
    <row r="46" spans="2:30" s="222" customFormat="1" ht="30.6" customHeight="1" x14ac:dyDescent="0.25">
      <c r="B46" s="221"/>
      <c r="D46" s="223">
        <f>SUM(D31:D45)</f>
        <v>0</v>
      </c>
      <c r="E46" s="223">
        <f>SUM(E31:E45)</f>
        <v>0</v>
      </c>
      <c r="F46" s="224" t="str">
        <f>IFERROR((E46/D46-1)/5.75,"")</f>
        <v/>
      </c>
      <c r="G46" s="223">
        <f>SUM(G31:G45)</f>
        <v>0</v>
      </c>
      <c r="H46" s="223">
        <f>SUM(H31:H45)</f>
        <v>0</v>
      </c>
      <c r="I46" s="224" t="str">
        <f>IFERROR((H46/G46-1)/5.75,"")</f>
        <v/>
      </c>
      <c r="J46" s="223">
        <f>SUM(J31:J45)</f>
        <v>0</v>
      </c>
      <c r="K46" s="223">
        <f>SUM(K31:K45)</f>
        <v>0</v>
      </c>
      <c r="L46" s="224" t="str">
        <f>IFERROR((K46/J46-1)/5.75,"")</f>
        <v/>
      </c>
      <c r="M46" s="223">
        <f>SUM(M31:M45)</f>
        <v>0</v>
      </c>
      <c r="N46" s="223">
        <f t="shared" ref="N46:Q46" si="12">SUM(N31:N45)</f>
        <v>0</v>
      </c>
      <c r="O46" s="223">
        <f t="shared" si="12"/>
        <v>0</v>
      </c>
      <c r="P46" s="223">
        <f t="shared" si="12"/>
        <v>0</v>
      </c>
      <c r="Q46" s="223">
        <f t="shared" si="12"/>
        <v>0</v>
      </c>
      <c r="R46" s="225" t="str">
        <f t="shared" si="7"/>
        <v/>
      </c>
      <c r="S46" s="226"/>
      <c r="T46" s="227"/>
      <c r="U46" s="227"/>
      <c r="V46" s="227"/>
      <c r="AD46" s="228"/>
    </row>
    <row r="47" spans="2:30" ht="15" x14ac:dyDescent="0.25">
      <c r="B47" s="31"/>
      <c r="C47"/>
      <c r="D47"/>
      <c r="E47"/>
      <c r="F47"/>
      <c r="G47"/>
      <c r="H47"/>
      <c r="I47"/>
      <c r="J47"/>
      <c r="K47"/>
      <c r="L47"/>
      <c r="M47"/>
      <c r="N47"/>
      <c r="O47"/>
      <c r="P47"/>
      <c r="Q47"/>
      <c r="R47"/>
      <c r="S47"/>
      <c r="T47"/>
      <c r="U47"/>
      <c r="V47"/>
      <c r="AD47" s="32"/>
    </row>
    <row r="48" spans="2:30" ht="14.25" x14ac:dyDescent="0.2">
      <c r="B48" s="31"/>
      <c r="AD48" s="32"/>
    </row>
    <row r="49" spans="2:32" ht="15.75" x14ac:dyDescent="0.25">
      <c r="B49" s="176"/>
      <c r="C49" s="34" t="s">
        <v>297</v>
      </c>
      <c r="D49" s="34"/>
      <c r="E49" s="177"/>
      <c r="F49" s="177"/>
      <c r="G49" s="177"/>
      <c r="H49" s="177"/>
      <c r="I49" s="177"/>
      <c r="J49" s="177"/>
      <c r="K49" s="177"/>
      <c r="L49" s="177"/>
      <c r="M49" s="177"/>
      <c r="N49" s="177"/>
      <c r="O49" s="177"/>
      <c r="P49" s="177"/>
      <c r="Q49" s="177"/>
      <c r="R49" s="177"/>
      <c r="S49" s="177"/>
      <c r="T49" s="177"/>
      <c r="U49" s="177"/>
      <c r="V49" s="177"/>
      <c r="W49" s="177"/>
      <c r="X49" s="177"/>
      <c r="Y49" s="177"/>
      <c r="Z49" s="177"/>
      <c r="AA49" s="177"/>
      <c r="AB49" s="177"/>
      <c r="AC49" s="177"/>
      <c r="AD49" s="178"/>
    </row>
    <row r="50" spans="2:32" ht="14.25" x14ac:dyDescent="0.2">
      <c r="B50" s="31"/>
      <c r="AD50" s="32"/>
    </row>
    <row r="51" spans="2:32" ht="15.75" thickBot="1" x14ac:dyDescent="0.3">
      <c r="B51" s="31"/>
      <c r="C51"/>
      <c r="AD51" s="32"/>
    </row>
    <row r="52" spans="2:32" ht="28.15" customHeight="1" thickBot="1" x14ac:dyDescent="0.25">
      <c r="B52" s="31"/>
      <c r="D52" s="229" t="s">
        <v>97</v>
      </c>
      <c r="E52" s="230"/>
      <c r="F52" s="230"/>
      <c r="G52" s="230"/>
      <c r="H52" s="230"/>
      <c r="I52" s="230"/>
      <c r="J52" s="335" t="s">
        <v>384</v>
      </c>
      <c r="K52" s="336"/>
      <c r="L52" s="76" t="s">
        <v>98</v>
      </c>
      <c r="M52" s="77"/>
      <c r="N52" s="77"/>
      <c r="O52" s="77"/>
      <c r="P52" s="77"/>
      <c r="Q52" s="77"/>
      <c r="R52" s="77"/>
      <c r="S52" s="201"/>
      <c r="T52" s="84" t="s">
        <v>51</v>
      </c>
      <c r="U52" s="180"/>
      <c r="V52" s="181"/>
      <c r="AD52" s="32"/>
      <c r="AF52" s="32"/>
    </row>
    <row r="53" spans="2:32" ht="126" customHeight="1" x14ac:dyDescent="0.2">
      <c r="B53" s="31"/>
      <c r="C53" s="231" t="s">
        <v>52</v>
      </c>
      <c r="D53" s="232" t="s">
        <v>348</v>
      </c>
      <c r="E53" s="233" t="s">
        <v>339</v>
      </c>
      <c r="F53" s="233" t="s">
        <v>340</v>
      </c>
      <c r="G53" s="234" t="s">
        <v>122</v>
      </c>
      <c r="H53" s="144" t="s">
        <v>341</v>
      </c>
      <c r="I53" s="145" t="s">
        <v>382</v>
      </c>
      <c r="J53" s="74" t="s">
        <v>383</v>
      </c>
      <c r="K53" s="235" t="s">
        <v>355</v>
      </c>
      <c r="L53" s="96" t="s">
        <v>350</v>
      </c>
      <c r="M53" s="95" t="s">
        <v>123</v>
      </c>
      <c r="N53" s="75" t="s">
        <v>124</v>
      </c>
      <c r="O53" s="75" t="s">
        <v>296</v>
      </c>
      <c r="P53" s="75" t="s">
        <v>125</v>
      </c>
      <c r="Q53" s="75" t="s">
        <v>429</v>
      </c>
      <c r="R53" s="75" t="s">
        <v>430</v>
      </c>
      <c r="S53" s="90" t="s">
        <v>128</v>
      </c>
      <c r="T53" s="93" t="s">
        <v>342</v>
      </c>
      <c r="U53" s="236" t="s">
        <v>343</v>
      </c>
      <c r="V53" s="94" t="s">
        <v>295</v>
      </c>
      <c r="AD53" s="32"/>
      <c r="AF53" s="32"/>
    </row>
    <row r="54" spans="2:32" ht="30.6" customHeight="1" x14ac:dyDescent="0.2">
      <c r="B54" s="31"/>
      <c r="C54" s="237" t="str">
        <f>IF(ISBLANK('2. Technical Details'!C9),"",'2. Technical Details'!C9)</f>
        <v/>
      </c>
      <c r="D54" s="209" t="str" cm="1">
        <f t="array" ref="D54">_xlfn.SWITCH(S31,Lists!$B$5,(R31-10)/R31*P9,Lists!$B$6,0,"")</f>
        <v/>
      </c>
      <c r="E54" s="186" t="str">
        <f t="shared" ref="E54:E68" si="13">IF(P9&gt;0,P9*0.4,"")</f>
        <v/>
      </c>
      <c r="F54" s="186" t="str">
        <f t="shared" ref="F54:F68" si="14">IF(P9&gt;0,P9*0.1,"")</f>
        <v/>
      </c>
      <c r="G54" s="238" t="str">
        <f>IF(AND(D54&gt;0,E54&gt;0,D54&lt;&gt;"",E54&lt;&gt;""),IF(MIN(D54:E54)&gt;F54,MIN(D54:E54),Lists!$F$7),"")</f>
        <v/>
      </c>
      <c r="H54" s="137"/>
      <c r="I54" s="101" t="str">
        <f t="shared" ref="I54:I57" si="15">G54</f>
        <v/>
      </c>
      <c r="J54" s="135"/>
      <c r="K54" s="239" t="str">
        <f>IFERROR(IF(I54-J54&lt;0,Lists!$F$13,I54-J54),"")</f>
        <v/>
      </c>
      <c r="L54" s="209" t="str">
        <f t="shared" ref="L54:L68" si="16">IF(IFERROR(Q9-G54,Q9)&gt;0,IFERROR(Q9-G54,Q9),"")</f>
        <v/>
      </c>
      <c r="M54" s="66"/>
      <c r="N54" s="66"/>
      <c r="O54" s="66"/>
      <c r="P54" s="66"/>
      <c r="Q54" s="66"/>
      <c r="R54" s="66"/>
      <c r="S54" s="91"/>
      <c r="T54" s="240" t="str">
        <f>IF(I54="","",IF(I54&lt;=G54,"OK",Lists!$F$8))</f>
        <v/>
      </c>
      <c r="U54" s="241" t="str">
        <f>IF(I54="","",IF(I54&gt;=F54,"OK",Lists!$F$9))</f>
        <v/>
      </c>
      <c r="V54" s="190" t="str">
        <f>IF(L54="","",IF(SUM(M54:S54)=L54,Lists!$F$5,Lists!$F$6))</f>
        <v/>
      </c>
      <c r="AD54" s="32"/>
      <c r="AF54" s="32"/>
    </row>
    <row r="55" spans="2:32" ht="30.6" customHeight="1" x14ac:dyDescent="0.2">
      <c r="B55" s="31"/>
      <c r="C55" s="237" t="str">
        <f>IF(ISBLANK('2. Technical Details'!C10),"",'2. Technical Details'!C10)</f>
        <v/>
      </c>
      <c r="D55" s="209" t="str" cm="1">
        <f t="array" ref="D55">_xlfn.SWITCH(S32,Lists!$B$5,(R32-10)/R32*P10,Lists!$B$6,0,"")</f>
        <v/>
      </c>
      <c r="E55" s="186" t="str">
        <f t="shared" si="13"/>
        <v/>
      </c>
      <c r="F55" s="186" t="str">
        <f t="shared" si="14"/>
        <v/>
      </c>
      <c r="G55" s="238" t="str">
        <f>IF(AND(D55&gt;0,E55&gt;0,D55&lt;&gt;"",E55&lt;&gt;""),IF(MIN(D55:E55)&gt;F55,MIN(D55:E55),Lists!$F$7),"")</f>
        <v/>
      </c>
      <c r="H55" s="137"/>
      <c r="I55" s="101" t="str">
        <f>G55</f>
        <v/>
      </c>
      <c r="J55" s="135"/>
      <c r="K55" s="239" t="str">
        <f t="shared" ref="K55:K57" si="17">IFERROR(I55-J55,"")</f>
        <v/>
      </c>
      <c r="L55" s="209" t="str">
        <f t="shared" si="16"/>
        <v/>
      </c>
      <c r="M55" s="66"/>
      <c r="N55" s="66"/>
      <c r="O55" s="66"/>
      <c r="P55" s="66"/>
      <c r="Q55" s="66"/>
      <c r="R55" s="66"/>
      <c r="S55" s="91"/>
      <c r="T55" s="240" t="str">
        <f>IF(I55="","",IF(I55&lt;=G55,"OK",Lists!$F$8))</f>
        <v/>
      </c>
      <c r="U55" s="241" t="str">
        <f>IF(I55="","",IF(I55&gt;=F55,"OK",Lists!$F$9))</f>
        <v/>
      </c>
      <c r="V55" s="190" t="str">
        <f>IF(L55="","",IF(SUM(M55:S55)=L55,Lists!$F$5,Lists!$F$6))</f>
        <v/>
      </c>
      <c r="AD55" s="32"/>
      <c r="AF55" s="32"/>
    </row>
    <row r="56" spans="2:32" ht="30.6" customHeight="1" x14ac:dyDescent="0.2">
      <c r="B56" s="31"/>
      <c r="C56" s="237" t="str">
        <f>IF(ISBLANK('2. Technical Details'!C11),"",'2. Technical Details'!C11)</f>
        <v/>
      </c>
      <c r="D56" s="209" t="str" cm="1">
        <f t="array" ref="D56">_xlfn.SWITCH(S33,Lists!$B$5,(R33-10)/R33*P11,Lists!$B$6,0,"")</f>
        <v/>
      </c>
      <c r="E56" s="186" t="str">
        <f t="shared" si="13"/>
        <v/>
      </c>
      <c r="F56" s="186" t="str">
        <f t="shared" si="14"/>
        <v/>
      </c>
      <c r="G56" s="238" t="str">
        <f>IF(AND(D56&gt;0,E56&gt;0,D56&lt;&gt;"",E56&lt;&gt;""),IF(MIN(D56:E56)&gt;F56,MIN(D56:E56),Lists!$F$7),"")</f>
        <v/>
      </c>
      <c r="H56" s="137"/>
      <c r="I56" s="101" t="str">
        <f t="shared" si="15"/>
        <v/>
      </c>
      <c r="J56" s="135"/>
      <c r="K56" s="239" t="str">
        <f t="shared" si="17"/>
        <v/>
      </c>
      <c r="L56" s="209" t="str">
        <f t="shared" si="16"/>
        <v/>
      </c>
      <c r="M56" s="66"/>
      <c r="N56" s="66"/>
      <c r="O56" s="66"/>
      <c r="P56" s="66"/>
      <c r="Q56" s="66"/>
      <c r="R56" s="66"/>
      <c r="S56" s="91"/>
      <c r="T56" s="240" t="str">
        <f>IF(I56="","",IF(I56&lt;=G56,"OK",Lists!$F$8))</f>
        <v/>
      </c>
      <c r="U56" s="241" t="str">
        <f>IF(I56="","",IF(I56&gt;=F56,"OK",Lists!$F$9))</f>
        <v/>
      </c>
      <c r="V56" s="190" t="str">
        <f>IF(L56="","",IF(SUM(M56:S56)=L56,Lists!$F$5,Lists!$F$6))</f>
        <v/>
      </c>
      <c r="AD56" s="32"/>
      <c r="AF56" s="32"/>
    </row>
    <row r="57" spans="2:32" ht="30.6" customHeight="1" x14ac:dyDescent="0.2">
      <c r="B57" s="31"/>
      <c r="C57" s="237" t="str">
        <f>IF(ISBLANK('2. Technical Details'!C12),"",'2. Technical Details'!C12)</f>
        <v/>
      </c>
      <c r="D57" s="209" t="str" cm="1">
        <f t="array" ref="D57">_xlfn.SWITCH(S34,Lists!$B$5,(R34-10)/R34*P12,Lists!$B$6,0,"")</f>
        <v/>
      </c>
      <c r="E57" s="186" t="str">
        <f t="shared" si="13"/>
        <v/>
      </c>
      <c r="F57" s="186" t="str">
        <f t="shared" si="14"/>
        <v/>
      </c>
      <c r="G57" s="238" t="str">
        <f>IF(AND(D57&gt;0,E57&gt;0,D57&lt;&gt;"",E57&lt;&gt;""),IF(MIN(D57:E57)&gt;F57,MIN(D57:E57),Lists!$F$7),"")</f>
        <v/>
      </c>
      <c r="H57" s="137"/>
      <c r="I57" s="101" t="str">
        <f t="shared" si="15"/>
        <v/>
      </c>
      <c r="J57" s="135"/>
      <c r="K57" s="239" t="str">
        <f t="shared" si="17"/>
        <v/>
      </c>
      <c r="L57" s="209" t="str">
        <f t="shared" si="16"/>
        <v/>
      </c>
      <c r="M57" s="66"/>
      <c r="N57" s="66"/>
      <c r="O57" s="66"/>
      <c r="P57" s="66"/>
      <c r="Q57" s="66"/>
      <c r="R57" s="66"/>
      <c r="S57" s="91"/>
      <c r="T57" s="240" t="str">
        <f>IF(I57="","",IF(I57&lt;=G57,"OK",Lists!$F$8))</f>
        <v/>
      </c>
      <c r="U57" s="241" t="str">
        <f>IF(I57="","",IF(I57&gt;=F57,"OK",Lists!$F$9))</f>
        <v/>
      </c>
      <c r="V57" s="190" t="str">
        <f>IF(L57="","",IF(SUM(M57:S57)=L57,Lists!$F$5,Lists!$F$6))</f>
        <v/>
      </c>
      <c r="AD57" s="32"/>
      <c r="AF57" s="32"/>
    </row>
    <row r="58" spans="2:32" ht="30.6" customHeight="1" x14ac:dyDescent="0.2">
      <c r="B58" s="31"/>
      <c r="C58" s="237" t="str">
        <f>IF(ISBLANK('2. Technical Details'!C13),"",'2. Technical Details'!C13)</f>
        <v/>
      </c>
      <c r="D58" s="209" t="str" cm="1">
        <f t="array" ref="D58">_xlfn.SWITCH(S35,Lists!$B$5,(R35-10)/R35*P13,Lists!$B$6,0,"")</f>
        <v/>
      </c>
      <c r="E58" s="186" t="str">
        <f t="shared" si="13"/>
        <v/>
      </c>
      <c r="F58" s="186" t="str">
        <f t="shared" si="14"/>
        <v/>
      </c>
      <c r="G58" s="238" t="str">
        <f>IF(AND(D58&gt;0,E58&gt;0,D58&lt;&gt;"",E58&lt;&gt;""),IF(MIN(D58:E58)&gt;F58,MIN(D58:E58),Lists!$F$7),"")</f>
        <v/>
      </c>
      <c r="H58" s="137"/>
      <c r="I58" s="101" t="str">
        <f t="shared" ref="I58:I68" si="18">G58</f>
        <v/>
      </c>
      <c r="J58" s="135"/>
      <c r="K58" s="239" t="str">
        <f t="shared" ref="K58:K68" si="19">IFERROR(I58-J58,"")</f>
        <v/>
      </c>
      <c r="L58" s="209" t="str">
        <f t="shared" si="16"/>
        <v/>
      </c>
      <c r="M58" s="66"/>
      <c r="N58" s="66"/>
      <c r="O58" s="66"/>
      <c r="P58" s="66"/>
      <c r="Q58" s="66"/>
      <c r="R58" s="66"/>
      <c r="S58" s="91"/>
      <c r="T58" s="240" t="str">
        <f>IF(I58="","",IF(I58&lt;=G58,"OK",Lists!$F$8))</f>
        <v/>
      </c>
      <c r="U58" s="241" t="str">
        <f>IF(I58="","",IF(I58&gt;=F58,"OK",Lists!$F$9))</f>
        <v/>
      </c>
      <c r="V58" s="190" t="str">
        <f>IF(L58="","",IF(SUM(M58:S58)=L58,Lists!$F$5,Lists!$F$6))</f>
        <v/>
      </c>
      <c r="AD58" s="32"/>
      <c r="AF58" s="32"/>
    </row>
    <row r="59" spans="2:32" ht="30.6" customHeight="1" x14ac:dyDescent="0.2">
      <c r="B59" s="31"/>
      <c r="C59" s="237" t="str">
        <f>IF(ISBLANK('2. Technical Details'!C14),"",'2. Technical Details'!C14)</f>
        <v/>
      </c>
      <c r="D59" s="209" t="str" cm="1">
        <f t="array" ref="D59">_xlfn.SWITCH(S36,Lists!$B$5,(R36-10)/R36*P14,Lists!$B$6,0,"")</f>
        <v/>
      </c>
      <c r="E59" s="186" t="str">
        <f t="shared" si="13"/>
        <v/>
      </c>
      <c r="F59" s="186" t="str">
        <f t="shared" si="14"/>
        <v/>
      </c>
      <c r="G59" s="238" t="str">
        <f>IF(AND(D59&gt;0,E59&gt;0,D59&lt;&gt;"",E59&lt;&gt;""),IF(MIN(D59:E59)&gt;F59,MIN(D59:E59),Lists!$F$7),"")</f>
        <v/>
      </c>
      <c r="H59" s="137"/>
      <c r="I59" s="101" t="str">
        <f t="shared" si="18"/>
        <v/>
      </c>
      <c r="J59" s="135"/>
      <c r="K59" s="239" t="str">
        <f t="shared" si="19"/>
        <v/>
      </c>
      <c r="L59" s="209" t="str">
        <f t="shared" si="16"/>
        <v/>
      </c>
      <c r="M59" s="66"/>
      <c r="N59" s="66"/>
      <c r="O59" s="66"/>
      <c r="P59" s="66"/>
      <c r="Q59" s="66"/>
      <c r="R59" s="66"/>
      <c r="S59" s="91"/>
      <c r="T59" s="240" t="str">
        <f>IF(I59="","",IF(I59&lt;=G59,"OK",Lists!$F$8))</f>
        <v/>
      </c>
      <c r="U59" s="241" t="str">
        <f>IF(I59="","",IF(I59&gt;=F59,"OK",Lists!$F$9))</f>
        <v/>
      </c>
      <c r="V59" s="190" t="str">
        <f>IF(L59="","",IF(SUM(M59:S59)=L59,Lists!$F$5,Lists!$F$6))</f>
        <v/>
      </c>
      <c r="AD59" s="32"/>
      <c r="AF59" s="32"/>
    </row>
    <row r="60" spans="2:32" ht="30.6" customHeight="1" x14ac:dyDescent="0.2">
      <c r="B60" s="31"/>
      <c r="C60" s="237" t="str">
        <f>IF(ISBLANK('2. Technical Details'!C15),"",'2. Technical Details'!C15)</f>
        <v/>
      </c>
      <c r="D60" s="209" t="str" cm="1">
        <f t="array" ref="D60">_xlfn.SWITCH(S37,Lists!$B$5,(R37-10)/R37*P15,Lists!$B$6,0,"")</f>
        <v/>
      </c>
      <c r="E60" s="186" t="str">
        <f t="shared" si="13"/>
        <v/>
      </c>
      <c r="F60" s="186" t="str">
        <f t="shared" si="14"/>
        <v/>
      </c>
      <c r="G60" s="238" t="str">
        <f>IF(AND(D60&gt;0,E60&gt;0,D60&lt;&gt;"",E60&lt;&gt;""),IF(MIN(D60:E60)&gt;F60,MIN(D60:E60),Lists!$F$7),"")</f>
        <v/>
      </c>
      <c r="H60" s="137"/>
      <c r="I60" s="101" t="str">
        <f t="shared" si="18"/>
        <v/>
      </c>
      <c r="J60" s="135"/>
      <c r="K60" s="239" t="str">
        <f t="shared" si="19"/>
        <v/>
      </c>
      <c r="L60" s="209" t="str">
        <f t="shared" si="16"/>
        <v/>
      </c>
      <c r="M60" s="66"/>
      <c r="N60" s="66"/>
      <c r="O60" s="66"/>
      <c r="P60" s="66"/>
      <c r="Q60" s="66"/>
      <c r="R60" s="66"/>
      <c r="S60" s="91"/>
      <c r="T60" s="240" t="str">
        <f>IF(I60="","",IF(I60&lt;=G60,"OK",Lists!$F$8))</f>
        <v/>
      </c>
      <c r="U60" s="241" t="str">
        <f>IF(I60="","",IF(I60&gt;=F60,"OK",Lists!$F$9))</f>
        <v/>
      </c>
      <c r="V60" s="190" t="str">
        <f>IF(L60="","",IF(SUM(M60:S60)=L60,Lists!$F$5,Lists!$F$6))</f>
        <v/>
      </c>
      <c r="AD60" s="32"/>
      <c r="AF60" s="32"/>
    </row>
    <row r="61" spans="2:32" ht="30.6" customHeight="1" x14ac:dyDescent="0.2">
      <c r="B61" s="31"/>
      <c r="C61" s="237" t="str">
        <f>IF(ISBLANK('2. Technical Details'!C16),"",'2. Technical Details'!C16)</f>
        <v/>
      </c>
      <c r="D61" s="209" t="str" cm="1">
        <f t="array" ref="D61">_xlfn.SWITCH(S38,Lists!$B$5,(R38-10)/R38*P16,Lists!$B$6,0,"")</f>
        <v/>
      </c>
      <c r="E61" s="186" t="str">
        <f t="shared" si="13"/>
        <v/>
      </c>
      <c r="F61" s="186" t="str">
        <f t="shared" si="14"/>
        <v/>
      </c>
      <c r="G61" s="238" t="str">
        <f>IF(AND(D61&gt;0,E61&gt;0,D61&lt;&gt;"",E61&lt;&gt;""),IF(MIN(D61:E61)&gt;F61,MIN(D61:E61),Lists!$F$7),"")</f>
        <v/>
      </c>
      <c r="H61" s="137"/>
      <c r="I61" s="101" t="str">
        <f t="shared" si="18"/>
        <v/>
      </c>
      <c r="J61" s="135"/>
      <c r="K61" s="239" t="str">
        <f t="shared" si="19"/>
        <v/>
      </c>
      <c r="L61" s="209" t="str">
        <f t="shared" si="16"/>
        <v/>
      </c>
      <c r="M61" s="66"/>
      <c r="N61" s="66"/>
      <c r="O61" s="66"/>
      <c r="P61" s="66"/>
      <c r="Q61" s="66"/>
      <c r="R61" s="66"/>
      <c r="S61" s="91"/>
      <c r="T61" s="240" t="str">
        <f>IF(I61="","",IF(I61&lt;=G61,"OK",Lists!$F$8))</f>
        <v/>
      </c>
      <c r="U61" s="241" t="str">
        <f>IF(I61="","",IF(I61&gt;=F61,"OK",Lists!$F$9))</f>
        <v/>
      </c>
      <c r="V61" s="190" t="str">
        <f>IF(L61="","",IF(SUM(M61:S61)=L61,Lists!$F$5,Lists!$F$6))</f>
        <v/>
      </c>
      <c r="AD61" s="32"/>
      <c r="AF61" s="32"/>
    </row>
    <row r="62" spans="2:32" ht="30.6" customHeight="1" x14ac:dyDescent="0.2">
      <c r="B62" s="31"/>
      <c r="C62" s="237" t="str">
        <f>IF(ISBLANK('2. Technical Details'!C17),"",'2. Technical Details'!C17)</f>
        <v/>
      </c>
      <c r="D62" s="209" t="str" cm="1">
        <f t="array" ref="D62">_xlfn.SWITCH(S39,Lists!$B$5,(R39-10)/R39*P17,Lists!$B$6,0,"")</f>
        <v/>
      </c>
      <c r="E62" s="186" t="str">
        <f t="shared" si="13"/>
        <v/>
      </c>
      <c r="F62" s="186" t="str">
        <f t="shared" si="14"/>
        <v/>
      </c>
      <c r="G62" s="238" t="str">
        <f>IF(AND(D62&gt;0,E62&gt;0,D62&lt;&gt;"",E62&lt;&gt;""),IF(MIN(D62:E62)&gt;F62,MIN(D62:E62),Lists!$F$7),"")</f>
        <v/>
      </c>
      <c r="H62" s="137"/>
      <c r="I62" s="101" t="str">
        <f t="shared" si="18"/>
        <v/>
      </c>
      <c r="J62" s="135"/>
      <c r="K62" s="239" t="str">
        <f t="shared" si="19"/>
        <v/>
      </c>
      <c r="L62" s="209" t="str">
        <f t="shared" si="16"/>
        <v/>
      </c>
      <c r="M62" s="66"/>
      <c r="N62" s="66"/>
      <c r="O62" s="66"/>
      <c r="P62" s="66"/>
      <c r="Q62" s="66"/>
      <c r="R62" s="66"/>
      <c r="S62" s="91"/>
      <c r="T62" s="240" t="str">
        <f>IF(I62="","",IF(I62&lt;=G62,"OK",Lists!$F$8))</f>
        <v/>
      </c>
      <c r="U62" s="241" t="str">
        <f>IF(I62="","",IF(I62&gt;=F62,"OK",Lists!$F$9))</f>
        <v/>
      </c>
      <c r="V62" s="190" t="str">
        <f>IF(L62="","",IF(SUM(M62:S62)=L62,Lists!$F$5,Lists!$F$6))</f>
        <v/>
      </c>
      <c r="AD62" s="32"/>
      <c r="AF62" s="32"/>
    </row>
    <row r="63" spans="2:32" ht="30.6" customHeight="1" x14ac:dyDescent="0.2">
      <c r="B63" s="31"/>
      <c r="C63" s="237" t="str">
        <f>IF(ISBLANK('2. Technical Details'!C18),"",'2. Technical Details'!C18)</f>
        <v/>
      </c>
      <c r="D63" s="209" t="str" cm="1">
        <f t="array" ref="D63">_xlfn.SWITCH(S40,Lists!$B$5,(R40-10)/R40*P18,Lists!$B$6,0,"")</f>
        <v/>
      </c>
      <c r="E63" s="186" t="str">
        <f t="shared" si="13"/>
        <v/>
      </c>
      <c r="F63" s="186" t="str">
        <f t="shared" si="14"/>
        <v/>
      </c>
      <c r="G63" s="238" t="str">
        <f>IF(AND(D63&gt;0,E63&gt;0,D63&lt;&gt;"",E63&lt;&gt;""),IF(MIN(D63:E63)&gt;F63,MIN(D63:E63),Lists!$F$7),"")</f>
        <v/>
      </c>
      <c r="H63" s="137"/>
      <c r="I63" s="101" t="str">
        <f t="shared" si="18"/>
        <v/>
      </c>
      <c r="J63" s="135"/>
      <c r="K63" s="239" t="str">
        <f t="shared" si="19"/>
        <v/>
      </c>
      <c r="L63" s="209" t="str">
        <f t="shared" si="16"/>
        <v/>
      </c>
      <c r="M63" s="66"/>
      <c r="N63" s="66"/>
      <c r="O63" s="66"/>
      <c r="P63" s="66"/>
      <c r="Q63" s="66"/>
      <c r="R63" s="66"/>
      <c r="S63" s="91"/>
      <c r="T63" s="240" t="str">
        <f>IF(I63="","",IF(I63&lt;=G63,"OK",Lists!$F$8))</f>
        <v/>
      </c>
      <c r="U63" s="241" t="str">
        <f>IF(I63="","",IF(I63&gt;=F63,"OK",Lists!$F$9))</f>
        <v/>
      </c>
      <c r="V63" s="190" t="str">
        <f>IF(L63="","",IF(SUM(M63:S63)=L63,Lists!$F$5,Lists!$F$6))</f>
        <v/>
      </c>
      <c r="AD63" s="32"/>
      <c r="AF63" s="32"/>
    </row>
    <row r="64" spans="2:32" ht="30.6" customHeight="1" x14ac:dyDescent="0.2">
      <c r="B64" s="31"/>
      <c r="C64" s="237" t="str">
        <f>IF(ISBLANK('2. Technical Details'!C19),"",'2. Technical Details'!C19)</f>
        <v/>
      </c>
      <c r="D64" s="209" t="str" cm="1">
        <f t="array" ref="D64">_xlfn.SWITCH(S41,Lists!$B$5,(R41-10)/R41*P19,Lists!$B$6,0,"")</f>
        <v/>
      </c>
      <c r="E64" s="186" t="str">
        <f t="shared" si="13"/>
        <v/>
      </c>
      <c r="F64" s="186" t="str">
        <f t="shared" si="14"/>
        <v/>
      </c>
      <c r="G64" s="238" t="str">
        <f>IF(AND(D64&gt;0,E64&gt;0,D64&lt;&gt;"",E64&lt;&gt;""),IF(MIN(D64:E64)&gt;F64,MIN(D64:E64),Lists!$F$7),"")</f>
        <v/>
      </c>
      <c r="H64" s="137"/>
      <c r="I64" s="101" t="str">
        <f t="shared" si="18"/>
        <v/>
      </c>
      <c r="J64" s="135"/>
      <c r="K64" s="239" t="str">
        <f t="shared" si="19"/>
        <v/>
      </c>
      <c r="L64" s="209" t="str">
        <f t="shared" si="16"/>
        <v/>
      </c>
      <c r="M64" s="66"/>
      <c r="N64" s="66"/>
      <c r="O64" s="66"/>
      <c r="P64" s="66"/>
      <c r="Q64" s="66"/>
      <c r="R64" s="66"/>
      <c r="S64" s="91"/>
      <c r="T64" s="240" t="str">
        <f>IF(I64="","",IF(I64&lt;=G64,"OK",Lists!$F$8))</f>
        <v/>
      </c>
      <c r="U64" s="241" t="str">
        <f>IF(I64="","",IF(I64&gt;=F64,"OK",Lists!$F$9))</f>
        <v/>
      </c>
      <c r="V64" s="190" t="str">
        <f>IF(L64="","",IF(SUM(M64:S64)=L64,Lists!$F$5,Lists!$F$6))</f>
        <v/>
      </c>
      <c r="AD64" s="32"/>
      <c r="AF64" s="32"/>
    </row>
    <row r="65" spans="2:32" ht="30.6" customHeight="1" x14ac:dyDescent="0.2">
      <c r="B65" s="31"/>
      <c r="C65" s="237" t="str">
        <f>IF(ISBLANK('2. Technical Details'!C20),"",'2. Technical Details'!C20)</f>
        <v/>
      </c>
      <c r="D65" s="209" t="str" cm="1">
        <f t="array" ref="D65">_xlfn.SWITCH(S42,Lists!$B$5,(R42-10)/R42*P20,Lists!$B$6,0,"")</f>
        <v/>
      </c>
      <c r="E65" s="186" t="str">
        <f t="shared" si="13"/>
        <v/>
      </c>
      <c r="F65" s="186" t="str">
        <f t="shared" si="14"/>
        <v/>
      </c>
      <c r="G65" s="238" t="str">
        <f>IF(AND(D65&gt;0,E65&gt;0,D65&lt;&gt;"",E65&lt;&gt;""),IF(MIN(D65:E65)&gt;F65,MIN(D65:E65),Lists!$F$7),"")</f>
        <v/>
      </c>
      <c r="H65" s="137"/>
      <c r="I65" s="101" t="str">
        <f t="shared" si="18"/>
        <v/>
      </c>
      <c r="J65" s="135"/>
      <c r="K65" s="239" t="str">
        <f t="shared" si="19"/>
        <v/>
      </c>
      <c r="L65" s="209" t="str">
        <f t="shared" si="16"/>
        <v/>
      </c>
      <c r="M65" s="66"/>
      <c r="N65" s="66"/>
      <c r="O65" s="66"/>
      <c r="P65" s="66"/>
      <c r="Q65" s="66"/>
      <c r="R65" s="66"/>
      <c r="S65" s="91"/>
      <c r="T65" s="240" t="str">
        <f>IF(I65="","",IF(I65&lt;=G65,"OK",Lists!$F$8))</f>
        <v/>
      </c>
      <c r="U65" s="241" t="str">
        <f>IF(I65="","",IF(I65&gt;=F65,"OK",Lists!$F$9))</f>
        <v/>
      </c>
      <c r="V65" s="190" t="str">
        <f>IF(L65="","",IF(SUM(M65:S65)=L65,Lists!$F$5,Lists!$F$6))</f>
        <v/>
      </c>
      <c r="AD65" s="32"/>
      <c r="AF65" s="32"/>
    </row>
    <row r="66" spans="2:32" ht="30.6" customHeight="1" x14ac:dyDescent="0.2">
      <c r="B66" s="31"/>
      <c r="C66" s="237" t="str">
        <f>IF(ISBLANK('2. Technical Details'!C21),"",'2. Technical Details'!C21)</f>
        <v/>
      </c>
      <c r="D66" s="209" t="str" cm="1">
        <f t="array" ref="D66">_xlfn.SWITCH(S43,Lists!$B$5,(R43-10)/R43*P21,Lists!$B$6,0,"")</f>
        <v/>
      </c>
      <c r="E66" s="186" t="str">
        <f t="shared" si="13"/>
        <v/>
      </c>
      <c r="F66" s="186" t="str">
        <f t="shared" si="14"/>
        <v/>
      </c>
      <c r="G66" s="238" t="str">
        <f>IF(AND(D66&gt;0,E66&gt;0,D66&lt;&gt;"",E66&lt;&gt;""),IF(MIN(D66:E66)&gt;F66,MIN(D66:E66),Lists!$F$7),"")</f>
        <v/>
      </c>
      <c r="H66" s="137"/>
      <c r="I66" s="101" t="str">
        <f t="shared" si="18"/>
        <v/>
      </c>
      <c r="J66" s="135"/>
      <c r="K66" s="239" t="str">
        <f t="shared" si="19"/>
        <v/>
      </c>
      <c r="L66" s="209" t="str">
        <f t="shared" si="16"/>
        <v/>
      </c>
      <c r="M66" s="66"/>
      <c r="N66" s="66"/>
      <c r="O66" s="66"/>
      <c r="P66" s="66"/>
      <c r="Q66" s="66"/>
      <c r="R66" s="66"/>
      <c r="S66" s="91"/>
      <c r="T66" s="240" t="str">
        <f>IF(I66="","",IF(I66&lt;=G66,"OK",Lists!$F$8))</f>
        <v/>
      </c>
      <c r="U66" s="241" t="str">
        <f>IF(I66="","",IF(I66&gt;=F66,"OK",Lists!$F$9))</f>
        <v/>
      </c>
      <c r="V66" s="190" t="str">
        <f>IF(L66="","",IF(SUM(M66:S66)=L66,Lists!$F$5,Lists!$F$6))</f>
        <v/>
      </c>
      <c r="AD66" s="32"/>
      <c r="AF66" s="32"/>
    </row>
    <row r="67" spans="2:32" ht="30.6" customHeight="1" x14ac:dyDescent="0.2">
      <c r="B67" s="31"/>
      <c r="C67" s="237" t="str">
        <f>IF(ISBLANK('2. Technical Details'!C22),"",'2. Technical Details'!C22)</f>
        <v/>
      </c>
      <c r="D67" s="209" t="str" cm="1">
        <f t="array" ref="D67">_xlfn.SWITCH(S44,Lists!$B$5,(R44-10)/R44*P22,Lists!$B$6,0,"")</f>
        <v/>
      </c>
      <c r="E67" s="186" t="str">
        <f t="shared" si="13"/>
        <v/>
      </c>
      <c r="F67" s="186" t="str">
        <f t="shared" si="14"/>
        <v/>
      </c>
      <c r="G67" s="238" t="str">
        <f>IF(AND(D67&gt;0,E67&gt;0,D67&lt;&gt;"",E67&lt;&gt;""),IF(MIN(D67:E67)&gt;F67,MIN(D67:E67),Lists!$F$7),"")</f>
        <v/>
      </c>
      <c r="H67" s="137"/>
      <c r="I67" s="101" t="str">
        <f t="shared" si="18"/>
        <v/>
      </c>
      <c r="J67" s="135"/>
      <c r="K67" s="239" t="str">
        <f t="shared" si="19"/>
        <v/>
      </c>
      <c r="L67" s="209" t="str">
        <f t="shared" si="16"/>
        <v/>
      </c>
      <c r="M67" s="66"/>
      <c r="N67" s="66"/>
      <c r="O67" s="66"/>
      <c r="P67" s="66"/>
      <c r="Q67" s="66"/>
      <c r="R67" s="66"/>
      <c r="S67" s="91"/>
      <c r="T67" s="240" t="str">
        <f>IF(I67="","",IF(I67&lt;=G67,"OK",Lists!$F$8))</f>
        <v/>
      </c>
      <c r="U67" s="241" t="str">
        <f>IF(I67="","",IF(I67&gt;=F67,"OK",Lists!$F$9))</f>
        <v/>
      </c>
      <c r="V67" s="190" t="str">
        <f>IF(L67="","",IF(SUM(M67:S67)=L67,Lists!$F$5,Lists!$F$6))</f>
        <v/>
      </c>
      <c r="AD67" s="32"/>
      <c r="AF67" s="32"/>
    </row>
    <row r="68" spans="2:32" ht="30.6" customHeight="1" thickBot="1" x14ac:dyDescent="0.25">
      <c r="B68" s="31"/>
      <c r="C68" s="242" t="str">
        <f>IF(ISBLANK('2. Technical Details'!C23),"",'2. Technical Details'!C23)</f>
        <v/>
      </c>
      <c r="D68" s="218" t="str" cm="1">
        <f t="array" ref="D68">_xlfn.SWITCH(S45,Lists!$B$5,(R45-10)/R45*P23,Lists!$B$6,0,"")</f>
        <v/>
      </c>
      <c r="E68" s="194" t="str">
        <f t="shared" si="13"/>
        <v/>
      </c>
      <c r="F68" s="194" t="str">
        <f t="shared" si="14"/>
        <v/>
      </c>
      <c r="G68" s="243" t="str">
        <f>IF(AND(D68&gt;0,E68&gt;0,D68&lt;&gt;"",E68&lt;&gt;""),IF(MIN(D68:E68)&gt;F68,MIN(D68:E68),Lists!$F$7),"")</f>
        <v/>
      </c>
      <c r="H68" s="138"/>
      <c r="I68" s="102" t="str">
        <f t="shared" si="18"/>
        <v/>
      </c>
      <c r="J68" s="136"/>
      <c r="K68" s="244" t="str">
        <f t="shared" si="19"/>
        <v/>
      </c>
      <c r="L68" s="218" t="str">
        <f t="shared" si="16"/>
        <v/>
      </c>
      <c r="M68" s="71"/>
      <c r="N68" s="71"/>
      <c r="O68" s="71"/>
      <c r="P68" s="71"/>
      <c r="Q68" s="71"/>
      <c r="R68" s="71"/>
      <c r="S68" s="92"/>
      <c r="T68" s="245" t="str">
        <f>IF(I68="","",IF(I68&lt;=G68,"OK",Lists!$F$8))</f>
        <v/>
      </c>
      <c r="U68" s="246" t="str">
        <f>IF(I68="","",IF(I68&gt;=F68,"OK",Lists!$F$9))</f>
        <v/>
      </c>
      <c r="V68" s="198" t="str">
        <f>IF(L68="","",IF(SUM(M68:S68)=L68,Lists!$F$5,Lists!$F$6))</f>
        <v/>
      </c>
      <c r="AD68" s="32"/>
      <c r="AF68" s="32"/>
    </row>
    <row r="69" spans="2:32" s="222" customFormat="1" ht="19.899999999999999" customHeight="1" x14ac:dyDescent="0.2">
      <c r="B69" s="221"/>
      <c r="D69" s="223">
        <f t="shared" ref="D69:J69" si="20">_xlfn.AGGREGATE(9,3,D54:D68)</f>
        <v>0</v>
      </c>
      <c r="E69" s="223">
        <f t="shared" si="20"/>
        <v>0</v>
      </c>
      <c r="F69" s="223"/>
      <c r="G69" s="223">
        <f t="shared" si="20"/>
        <v>0</v>
      </c>
      <c r="H69" s="223"/>
      <c r="I69" s="223">
        <f t="shared" si="20"/>
        <v>0</v>
      </c>
      <c r="J69" s="223">
        <f t="shared" si="20"/>
        <v>0</v>
      </c>
      <c r="K69" s="223">
        <f>_xlfn.AGGREGATE(9,3,K54:K68)</f>
        <v>0</v>
      </c>
      <c r="L69" s="223">
        <f t="shared" ref="L69" si="21">SUM(L54:L68)</f>
        <v>0</v>
      </c>
      <c r="M69" s="223">
        <f t="shared" ref="M69" si="22">SUM(M54:M68)</f>
        <v>0</v>
      </c>
      <c r="N69" s="223">
        <f t="shared" ref="N69" si="23">SUM(N54:N68)</f>
        <v>0</v>
      </c>
      <c r="O69" s="223">
        <f>SUM(O54:O68)</f>
        <v>0</v>
      </c>
      <c r="P69" s="223">
        <f t="shared" ref="P69" si="24">SUM(P54:P68)</f>
        <v>0</v>
      </c>
      <c r="Q69" s="223">
        <f t="shared" ref="Q69" si="25">SUM(Q54:Q68)</f>
        <v>0</v>
      </c>
      <c r="R69" s="223">
        <f t="shared" ref="R69" si="26">SUM(R54:R68)</f>
        <v>0</v>
      </c>
      <c r="S69" s="223">
        <f t="shared" ref="S69" si="27">SUM(S54:S68)</f>
        <v>0</v>
      </c>
      <c r="Y69" s="4"/>
      <c r="Z69" s="4"/>
      <c r="AA69" s="4"/>
      <c r="AB69" s="4"/>
      <c r="AC69" s="4"/>
      <c r="AD69" s="32"/>
      <c r="AF69" s="228"/>
    </row>
    <row r="70" spans="2:32" ht="15" x14ac:dyDescent="0.25">
      <c r="B70" s="31"/>
      <c r="C70"/>
      <c r="D70"/>
      <c r="E70"/>
      <c r="F70"/>
      <c r="G70"/>
      <c r="H70"/>
      <c r="I70"/>
      <c r="J70"/>
      <c r="K70"/>
      <c r="L70"/>
      <c r="M70"/>
      <c r="N70"/>
      <c r="O70"/>
      <c r="P70"/>
      <c r="Q70"/>
      <c r="R70"/>
      <c r="AD70" s="32"/>
    </row>
    <row r="71" spans="2:32" ht="14.25" x14ac:dyDescent="0.2">
      <c r="B71" s="31"/>
      <c r="AD71" s="32"/>
    </row>
    <row r="72" spans="2:32" ht="16.5" thickBot="1" x14ac:dyDescent="0.3">
      <c r="B72" s="247" t="s">
        <v>31</v>
      </c>
      <c r="C72" s="248"/>
      <c r="D72" s="248"/>
      <c r="E72" s="248"/>
      <c r="F72" s="248"/>
      <c r="G72" s="248"/>
      <c r="H72" s="248"/>
      <c r="I72" s="248"/>
      <c r="J72" s="248"/>
      <c r="K72" s="248"/>
      <c r="L72" s="248"/>
      <c r="M72" s="248"/>
      <c r="N72" s="248"/>
      <c r="O72" s="248"/>
      <c r="P72" s="248"/>
      <c r="Q72" s="248"/>
      <c r="R72" s="248"/>
      <c r="S72" s="248"/>
      <c r="T72" s="248"/>
      <c r="U72" s="248"/>
      <c r="V72" s="248"/>
      <c r="W72" s="248"/>
      <c r="X72" s="248"/>
      <c r="Y72" s="248"/>
      <c r="Z72" s="248"/>
      <c r="AA72" s="248"/>
      <c r="AB72" s="248"/>
      <c r="AC72" s="248"/>
      <c r="AD72" s="249"/>
    </row>
    <row r="73" spans="2:32" ht="14.25" x14ac:dyDescent="0.2"/>
    <row r="74" spans="2:32" ht="14.25" hidden="1" x14ac:dyDescent="0.2"/>
    <row r="75" spans="2:32" ht="14.25" hidden="1" x14ac:dyDescent="0.2"/>
    <row r="76" spans="2:32" ht="14.25" hidden="1" x14ac:dyDescent="0.2"/>
    <row r="77" spans="2:32" ht="14.25" hidden="1" x14ac:dyDescent="0.2"/>
    <row r="78" spans="2:32" ht="14.25" hidden="1" x14ac:dyDescent="0.2"/>
    <row r="79" spans="2:32" ht="14.25" hidden="1" x14ac:dyDescent="0.2"/>
    <row r="80" spans="2:32" ht="14.25" hidden="1" x14ac:dyDescent="0.2"/>
    <row r="81" ht="14.25" hidden="1" x14ac:dyDescent="0.2"/>
    <row r="82" ht="14.25" hidden="1" x14ac:dyDescent="0.2"/>
    <row r="83" ht="14.25" hidden="1" x14ac:dyDescent="0.2"/>
    <row r="84" ht="14.25" hidden="1" x14ac:dyDescent="0.2"/>
    <row r="85" ht="14.25" hidden="1" x14ac:dyDescent="0.2"/>
    <row r="86" ht="14.25" hidden="1" x14ac:dyDescent="0.2"/>
    <row r="87" ht="14.25" hidden="1" x14ac:dyDescent="0.2"/>
    <row r="88" ht="14.25" hidden="1" x14ac:dyDescent="0.2"/>
    <row r="89" ht="14.25" hidden="1" x14ac:dyDescent="0.2"/>
    <row r="90" ht="14.25" hidden="1" x14ac:dyDescent="0.2"/>
    <row r="91" ht="14.25" hidden="1" x14ac:dyDescent="0.2"/>
    <row r="92" ht="14.25" hidden="1" x14ac:dyDescent="0.2"/>
    <row r="93" ht="14.25" hidden="1" x14ac:dyDescent="0.2"/>
    <row r="94" ht="14.25" hidden="1" x14ac:dyDescent="0.2"/>
    <row r="95" ht="14.25" hidden="1" x14ac:dyDescent="0.2"/>
    <row r="96" ht="14.25" hidden="1" x14ac:dyDescent="0.2"/>
    <row r="97" ht="14.25" hidden="1" x14ac:dyDescent="0.2"/>
    <row r="98" ht="14.25" hidden="1" x14ac:dyDescent="0.2"/>
    <row r="99" ht="14.25" hidden="1" x14ac:dyDescent="0.2"/>
    <row r="100" ht="14.25" hidden="1" x14ac:dyDescent="0.2"/>
    <row r="101" ht="14.25" hidden="1" x14ac:dyDescent="0.2"/>
    <row r="102" ht="14.25" hidden="1" x14ac:dyDescent="0.2"/>
    <row r="103" ht="14.25" hidden="1" x14ac:dyDescent="0.2"/>
    <row r="104" ht="14.25" hidden="1" x14ac:dyDescent="0.2"/>
    <row r="105" ht="14.25" hidden="1" x14ac:dyDescent="0.2"/>
    <row r="106" ht="14.25" hidden="1" x14ac:dyDescent="0.2"/>
    <row r="107" ht="14.25" hidden="1" x14ac:dyDescent="0.2"/>
    <row r="108" ht="14.25" hidden="1" x14ac:dyDescent="0.2"/>
    <row r="109" ht="14.25" hidden="1" x14ac:dyDescent="0.2"/>
    <row r="110" ht="14.25" hidden="1" x14ac:dyDescent="0.2"/>
    <row r="111" ht="14.25" hidden="1" x14ac:dyDescent="0.2"/>
    <row r="112" ht="14.25" hidden="1" x14ac:dyDescent="0.2"/>
    <row r="113" ht="14.25" hidden="1" x14ac:dyDescent="0.2"/>
    <row r="114" ht="14.25" hidden="1" x14ac:dyDescent="0.2"/>
    <row r="115" ht="14.25" hidden="1" x14ac:dyDescent="0.2"/>
    <row r="116" ht="14.25" hidden="1" x14ac:dyDescent="0.2"/>
    <row r="117" ht="14.25" hidden="1" x14ac:dyDescent="0.2"/>
    <row r="118" ht="14.25" hidden="1" x14ac:dyDescent="0.2"/>
    <row r="119" ht="14.25" hidden="1" x14ac:dyDescent="0.2"/>
    <row r="120" ht="14.25" hidden="1" x14ac:dyDescent="0.2"/>
    <row r="121" ht="14.25" hidden="1" x14ac:dyDescent="0.2"/>
    <row r="122" ht="14.25" hidden="1" x14ac:dyDescent="0.2"/>
    <row r="123" ht="14.25" hidden="1" x14ac:dyDescent="0.2"/>
    <row r="124" ht="14.25" hidden="1" x14ac:dyDescent="0.2"/>
    <row r="125" ht="14.25" hidden="1" x14ac:dyDescent="0.2"/>
    <row r="126" ht="14.25" hidden="1" x14ac:dyDescent="0.2"/>
    <row r="127" ht="14.25" hidden="1" x14ac:dyDescent="0.2"/>
    <row r="128" ht="14.25" hidden="1" x14ac:dyDescent="0.2"/>
    <row r="129" ht="14.25" hidden="1" x14ac:dyDescent="0.2"/>
    <row r="130" ht="14.25" hidden="1" x14ac:dyDescent="0.2"/>
    <row r="131" ht="14.25" hidden="1" x14ac:dyDescent="0.2"/>
    <row r="132" ht="14.25" hidden="1" x14ac:dyDescent="0.2"/>
    <row r="133" ht="14.25" hidden="1" x14ac:dyDescent="0.2"/>
    <row r="134" ht="14.25" hidden="1" x14ac:dyDescent="0.2"/>
    <row r="135" ht="14.25" hidden="1" x14ac:dyDescent="0.2"/>
    <row r="136" ht="14.25" hidden="1" x14ac:dyDescent="0.2"/>
    <row r="137" ht="14.25" hidden="1" x14ac:dyDescent="0.2"/>
    <row r="138" ht="13.9" hidden="1" customHeight="1" x14ac:dyDescent="0.2"/>
    <row r="139" ht="13.9" hidden="1" customHeight="1" x14ac:dyDescent="0.2"/>
    <row r="140" ht="13.9" hidden="1" customHeight="1" x14ac:dyDescent="0.2"/>
    <row r="141" ht="13.9" hidden="1" customHeight="1" x14ac:dyDescent="0.2"/>
    <row r="142" ht="13.9" hidden="1" customHeight="1" x14ac:dyDescent="0.2"/>
    <row r="143" ht="13.9" hidden="1" customHeight="1" x14ac:dyDescent="0.2"/>
    <row r="144" ht="13.9" hidden="1" customHeight="1" x14ac:dyDescent="0.2"/>
    <row r="145" ht="13.9" hidden="1" customHeight="1" x14ac:dyDescent="0.2"/>
    <row r="146" ht="13.9" hidden="1" customHeight="1" x14ac:dyDescent="0.2"/>
    <row r="147" ht="13.9" hidden="1" customHeight="1" x14ac:dyDescent="0.2"/>
    <row r="148" ht="13.9" hidden="1" customHeight="1" x14ac:dyDescent="0.2"/>
    <row r="149" ht="13.9" hidden="1" customHeight="1" x14ac:dyDescent="0.2"/>
    <row r="150" ht="13.9" hidden="1" customHeight="1" x14ac:dyDescent="0.2"/>
    <row r="151" ht="13.9" hidden="1" customHeight="1" x14ac:dyDescent="0.2"/>
    <row r="152" ht="13.9" hidden="1" customHeight="1" x14ac:dyDescent="0.2"/>
    <row r="153" ht="13.9" hidden="1" customHeight="1" x14ac:dyDescent="0.2"/>
    <row r="154" ht="13.9" hidden="1" customHeight="1" x14ac:dyDescent="0.2"/>
    <row r="155" ht="13.9" hidden="1" customHeight="1" x14ac:dyDescent="0.2"/>
    <row r="156" ht="13.9" hidden="1" customHeight="1" x14ac:dyDescent="0.2"/>
    <row r="157" ht="13.9" hidden="1" customHeight="1" x14ac:dyDescent="0.2"/>
    <row r="158" ht="13.9" hidden="1" customHeight="1" x14ac:dyDescent="0.2"/>
    <row r="159" ht="13.9" hidden="1" customHeight="1" x14ac:dyDescent="0.2"/>
    <row r="160" ht="13.9" hidden="1" customHeight="1" x14ac:dyDescent="0.2"/>
    <row r="161" ht="13.9" hidden="1" customHeight="1" x14ac:dyDescent="0.2"/>
    <row r="162" ht="13.9" hidden="1" customHeight="1" x14ac:dyDescent="0.2"/>
    <row r="163" ht="13.9" hidden="1" customHeight="1" x14ac:dyDescent="0.2"/>
    <row r="164" ht="13.9" hidden="1" customHeight="1" x14ac:dyDescent="0.2"/>
    <row r="165" ht="13.9" hidden="1" customHeight="1" x14ac:dyDescent="0.2"/>
    <row r="166" ht="13.9" hidden="1" customHeight="1" x14ac:dyDescent="0.2"/>
    <row r="167" ht="13.9" hidden="1" customHeight="1" x14ac:dyDescent="0.2"/>
    <row r="168" ht="13.9" hidden="1" customHeight="1" x14ac:dyDescent="0.2"/>
    <row r="169" ht="13.9" hidden="1" customHeight="1" x14ac:dyDescent="0.2"/>
    <row r="170" ht="13.9" hidden="1" customHeight="1" x14ac:dyDescent="0.2"/>
    <row r="171" ht="13.9" hidden="1" customHeight="1" x14ac:dyDescent="0.2"/>
    <row r="172" ht="13.9" hidden="1" customHeight="1" x14ac:dyDescent="0.2"/>
    <row r="173" ht="13.9" hidden="1" customHeight="1" x14ac:dyDescent="0.2"/>
    <row r="174" ht="13.9" hidden="1" customHeight="1" x14ac:dyDescent="0.2"/>
    <row r="175" ht="13.9" hidden="1" customHeight="1" x14ac:dyDescent="0.2"/>
    <row r="176" ht="13.9" hidden="1" customHeight="1" x14ac:dyDescent="0.2"/>
    <row r="177" ht="13.9" hidden="1" customHeight="1" x14ac:dyDescent="0.2"/>
    <row r="178" ht="13.9" hidden="1" customHeight="1" x14ac:dyDescent="0.2"/>
    <row r="179" ht="13.9" hidden="1" customHeight="1" x14ac:dyDescent="0.2"/>
    <row r="180" ht="13.9" hidden="1" customHeight="1" x14ac:dyDescent="0.2"/>
    <row r="181" ht="13.9" hidden="1" customHeight="1" x14ac:dyDescent="0.2"/>
    <row r="182" ht="13.9" hidden="1" customHeight="1" x14ac:dyDescent="0.2"/>
    <row r="183" ht="13.9" hidden="1" customHeight="1" x14ac:dyDescent="0.2"/>
    <row r="184" ht="13.9" hidden="1" customHeight="1" x14ac:dyDescent="0.2"/>
    <row r="185" ht="13.9" hidden="1" customHeight="1" x14ac:dyDescent="0.2"/>
    <row r="186" ht="13.9" hidden="1" customHeight="1" x14ac:dyDescent="0.2"/>
    <row r="187" ht="13.9" hidden="1" customHeight="1" x14ac:dyDescent="0.2"/>
    <row r="188" ht="13.9" hidden="1" customHeight="1" x14ac:dyDescent="0.2"/>
    <row r="189" ht="13.9" hidden="1" customHeight="1" x14ac:dyDescent="0.2"/>
    <row r="190" ht="13.9" hidden="1" customHeight="1" x14ac:dyDescent="0.2"/>
    <row r="191" ht="13.9" hidden="1" customHeight="1" x14ac:dyDescent="0.2"/>
    <row r="192" ht="13.9" hidden="1" customHeight="1" x14ac:dyDescent="0.2"/>
    <row r="193" ht="13.9" hidden="1" customHeight="1" x14ac:dyDescent="0.2"/>
    <row r="194" ht="13.9" hidden="1" customHeight="1" x14ac:dyDescent="0.2"/>
    <row r="195" ht="13.9" hidden="1" customHeight="1" x14ac:dyDescent="0.2"/>
    <row r="196" ht="13.9" hidden="1" customHeight="1" x14ac:dyDescent="0.2"/>
    <row r="197" ht="13.9" hidden="1" customHeight="1" x14ac:dyDescent="0.2"/>
    <row r="198" ht="13.9" hidden="1" customHeight="1" x14ac:dyDescent="0.2"/>
    <row r="199" ht="13.9" hidden="1" customHeight="1" x14ac:dyDescent="0.2"/>
    <row r="200" ht="13.9" hidden="1" customHeight="1" x14ac:dyDescent="0.2"/>
    <row r="201" ht="13.9" hidden="1" customHeight="1" x14ac:dyDescent="0.2"/>
    <row r="202" ht="13.9" hidden="1" customHeight="1" x14ac:dyDescent="0.2"/>
    <row r="203" ht="13.9" hidden="1" customHeight="1" x14ac:dyDescent="0.2"/>
    <row r="204" ht="13.9" hidden="1" customHeight="1" x14ac:dyDescent="0.2"/>
    <row r="205" ht="13.9" hidden="1" customHeight="1" x14ac:dyDescent="0.2"/>
    <row r="206" ht="13.9" hidden="1" customHeight="1" x14ac:dyDescent="0.2"/>
    <row r="207" ht="13.9" hidden="1" customHeight="1" x14ac:dyDescent="0.2"/>
    <row r="208" ht="13.9" hidden="1" customHeight="1" x14ac:dyDescent="0.2"/>
    <row r="209" ht="13.9" hidden="1" customHeight="1" x14ac:dyDescent="0.2"/>
    <row r="210" ht="13.9" hidden="1" customHeight="1" x14ac:dyDescent="0.2"/>
    <row r="211" ht="13.9" hidden="1" customHeight="1" x14ac:dyDescent="0.2"/>
    <row r="212" ht="13.9" hidden="1" customHeight="1" x14ac:dyDescent="0.2"/>
    <row r="213" ht="13.9" hidden="1" customHeight="1" x14ac:dyDescent="0.2"/>
    <row r="214" ht="13.9" hidden="1" customHeight="1" x14ac:dyDescent="0.2"/>
    <row r="215" ht="13.9" hidden="1" customHeight="1" x14ac:dyDescent="0.2"/>
    <row r="216" ht="13.9" hidden="1" customHeight="1" x14ac:dyDescent="0.2"/>
    <row r="217" ht="13.9" hidden="1" customHeight="1" x14ac:dyDescent="0.2"/>
    <row r="218" ht="13.9" hidden="1" customHeight="1" x14ac:dyDescent="0.2"/>
    <row r="219" ht="13.9" hidden="1" customHeight="1" x14ac:dyDescent="0.2"/>
    <row r="220" ht="13.9" hidden="1" customHeight="1" x14ac:dyDescent="0.2"/>
    <row r="221" ht="13.9" hidden="1" customHeight="1" x14ac:dyDescent="0.2"/>
    <row r="222" ht="13.9" hidden="1" customHeight="1" x14ac:dyDescent="0.2"/>
    <row r="223" ht="13.9" hidden="1" customHeight="1" x14ac:dyDescent="0.2"/>
    <row r="224" ht="13.9" hidden="1" customHeight="1" x14ac:dyDescent="0.2"/>
    <row r="225" ht="13.9" hidden="1" customHeight="1" x14ac:dyDescent="0.2"/>
    <row r="226" ht="13.9" hidden="1" customHeight="1" x14ac:dyDescent="0.2"/>
    <row r="227" ht="13.9" hidden="1" customHeight="1" x14ac:dyDescent="0.2"/>
    <row r="228" ht="13.9" hidden="1" customHeight="1" x14ac:dyDescent="0.2"/>
    <row r="229" ht="13.9" hidden="1" customHeight="1" x14ac:dyDescent="0.2"/>
    <row r="230" ht="13.9" hidden="1" customHeight="1" x14ac:dyDescent="0.2"/>
    <row r="231" ht="13.9" hidden="1" customHeight="1" x14ac:dyDescent="0.2"/>
    <row r="232" ht="13.9" hidden="1" customHeight="1" x14ac:dyDescent="0.2"/>
    <row r="233" ht="13.9" hidden="1" customHeight="1" x14ac:dyDescent="0.2"/>
    <row r="234" ht="13.9" hidden="1" customHeight="1" x14ac:dyDescent="0.2"/>
    <row r="235" ht="13.9" hidden="1" customHeight="1" x14ac:dyDescent="0.2"/>
    <row r="236" ht="13.9" hidden="1" customHeight="1" x14ac:dyDescent="0.2"/>
    <row r="237" ht="13.9" hidden="1" customHeight="1" x14ac:dyDescent="0.2"/>
    <row r="238" ht="13.9" hidden="1" customHeight="1" x14ac:dyDescent="0.2"/>
    <row r="239" ht="13.9" hidden="1" customHeight="1" x14ac:dyDescent="0.2"/>
    <row r="240" ht="13.9" hidden="1" customHeight="1" x14ac:dyDescent="0.2"/>
    <row r="241" ht="13.9" hidden="1" customHeight="1" x14ac:dyDescent="0.2"/>
    <row r="242" ht="13.9" hidden="1" customHeight="1" x14ac:dyDescent="0.2"/>
    <row r="243" ht="13.9" hidden="1" customHeight="1" x14ac:dyDescent="0.2"/>
    <row r="244" ht="13.9" hidden="1" customHeight="1" x14ac:dyDescent="0.2"/>
    <row r="245" ht="13.9" hidden="1" customHeight="1" x14ac:dyDescent="0.2"/>
    <row r="246" ht="13.9" hidden="1" customHeight="1" x14ac:dyDescent="0.2"/>
    <row r="247" ht="13.9" hidden="1" customHeight="1" x14ac:dyDescent="0.2"/>
    <row r="248" ht="13.9" hidden="1" customHeight="1" x14ac:dyDescent="0.2"/>
    <row r="249" ht="13.9" hidden="1" customHeight="1" x14ac:dyDescent="0.2"/>
    <row r="250" ht="13.9" hidden="1" customHeight="1" x14ac:dyDescent="0.2"/>
    <row r="251" ht="13.9" hidden="1" customHeight="1" x14ac:dyDescent="0.2"/>
    <row r="252" ht="13.9" hidden="1" customHeight="1" x14ac:dyDescent="0.2"/>
    <row r="253" ht="13.9" hidden="1" customHeight="1" x14ac:dyDescent="0.2"/>
    <row r="254" ht="13.9" hidden="1" customHeight="1" x14ac:dyDescent="0.2"/>
    <row r="255" ht="13.9" hidden="1" customHeight="1" x14ac:dyDescent="0.2"/>
    <row r="256" ht="13.9" hidden="1" customHeight="1" x14ac:dyDescent="0.2"/>
    <row r="257" ht="13.9" hidden="1" customHeight="1" x14ac:dyDescent="0.2"/>
  </sheetData>
  <sheetProtection algorithmName="SHA-512" hashValue="qzz8bscSTsej91M2/nfK5oTHZWFg4+pZE48slD9prr7zGf5Vf+eDH91QUsfYlESsDYVlO972dxpftAIdssLo4w==" saltValue="tPvzPRa19T9oyJmbErAzaQ==" spinCount="100000" sheet="1" objects="1" scenarios="1" selectLockedCells="1"/>
  <mergeCells count="2">
    <mergeCell ref="J52:K52"/>
    <mergeCell ref="R7:U7"/>
  </mergeCells>
  <dataValidations count="2">
    <dataValidation type="decimal" allowBlank="1" showInputMessage="1" showErrorMessage="1" error="Please insert positive number, pounds and pence" sqref="D9:F23 G9:G14 G16:G23 H9:O23" xr:uid="{6999FCB7-7164-4C90-BA06-F9AFD4208558}">
      <formula1>0</formula1>
      <formula2>10000000</formula2>
    </dataValidation>
    <dataValidation allowBlank="1" showInputMessage="1" showErrorMessage="1" error="Please insert positive number, pounds and pence" sqref="G15" xr:uid="{05522108-2F37-4F6C-A61F-E97B20F5D15D}"/>
  </dataValidations>
  <pageMargins left="0.7" right="0.7" top="0.75" bottom="0.75" header="0.3" footer="0.3"/>
  <pageSetup paperSize="9" orientation="portrait" r:id="rId1"/>
  <headerFooter>
    <oddFooter>&amp;L_x000D_&amp;1#&amp;"Calibri"&amp;10&amp;KFF0000 Confidential</oddFooter>
  </headerFooter>
  <drawing r:id="rId2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1DBAF6F4-99BA-42D1-8F44-34C28E6ED3AC}">
          <x14:formula1>
            <xm:f>Lists!$B$4:$B$6</xm:f>
          </x14:formula1>
          <xm:sqref>H54:H68</xm:sqref>
        </x14:dataValidation>
      </x14:dataValidations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B41B232-FBA0-4DAF-B00F-FC8DFFD32C23}">
  <sheetPr codeName="Sheet5">
    <tabColor theme="4"/>
  </sheetPr>
  <dimension ref="A1:L20"/>
  <sheetViews>
    <sheetView showGridLines="0" zoomScale="80" zoomScaleNormal="80" workbookViewId="0">
      <selection activeCell="C5" sqref="C5"/>
    </sheetView>
  </sheetViews>
  <sheetFormatPr defaultColWidth="0" defaultRowHeight="14.25" zeroHeight="1" x14ac:dyDescent="0.2"/>
  <cols>
    <col min="1" max="1" width="2" style="4" customWidth="1"/>
    <col min="2" max="2" width="6.42578125" style="4" customWidth="1"/>
    <col min="3" max="3" width="56.5703125" style="4" customWidth="1"/>
    <col min="4" max="6" width="16.7109375" style="4" customWidth="1"/>
    <col min="7" max="7" width="51.5703125" style="4" customWidth="1"/>
    <col min="8" max="10" width="17.42578125" style="4" customWidth="1"/>
    <col min="11" max="11" width="8.7109375" style="4" customWidth="1"/>
    <col min="12" max="12" width="1.7109375" style="4" customWidth="1"/>
    <col min="13" max="16384" width="8.7109375" style="4" hidden="1"/>
  </cols>
  <sheetData>
    <row r="1" spans="2:11" ht="6.6" customHeight="1" thickBot="1" x14ac:dyDescent="0.25"/>
    <row r="2" spans="2:11" ht="27" thickBot="1" x14ac:dyDescent="0.45">
      <c r="B2" s="42"/>
      <c r="C2" s="41" t="s">
        <v>284</v>
      </c>
      <c r="D2" s="39"/>
      <c r="E2" s="39"/>
      <c r="F2" s="39"/>
      <c r="G2" s="39"/>
      <c r="H2" s="39"/>
      <c r="I2" s="39"/>
      <c r="J2" s="39"/>
      <c r="K2" s="40"/>
    </row>
    <row r="3" spans="2:11" x14ac:dyDescent="0.2">
      <c r="B3" s="31"/>
      <c r="K3" s="32"/>
    </row>
    <row r="4" spans="2:11" ht="52.5" customHeight="1" x14ac:dyDescent="0.2">
      <c r="B4" s="31"/>
      <c r="C4" s="36" t="s">
        <v>130</v>
      </c>
      <c r="D4" s="37" t="s">
        <v>131</v>
      </c>
      <c r="E4" s="37" t="s">
        <v>132</v>
      </c>
      <c r="F4" s="37" t="s">
        <v>133</v>
      </c>
      <c r="G4" s="36" t="s">
        <v>134</v>
      </c>
      <c r="H4" s="37" t="s">
        <v>135</v>
      </c>
      <c r="I4" s="37" t="s">
        <v>136</v>
      </c>
      <c r="J4" s="43" t="s">
        <v>137</v>
      </c>
      <c r="K4" s="32"/>
    </row>
    <row r="5" spans="2:11" ht="71.650000000000006" customHeight="1" x14ac:dyDescent="0.2">
      <c r="B5" s="31"/>
      <c r="C5" s="17"/>
      <c r="D5" s="16"/>
      <c r="E5" s="16"/>
      <c r="F5" s="44">
        <f>D5*E5</f>
        <v>0</v>
      </c>
      <c r="G5" s="17"/>
      <c r="H5" s="16"/>
      <c r="I5" s="16"/>
      <c r="J5" s="45">
        <f>H5*I5</f>
        <v>0</v>
      </c>
      <c r="K5" s="32"/>
    </row>
    <row r="6" spans="2:11" ht="71.650000000000006" customHeight="1" x14ac:dyDescent="0.2">
      <c r="B6" s="31"/>
      <c r="C6" s="17"/>
      <c r="D6" s="16"/>
      <c r="E6" s="16"/>
      <c r="F6" s="44">
        <f t="shared" ref="F6:F11" si="0">D6*E6</f>
        <v>0</v>
      </c>
      <c r="G6" s="17"/>
      <c r="H6" s="16"/>
      <c r="I6" s="16"/>
      <c r="J6" s="45">
        <f t="shared" ref="J6:J11" si="1">H6*I6</f>
        <v>0</v>
      </c>
      <c r="K6" s="32"/>
    </row>
    <row r="7" spans="2:11" ht="71.650000000000006" customHeight="1" x14ac:dyDescent="0.2">
      <c r="B7" s="31"/>
      <c r="C7" s="17"/>
      <c r="D7" s="16"/>
      <c r="E7" s="16"/>
      <c r="F7" s="44">
        <f t="shared" si="0"/>
        <v>0</v>
      </c>
      <c r="G7" s="17"/>
      <c r="H7" s="16"/>
      <c r="I7" s="16"/>
      <c r="J7" s="45">
        <f t="shared" si="1"/>
        <v>0</v>
      </c>
      <c r="K7" s="32"/>
    </row>
    <row r="8" spans="2:11" ht="71.650000000000006" customHeight="1" x14ac:dyDescent="0.2">
      <c r="B8" s="31"/>
      <c r="C8" s="17"/>
      <c r="D8" s="16"/>
      <c r="E8" s="16"/>
      <c r="F8" s="44">
        <f t="shared" ref="F8:F9" si="2">D8*E8</f>
        <v>0</v>
      </c>
      <c r="G8" s="17"/>
      <c r="H8" s="16"/>
      <c r="I8" s="16"/>
      <c r="J8" s="45">
        <f t="shared" ref="J8:J9" si="3">H8*I8</f>
        <v>0</v>
      </c>
      <c r="K8" s="32"/>
    </row>
    <row r="9" spans="2:11" ht="71.650000000000006" customHeight="1" x14ac:dyDescent="0.2">
      <c r="B9" s="31"/>
      <c r="C9" s="17"/>
      <c r="D9" s="16"/>
      <c r="E9" s="16"/>
      <c r="F9" s="44">
        <f t="shared" si="2"/>
        <v>0</v>
      </c>
      <c r="G9" s="17"/>
      <c r="H9" s="16"/>
      <c r="I9" s="16"/>
      <c r="J9" s="45">
        <f t="shared" si="3"/>
        <v>0</v>
      </c>
      <c r="K9" s="32"/>
    </row>
    <row r="10" spans="2:11" ht="71.650000000000006" customHeight="1" x14ac:dyDescent="0.2">
      <c r="B10" s="31"/>
      <c r="C10" s="17"/>
      <c r="D10" s="16"/>
      <c r="E10" s="16"/>
      <c r="F10" s="44">
        <f t="shared" si="0"/>
        <v>0</v>
      </c>
      <c r="G10" s="17"/>
      <c r="H10" s="16"/>
      <c r="I10" s="16"/>
      <c r="J10" s="45">
        <f t="shared" si="1"/>
        <v>0</v>
      </c>
      <c r="K10" s="32"/>
    </row>
    <row r="11" spans="2:11" ht="71.650000000000006" customHeight="1" x14ac:dyDescent="0.2">
      <c r="B11" s="31"/>
      <c r="C11" s="17"/>
      <c r="D11" s="16"/>
      <c r="E11" s="16"/>
      <c r="F11" s="44">
        <f t="shared" si="0"/>
        <v>0</v>
      </c>
      <c r="G11" s="17"/>
      <c r="H11" s="16"/>
      <c r="I11" s="16"/>
      <c r="J11" s="45">
        <f t="shared" si="1"/>
        <v>0</v>
      </c>
      <c r="K11" s="32"/>
    </row>
    <row r="12" spans="2:11" ht="71.650000000000006" customHeight="1" x14ac:dyDescent="0.2">
      <c r="B12" s="31"/>
      <c r="C12" s="17"/>
      <c r="D12" s="16"/>
      <c r="E12" s="16"/>
      <c r="F12" s="44">
        <f t="shared" ref="F12:F14" si="4">D12*E12</f>
        <v>0</v>
      </c>
      <c r="G12" s="17"/>
      <c r="H12" s="16"/>
      <c r="I12" s="16"/>
      <c r="J12" s="45">
        <f t="shared" ref="J12:J14" si="5">H12*I12</f>
        <v>0</v>
      </c>
      <c r="K12" s="32"/>
    </row>
    <row r="13" spans="2:11" ht="71.650000000000006" customHeight="1" x14ac:dyDescent="0.2">
      <c r="B13" s="31"/>
      <c r="C13" s="17"/>
      <c r="D13" s="16"/>
      <c r="E13" s="16"/>
      <c r="F13" s="44">
        <f t="shared" si="4"/>
        <v>0</v>
      </c>
      <c r="G13" s="17"/>
      <c r="H13" s="16"/>
      <c r="I13" s="16"/>
      <c r="J13" s="45">
        <f t="shared" si="5"/>
        <v>0</v>
      </c>
      <c r="K13" s="32"/>
    </row>
    <row r="14" spans="2:11" ht="71.650000000000006" customHeight="1" x14ac:dyDescent="0.2">
      <c r="B14" s="31"/>
      <c r="C14" s="17"/>
      <c r="D14" s="16"/>
      <c r="E14" s="16"/>
      <c r="F14" s="44">
        <f t="shared" si="4"/>
        <v>0</v>
      </c>
      <c r="G14" s="17"/>
      <c r="H14" s="16"/>
      <c r="I14" s="16"/>
      <c r="J14" s="45">
        <f t="shared" si="5"/>
        <v>0</v>
      </c>
      <c r="K14" s="32"/>
    </row>
    <row r="15" spans="2:11" x14ac:dyDescent="0.2">
      <c r="B15" s="31"/>
      <c r="K15" s="32"/>
    </row>
    <row r="16" spans="2:11" ht="15.75" x14ac:dyDescent="0.2">
      <c r="B16" s="31"/>
      <c r="C16" s="159" t="s">
        <v>374</v>
      </c>
      <c r="K16" s="32"/>
    </row>
    <row r="17" spans="2:11" x14ac:dyDescent="0.2">
      <c r="B17" s="31"/>
      <c r="K17" s="32"/>
    </row>
    <row r="18" spans="2:11" ht="15" thickBot="1" x14ac:dyDescent="0.25">
      <c r="B18" s="31"/>
      <c r="K18" s="32"/>
    </row>
    <row r="19" spans="2:11" ht="15.75" thickBot="1" x14ac:dyDescent="0.3">
      <c r="B19" s="38" t="s">
        <v>31</v>
      </c>
      <c r="C19" s="39"/>
      <c r="D19" s="39"/>
      <c r="E19" s="39"/>
      <c r="F19" s="39"/>
      <c r="G19" s="39"/>
      <c r="H19" s="39"/>
      <c r="I19" s="39"/>
      <c r="J19" s="39"/>
      <c r="K19" s="40"/>
    </row>
    <row r="20" spans="2:11" x14ac:dyDescent="0.2"/>
  </sheetData>
  <sheetProtection algorithmName="SHA-512" hashValue="sfG0AIcu9F11p2F3cQXnS8M+1WiDC3nz97I8qeQfAYF3EQ9RMj2cJ9CDOOqE8YaUQPnqWDy2PpqY3xWXVcHp1A==" saltValue="yxn8JpIh2Aq6U0aJFcxLVA==" spinCount="100000" sheet="1" objects="1" scenarios="1" selectLockedCells="1"/>
  <protectedRanges>
    <protectedRange sqref="C16 G5:I14 C5:E14" name="Range1"/>
  </protectedRanges>
  <conditionalFormatting sqref="F5:F14">
    <cfRule type="colorScale" priority="2">
      <colorScale>
        <cfvo type="num" val="1"/>
        <cfvo type="num" val="6"/>
        <cfvo type="num" val="12"/>
        <color rgb="FF92D050"/>
        <color theme="5"/>
        <color rgb="FFFF0000"/>
      </colorScale>
    </cfRule>
  </conditionalFormatting>
  <conditionalFormatting sqref="J5:J14">
    <cfRule type="colorScale" priority="1">
      <colorScale>
        <cfvo type="num" val="1"/>
        <cfvo type="num" val="6"/>
        <cfvo type="num" val="12"/>
        <color rgb="FF92D050"/>
        <color theme="5"/>
        <color rgb="FFFF0000"/>
      </colorScale>
    </cfRule>
  </conditionalFormatting>
  <dataValidations count="1">
    <dataValidation type="list" allowBlank="1" showInputMessage="1" showErrorMessage="1" sqref="D5:E14 H5:I14" xr:uid="{C3977D3C-A735-40CC-8A6E-6E6F3397E634}">
      <formula1>"1, 2, 3, 4, 5"</formula1>
    </dataValidation>
  </dataValidations>
  <pageMargins left="0.7" right="0.7" top="0.75" bottom="0.75" header="0.3" footer="0.3"/>
  <pageSetup paperSize="9" orientation="portrait" r:id="rId1"/>
  <headerFooter>
    <oddFooter>&amp;L_x000D_&amp;1#&amp;"Calibri"&amp;10&amp;KFF0000 Confidential</oddFooter>
  </headerFooter>
  <legacy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79C0FB-1A93-4119-8982-30A80B611F4F}">
  <sheetPr codeName="Sheet6">
    <tabColor theme="4"/>
  </sheetPr>
  <dimension ref="A1:Q177"/>
  <sheetViews>
    <sheetView showGridLines="0" tabSelected="1" topLeftCell="C3" zoomScale="115" zoomScaleNormal="115" workbookViewId="0">
      <selection activeCell="G118" sqref="G118"/>
    </sheetView>
  </sheetViews>
  <sheetFormatPr defaultColWidth="0" defaultRowHeight="14.25" zeroHeight="1" x14ac:dyDescent="0.2"/>
  <cols>
    <col min="1" max="2" width="1.28515625" style="4" customWidth="1"/>
    <col min="3" max="3" width="27.5703125" style="4" customWidth="1"/>
    <col min="4" max="4" width="10.7109375" style="4" customWidth="1"/>
    <col min="5" max="5" width="32.28515625" style="4" customWidth="1"/>
    <col min="6" max="6" width="18.7109375" style="4" customWidth="1"/>
    <col min="7" max="8" width="20.5703125" style="4" customWidth="1"/>
    <col min="9" max="9" width="3" style="4" customWidth="1"/>
    <col min="10" max="14" width="18" style="4" customWidth="1"/>
    <col min="15" max="16" width="8.7109375" style="4" customWidth="1"/>
    <col min="17" max="17" width="1.5703125" style="4" customWidth="1"/>
    <col min="18" max="16384" width="8.7109375" style="4" hidden="1"/>
  </cols>
  <sheetData>
    <row r="1" spans="2:16" ht="15" thickBot="1" x14ac:dyDescent="0.25"/>
    <row r="2" spans="2:16" ht="27" thickBot="1" x14ac:dyDescent="0.45">
      <c r="B2" s="42"/>
      <c r="C2" s="41" t="s">
        <v>138</v>
      </c>
      <c r="D2" s="39"/>
      <c r="E2" s="41"/>
      <c r="F2" s="41"/>
      <c r="G2" s="41"/>
      <c r="H2" s="41"/>
      <c r="I2" s="41"/>
      <c r="J2" s="41"/>
      <c r="K2" s="41"/>
      <c r="L2" s="41"/>
      <c r="M2" s="41"/>
      <c r="N2" s="41"/>
      <c r="O2" s="39"/>
      <c r="P2" s="40"/>
    </row>
    <row r="3" spans="2:16" ht="58.9" customHeight="1" x14ac:dyDescent="0.2">
      <c r="B3" s="31"/>
      <c r="C3" s="265"/>
      <c r="D3" s="265"/>
      <c r="E3" s="265"/>
      <c r="F3" s="265"/>
      <c r="G3" s="265"/>
      <c r="H3" s="265"/>
      <c r="I3" s="265"/>
      <c r="J3" s="265"/>
      <c r="K3" s="265"/>
      <c r="L3" s="265"/>
      <c r="M3" s="265"/>
      <c r="N3" s="265"/>
      <c r="O3" s="265"/>
      <c r="P3" s="266"/>
    </row>
    <row r="4" spans="2:16" x14ac:dyDescent="0.2">
      <c r="B4" s="31"/>
      <c r="P4" s="32"/>
    </row>
    <row r="5" spans="2:16" ht="15.75" x14ac:dyDescent="0.25">
      <c r="B5" s="176"/>
      <c r="C5" s="34" t="s">
        <v>139</v>
      </c>
      <c r="D5" s="34"/>
      <c r="E5" s="177"/>
      <c r="F5" s="177"/>
      <c r="G5" s="177"/>
      <c r="H5" s="177"/>
      <c r="I5" s="177"/>
      <c r="J5" s="177"/>
      <c r="K5" s="177"/>
      <c r="L5" s="177"/>
      <c r="M5" s="177"/>
      <c r="N5" s="177"/>
      <c r="O5" s="177"/>
      <c r="P5" s="178"/>
    </row>
    <row r="6" spans="2:16" x14ac:dyDescent="0.2">
      <c r="B6" s="31"/>
      <c r="P6" s="32"/>
    </row>
    <row r="7" spans="2:16" x14ac:dyDescent="0.2">
      <c r="B7" s="31"/>
      <c r="G7" s="36" t="s">
        <v>140</v>
      </c>
      <c r="P7" s="32"/>
    </row>
    <row r="8" spans="2:16" ht="26.45" customHeight="1" x14ac:dyDescent="0.2">
      <c r="B8" s="31"/>
      <c r="E8" s="267" t="s">
        <v>23</v>
      </c>
      <c r="F8" s="222"/>
      <c r="G8" s="25" t="b">
        <v>0</v>
      </c>
      <c r="P8" s="32"/>
    </row>
    <row r="9" spans="2:16" ht="7.9" customHeight="1" x14ac:dyDescent="0.2">
      <c r="B9" s="31"/>
      <c r="G9" s="36"/>
      <c r="P9" s="32"/>
    </row>
    <row r="10" spans="2:16" s="222" customFormat="1" ht="26.45" customHeight="1" x14ac:dyDescent="0.2">
      <c r="B10" s="221"/>
      <c r="E10" s="267" t="s">
        <v>46</v>
      </c>
      <c r="G10" s="25" t="b">
        <v>0</v>
      </c>
      <c r="P10" s="32"/>
    </row>
    <row r="11" spans="2:16" ht="7.9" customHeight="1" x14ac:dyDescent="0.2">
      <c r="B11" s="31"/>
      <c r="E11" s="268"/>
      <c r="P11" s="32"/>
    </row>
    <row r="12" spans="2:16" s="222" customFormat="1" ht="26.45" customHeight="1" x14ac:dyDescent="0.2">
      <c r="B12" s="221"/>
      <c r="E12" s="267" t="s">
        <v>62</v>
      </c>
      <c r="G12" s="25" t="b">
        <v>0</v>
      </c>
      <c r="P12" s="32"/>
    </row>
    <row r="13" spans="2:16" ht="7.9" customHeight="1" x14ac:dyDescent="0.2">
      <c r="B13" s="31"/>
      <c r="E13" s="268"/>
      <c r="P13" s="32"/>
    </row>
    <row r="14" spans="2:16" s="222" customFormat="1" ht="26.45" customHeight="1" x14ac:dyDescent="0.2">
      <c r="B14" s="221"/>
      <c r="E14" s="267" t="s">
        <v>141</v>
      </c>
      <c r="G14" s="25" t="b">
        <v>0</v>
      </c>
      <c r="P14" s="32"/>
    </row>
    <row r="15" spans="2:16" ht="7.9" customHeight="1" x14ac:dyDescent="0.2">
      <c r="B15" s="31"/>
      <c r="E15" s="268"/>
      <c r="P15" s="32"/>
    </row>
    <row r="16" spans="2:16" s="222" customFormat="1" ht="26.45" customHeight="1" x14ac:dyDescent="0.2">
      <c r="B16" s="221"/>
      <c r="E16" s="267" t="s">
        <v>142</v>
      </c>
      <c r="G16" s="25" t="b">
        <v>0</v>
      </c>
      <c r="P16" s="32"/>
    </row>
    <row r="17" spans="2:16" ht="7.9" customHeight="1" x14ac:dyDescent="0.2">
      <c r="B17" s="31"/>
      <c r="P17" s="32"/>
    </row>
    <row r="18" spans="2:16" s="222" customFormat="1" ht="26.45" customHeight="1" x14ac:dyDescent="0.2">
      <c r="B18" s="221"/>
      <c r="E18" s="267" t="s">
        <v>138</v>
      </c>
      <c r="G18" s="25" t="b">
        <v>0</v>
      </c>
      <c r="P18" s="32"/>
    </row>
    <row r="19" spans="2:16" x14ac:dyDescent="0.2">
      <c r="B19" s="31"/>
      <c r="P19" s="32"/>
    </row>
    <row r="20" spans="2:16" ht="15.75" x14ac:dyDescent="0.25">
      <c r="B20" s="176"/>
      <c r="C20" s="269"/>
      <c r="D20" s="269"/>
      <c r="E20" s="177"/>
      <c r="F20" s="177"/>
      <c r="G20" s="343" t="str">
        <f>IF(G8*G10*G12*G14*G16*G18=0,Lists!F10,"")</f>
        <v>Not all checkboxes checked</v>
      </c>
      <c r="H20" s="343"/>
      <c r="I20" s="343"/>
      <c r="J20" s="270"/>
      <c r="K20" s="177"/>
      <c r="L20" s="177"/>
      <c r="M20" s="270"/>
      <c r="N20" s="270"/>
      <c r="O20" s="270"/>
      <c r="P20" s="271"/>
    </row>
    <row r="21" spans="2:16" ht="15.75" x14ac:dyDescent="0.25">
      <c r="B21" s="272"/>
      <c r="C21" s="34" t="s">
        <v>32</v>
      </c>
      <c r="D21" s="34"/>
      <c r="E21" s="273"/>
      <c r="F21" s="273"/>
      <c r="G21" s="177"/>
      <c r="H21" s="177"/>
      <c r="I21" s="177"/>
      <c r="J21" s="177"/>
      <c r="K21" s="273"/>
      <c r="L21" s="273"/>
      <c r="M21" s="177"/>
      <c r="N21" s="177"/>
      <c r="O21" s="177"/>
      <c r="P21" s="178"/>
    </row>
    <row r="22" spans="2:16" x14ac:dyDescent="0.2">
      <c r="B22" s="31"/>
      <c r="P22" s="32"/>
    </row>
    <row r="23" spans="2:16" ht="27" customHeight="1" x14ac:dyDescent="0.2">
      <c r="B23" s="31"/>
      <c r="C23" s="274" t="s">
        <v>143</v>
      </c>
      <c r="D23" s="222"/>
      <c r="E23" s="267" t="s">
        <v>144</v>
      </c>
      <c r="F23" s="222"/>
      <c r="G23" s="346"/>
      <c r="H23" s="347"/>
      <c r="P23" s="32"/>
    </row>
    <row r="24" spans="2:16" ht="27" customHeight="1" x14ac:dyDescent="0.2">
      <c r="B24" s="31"/>
      <c r="C24" s="274"/>
      <c r="D24" s="222"/>
      <c r="E24" s="267" t="s">
        <v>437</v>
      </c>
      <c r="F24" s="222"/>
      <c r="G24" s="346"/>
      <c r="H24" s="347"/>
      <c r="P24" s="32"/>
    </row>
    <row r="25" spans="2:16" ht="27" customHeight="1" x14ac:dyDescent="0.2">
      <c r="B25" s="31"/>
      <c r="C25" s="222"/>
      <c r="D25" s="267"/>
      <c r="E25" s="267" t="s">
        <v>435</v>
      </c>
      <c r="F25" s="222"/>
      <c r="G25" s="346"/>
      <c r="H25" s="347"/>
      <c r="P25" s="32"/>
    </row>
    <row r="26" spans="2:16" ht="9.6" customHeight="1" x14ac:dyDescent="0.2">
      <c r="B26" s="31"/>
      <c r="C26" s="222"/>
      <c r="D26" s="222"/>
      <c r="E26" s="275"/>
      <c r="F26" s="222"/>
      <c r="G26" s="276"/>
      <c r="H26" s="277"/>
      <c r="P26" s="32"/>
    </row>
    <row r="27" spans="2:16" ht="27" customHeight="1" x14ac:dyDescent="0.2">
      <c r="B27" s="31"/>
      <c r="C27" s="274" t="s">
        <v>145</v>
      </c>
      <c r="D27" s="222"/>
      <c r="E27" s="267" t="s">
        <v>146</v>
      </c>
      <c r="F27" s="222"/>
      <c r="G27" s="346"/>
      <c r="H27" s="347"/>
      <c r="P27" s="32"/>
    </row>
    <row r="28" spans="2:16" ht="27" customHeight="1" x14ac:dyDescent="0.2">
      <c r="B28" s="31"/>
      <c r="C28" s="222"/>
      <c r="D28" s="222"/>
      <c r="E28" s="267" t="s">
        <v>147</v>
      </c>
      <c r="F28" s="222"/>
      <c r="G28" s="346"/>
      <c r="H28" s="347"/>
      <c r="P28" s="32"/>
    </row>
    <row r="29" spans="2:16" ht="27" customHeight="1" x14ac:dyDescent="0.2">
      <c r="B29" s="31"/>
      <c r="C29" s="222"/>
      <c r="D29" s="222"/>
      <c r="E29" s="267" t="s">
        <v>148</v>
      </c>
      <c r="F29" s="222"/>
      <c r="G29" s="346"/>
      <c r="H29" s="347"/>
      <c r="P29" s="32"/>
    </row>
    <row r="30" spans="2:16" ht="27" customHeight="1" x14ac:dyDescent="0.2">
      <c r="B30" s="31"/>
      <c r="C30" s="222"/>
      <c r="D30" s="222"/>
      <c r="E30" s="267" t="s">
        <v>149</v>
      </c>
      <c r="F30" s="222"/>
      <c r="G30" s="348"/>
      <c r="H30" s="349"/>
      <c r="P30" s="32"/>
    </row>
    <row r="31" spans="2:16" ht="9.6" customHeight="1" x14ac:dyDescent="0.2">
      <c r="B31" s="31"/>
      <c r="C31" s="222"/>
      <c r="D31" s="222"/>
      <c r="E31" s="222"/>
      <c r="F31" s="222"/>
      <c r="G31" s="277"/>
      <c r="H31" s="277"/>
      <c r="P31" s="32"/>
    </row>
    <row r="32" spans="2:16" ht="27" customHeight="1" x14ac:dyDescent="0.2">
      <c r="B32" s="31"/>
      <c r="C32" s="274" t="s">
        <v>150</v>
      </c>
      <c r="D32" s="267"/>
      <c r="E32" s="267" t="s">
        <v>151</v>
      </c>
      <c r="F32" s="222"/>
      <c r="G32" s="346"/>
      <c r="H32" s="347"/>
      <c r="P32" s="32"/>
    </row>
    <row r="33" spans="2:16" ht="27" customHeight="1" x14ac:dyDescent="0.25">
      <c r="B33" s="35"/>
      <c r="C33" s="222"/>
      <c r="D33" s="222"/>
      <c r="E33" s="267" t="s">
        <v>152</v>
      </c>
      <c r="F33" s="222"/>
      <c r="G33" s="346"/>
      <c r="H33" s="347"/>
      <c r="P33" s="32"/>
    </row>
    <row r="34" spans="2:16" ht="27" customHeight="1" x14ac:dyDescent="0.25">
      <c r="B34" s="35"/>
      <c r="C34" s="222"/>
      <c r="D34" s="267"/>
      <c r="E34" s="267" t="s">
        <v>153</v>
      </c>
      <c r="F34" s="222"/>
      <c r="G34" s="346"/>
      <c r="H34" s="347"/>
      <c r="P34" s="32"/>
    </row>
    <row r="35" spans="2:16" ht="27" customHeight="1" x14ac:dyDescent="0.25">
      <c r="B35" s="35"/>
      <c r="C35" s="222"/>
      <c r="D35" s="267"/>
      <c r="E35" s="267" t="s">
        <v>154</v>
      </c>
      <c r="F35" s="222"/>
      <c r="G35" s="348"/>
      <c r="H35" s="349"/>
      <c r="P35" s="32"/>
    </row>
    <row r="36" spans="2:16" ht="9.6" customHeight="1" x14ac:dyDescent="0.2">
      <c r="B36" s="31"/>
      <c r="C36" s="222"/>
      <c r="D36" s="222"/>
      <c r="E36" s="222"/>
      <c r="F36" s="222"/>
      <c r="G36" s="277"/>
      <c r="H36" s="277"/>
      <c r="P36" s="32"/>
    </row>
    <row r="37" spans="2:16" ht="27" customHeight="1" x14ac:dyDescent="0.2">
      <c r="B37" s="31"/>
      <c r="C37" s="274" t="s">
        <v>155</v>
      </c>
      <c r="D37" s="222"/>
      <c r="E37" s="267" t="s">
        <v>156</v>
      </c>
      <c r="F37" s="222"/>
      <c r="G37" s="346"/>
      <c r="H37" s="347"/>
      <c r="P37" s="32"/>
    </row>
    <row r="38" spans="2:16" ht="27" customHeight="1" x14ac:dyDescent="0.2">
      <c r="B38" s="31"/>
      <c r="C38" s="222"/>
      <c r="D38" s="222"/>
      <c r="E38" s="267" t="s">
        <v>157</v>
      </c>
      <c r="F38" s="222"/>
      <c r="G38" s="346"/>
      <c r="H38" s="347"/>
      <c r="P38" s="32"/>
    </row>
    <row r="39" spans="2:16" ht="27" customHeight="1" x14ac:dyDescent="0.2">
      <c r="B39" s="31"/>
      <c r="C39" s="222"/>
      <c r="D39" s="222"/>
      <c r="E39" s="267" t="s">
        <v>158</v>
      </c>
      <c r="F39" s="222"/>
      <c r="G39" s="346"/>
      <c r="H39" s="347"/>
      <c r="P39" s="32"/>
    </row>
    <row r="40" spans="2:16" ht="27" customHeight="1" x14ac:dyDescent="0.2">
      <c r="B40" s="31"/>
      <c r="C40" s="222"/>
      <c r="D40" s="222"/>
      <c r="E40" s="267" t="s">
        <v>159</v>
      </c>
      <c r="F40" s="222"/>
      <c r="G40" s="348"/>
      <c r="H40" s="349"/>
      <c r="P40" s="32"/>
    </row>
    <row r="41" spans="2:16" ht="9.6" customHeight="1" x14ac:dyDescent="0.2">
      <c r="B41" s="31"/>
      <c r="C41" s="222"/>
      <c r="D41" s="222"/>
      <c r="E41" s="222"/>
      <c r="F41" s="222"/>
      <c r="G41" s="277"/>
      <c r="H41" s="277"/>
      <c r="P41" s="32"/>
    </row>
    <row r="42" spans="2:16" ht="27" customHeight="1" x14ac:dyDescent="0.25">
      <c r="B42" s="35"/>
      <c r="C42" s="274" t="s">
        <v>160</v>
      </c>
      <c r="D42" s="222"/>
      <c r="E42" s="267" t="s">
        <v>161</v>
      </c>
      <c r="F42" s="222"/>
      <c r="G42" s="346"/>
      <c r="H42" s="347"/>
      <c r="P42" s="32"/>
    </row>
    <row r="43" spans="2:16" ht="27" customHeight="1" x14ac:dyDescent="0.25">
      <c r="B43" s="35"/>
      <c r="C43" s="222"/>
      <c r="D43" s="222"/>
      <c r="E43" s="267" t="s">
        <v>162</v>
      </c>
      <c r="F43" s="222"/>
      <c r="G43" s="346"/>
      <c r="H43" s="347"/>
      <c r="P43" s="32"/>
    </row>
    <row r="44" spans="2:16" ht="27" customHeight="1" x14ac:dyDescent="0.25">
      <c r="B44" s="35"/>
      <c r="C44" s="222"/>
      <c r="D44" s="222"/>
      <c r="E44" s="267" t="s">
        <v>163</v>
      </c>
      <c r="F44" s="222"/>
      <c r="G44" s="346"/>
      <c r="H44" s="347"/>
      <c r="P44" s="32"/>
    </row>
    <row r="45" spans="2:16" ht="27" customHeight="1" x14ac:dyDescent="0.25">
      <c r="B45" s="35"/>
      <c r="C45" s="222"/>
      <c r="D45" s="222"/>
      <c r="E45" s="267" t="s">
        <v>164</v>
      </c>
      <c r="F45" s="222"/>
      <c r="G45" s="348"/>
      <c r="H45" s="349"/>
      <c r="P45" s="32"/>
    </row>
    <row r="46" spans="2:16" ht="9.6" customHeight="1" x14ac:dyDescent="0.2">
      <c r="B46" s="31"/>
      <c r="C46" s="222"/>
      <c r="D46" s="267"/>
      <c r="E46" s="275"/>
      <c r="F46" s="222"/>
      <c r="G46" s="276"/>
      <c r="H46" s="277"/>
      <c r="P46" s="32"/>
    </row>
    <row r="47" spans="2:16" ht="27" customHeight="1" x14ac:dyDescent="0.2">
      <c r="B47" s="31"/>
      <c r="C47" s="274" t="s">
        <v>165</v>
      </c>
      <c r="D47" s="222"/>
      <c r="E47" s="267" t="s">
        <v>166</v>
      </c>
      <c r="F47" s="222"/>
      <c r="G47" s="346"/>
      <c r="H47" s="347"/>
      <c r="P47" s="32"/>
    </row>
    <row r="48" spans="2:16" ht="27" customHeight="1" x14ac:dyDescent="0.2">
      <c r="B48" s="31"/>
      <c r="C48" s="222"/>
      <c r="D48" s="267"/>
      <c r="E48" s="267" t="s">
        <v>167</v>
      </c>
      <c r="F48" s="222"/>
      <c r="G48" s="346"/>
      <c r="H48" s="347"/>
      <c r="P48" s="32"/>
    </row>
    <row r="49" spans="2:16" ht="27" customHeight="1" x14ac:dyDescent="0.2">
      <c r="B49" s="31"/>
      <c r="C49" s="222"/>
      <c r="D49" s="222"/>
      <c r="E49" s="267" t="s">
        <v>168</v>
      </c>
      <c r="F49" s="222"/>
      <c r="G49" s="346"/>
      <c r="H49" s="347"/>
      <c r="P49" s="32"/>
    </row>
    <row r="50" spans="2:16" ht="27" customHeight="1" x14ac:dyDescent="0.25">
      <c r="B50" s="35"/>
      <c r="C50" s="222"/>
      <c r="D50" s="222"/>
      <c r="E50" s="267" t="s">
        <v>169</v>
      </c>
      <c r="F50" s="222"/>
      <c r="G50" s="346"/>
      <c r="H50" s="347"/>
      <c r="P50" s="32"/>
    </row>
    <row r="51" spans="2:16" ht="27" customHeight="1" x14ac:dyDescent="0.25">
      <c r="B51" s="35"/>
      <c r="C51" s="222"/>
      <c r="D51" s="222"/>
      <c r="E51" s="267" t="s">
        <v>170</v>
      </c>
      <c r="F51" s="222"/>
      <c r="G51" s="348"/>
      <c r="H51" s="349"/>
      <c r="P51" s="32"/>
    </row>
    <row r="52" spans="2:16" ht="9.6" customHeight="1" x14ac:dyDescent="0.2">
      <c r="B52" s="31"/>
      <c r="C52" s="222"/>
      <c r="D52" s="222"/>
      <c r="E52" s="275"/>
      <c r="F52" s="222"/>
      <c r="G52" s="276"/>
      <c r="H52" s="277"/>
      <c r="P52" s="32"/>
    </row>
    <row r="53" spans="2:16" ht="27" customHeight="1" x14ac:dyDescent="0.2">
      <c r="B53" s="31"/>
      <c r="C53" s="274" t="s">
        <v>171</v>
      </c>
      <c r="D53" s="222"/>
      <c r="E53" s="267" t="s">
        <v>166</v>
      </c>
      <c r="F53" s="222"/>
      <c r="G53" s="346"/>
      <c r="H53" s="347"/>
      <c r="P53" s="32"/>
    </row>
    <row r="54" spans="2:16" ht="27" customHeight="1" x14ac:dyDescent="0.2">
      <c r="B54" s="31"/>
      <c r="C54" s="222"/>
      <c r="D54" s="267"/>
      <c r="E54" s="267" t="s">
        <v>167</v>
      </c>
      <c r="F54" s="222"/>
      <c r="G54" s="346"/>
      <c r="H54" s="347"/>
      <c r="P54" s="32"/>
    </row>
    <row r="55" spans="2:16" ht="27" customHeight="1" x14ac:dyDescent="0.2">
      <c r="B55" s="31"/>
      <c r="C55" s="222"/>
      <c r="D55" s="222"/>
      <c r="E55" s="267" t="s">
        <v>168</v>
      </c>
      <c r="F55" s="222"/>
      <c r="G55" s="346"/>
      <c r="H55" s="347"/>
      <c r="P55" s="32"/>
    </row>
    <row r="56" spans="2:16" ht="27" customHeight="1" x14ac:dyDescent="0.2">
      <c r="B56" s="31"/>
      <c r="C56" s="222"/>
      <c r="D56" s="222"/>
      <c r="E56" s="267" t="s">
        <v>169</v>
      </c>
      <c r="F56" s="222"/>
      <c r="G56" s="346"/>
      <c r="H56" s="347"/>
      <c r="P56" s="32"/>
    </row>
    <row r="57" spans="2:16" ht="27" customHeight="1" x14ac:dyDescent="0.2">
      <c r="B57" s="31"/>
      <c r="C57" s="222"/>
      <c r="D57" s="222"/>
      <c r="E57" s="267" t="s">
        <v>170</v>
      </c>
      <c r="F57" s="222"/>
      <c r="G57" s="348"/>
      <c r="H57" s="349"/>
      <c r="P57" s="32"/>
    </row>
    <row r="58" spans="2:16" ht="9.6" customHeight="1" x14ac:dyDescent="0.2">
      <c r="B58" s="31"/>
      <c r="C58" s="222"/>
      <c r="D58" s="222"/>
      <c r="E58" s="267"/>
      <c r="F58" s="278"/>
      <c r="G58" s="278"/>
      <c r="H58" s="278"/>
      <c r="I58" s="278"/>
      <c r="P58" s="32"/>
    </row>
    <row r="59" spans="2:16" ht="27" customHeight="1" x14ac:dyDescent="0.2">
      <c r="B59" s="31"/>
      <c r="C59" s="279" t="s">
        <v>235</v>
      </c>
      <c r="D59" s="278"/>
      <c r="E59" s="278" t="s">
        <v>143</v>
      </c>
      <c r="F59" s="280"/>
      <c r="G59" s="358"/>
      <c r="H59" s="359"/>
      <c r="P59" s="32"/>
    </row>
    <row r="60" spans="2:16" ht="27" customHeight="1" x14ac:dyDescent="0.2">
      <c r="B60" s="31"/>
      <c r="C60" s="222"/>
      <c r="D60" s="222"/>
      <c r="E60" s="267" t="s">
        <v>167</v>
      </c>
      <c r="F60" s="222"/>
      <c r="G60" s="358"/>
      <c r="H60" s="359"/>
      <c r="P60" s="32"/>
    </row>
    <row r="61" spans="2:16" ht="27" customHeight="1" x14ac:dyDescent="0.2">
      <c r="B61" s="31"/>
      <c r="C61" s="222"/>
      <c r="D61" s="222"/>
      <c r="E61" s="267" t="s">
        <v>168</v>
      </c>
      <c r="F61" s="222"/>
      <c r="G61" s="358"/>
      <c r="H61" s="359"/>
      <c r="P61" s="32"/>
    </row>
    <row r="62" spans="2:16" ht="27" customHeight="1" x14ac:dyDescent="0.2">
      <c r="B62" s="31"/>
      <c r="C62" s="222"/>
      <c r="D62" s="222"/>
      <c r="E62" s="267" t="s">
        <v>169</v>
      </c>
      <c r="F62" s="222"/>
      <c r="G62" s="358"/>
      <c r="H62" s="359"/>
      <c r="P62" s="32"/>
    </row>
    <row r="63" spans="2:16" ht="27" customHeight="1" x14ac:dyDescent="0.2">
      <c r="B63" s="31"/>
      <c r="C63" s="222"/>
      <c r="D63" s="222"/>
      <c r="E63" s="267" t="s">
        <v>170</v>
      </c>
      <c r="F63" s="222"/>
      <c r="G63" s="358"/>
      <c r="H63" s="359"/>
      <c r="P63" s="32"/>
    </row>
    <row r="64" spans="2:16" x14ac:dyDescent="0.2">
      <c r="B64" s="31"/>
      <c r="C64" s="222"/>
      <c r="D64" s="222"/>
      <c r="P64" s="32"/>
    </row>
    <row r="65" spans="2:16" x14ac:dyDescent="0.2">
      <c r="B65" s="31"/>
      <c r="P65" s="32"/>
    </row>
    <row r="66" spans="2:16" ht="15.75" x14ac:dyDescent="0.25">
      <c r="B66" s="272"/>
      <c r="C66" s="34" t="s">
        <v>172</v>
      </c>
      <c r="D66" s="34"/>
      <c r="E66" s="273"/>
      <c r="F66" s="273"/>
      <c r="G66" s="177"/>
      <c r="H66" s="177"/>
      <c r="I66" s="177"/>
      <c r="J66" s="177"/>
      <c r="K66" s="273"/>
      <c r="L66" s="273"/>
      <c r="M66" s="177"/>
      <c r="N66" s="177"/>
      <c r="O66" s="177"/>
      <c r="P66" s="178"/>
    </row>
    <row r="67" spans="2:16" x14ac:dyDescent="0.2">
      <c r="B67" s="31"/>
      <c r="C67" s="281"/>
      <c r="D67" s="281"/>
      <c r="E67" s="281"/>
      <c r="G67" s="36"/>
      <c r="I67" s="281"/>
      <c r="P67" s="32"/>
    </row>
    <row r="68" spans="2:16" x14ac:dyDescent="0.2">
      <c r="B68" s="31"/>
      <c r="C68" s="281"/>
      <c r="D68" s="281"/>
      <c r="E68" s="281"/>
      <c r="G68" s="36" t="s">
        <v>173</v>
      </c>
      <c r="I68" s="281"/>
      <c r="J68" s="281" t="s">
        <v>174</v>
      </c>
      <c r="P68" s="32"/>
    </row>
    <row r="69" spans="2:16" ht="27.6" customHeight="1" x14ac:dyDescent="0.2">
      <c r="B69" s="31"/>
      <c r="C69" s="345" t="s">
        <v>175</v>
      </c>
      <c r="D69" s="345"/>
      <c r="E69" s="345"/>
      <c r="G69" s="24" t="b">
        <v>0</v>
      </c>
      <c r="I69" s="281"/>
      <c r="J69" s="355"/>
      <c r="K69" s="356"/>
      <c r="L69" s="356"/>
      <c r="M69" s="356"/>
      <c r="N69" s="357"/>
      <c r="P69" s="32"/>
    </row>
    <row r="70" spans="2:16" ht="9" customHeight="1" x14ac:dyDescent="0.2">
      <c r="B70" s="31"/>
      <c r="C70" s="282"/>
      <c r="D70" s="282"/>
      <c r="E70" s="282"/>
      <c r="G70" s="36"/>
      <c r="I70" s="281"/>
      <c r="P70" s="32"/>
    </row>
    <row r="71" spans="2:16" ht="27" customHeight="1" x14ac:dyDescent="0.2">
      <c r="B71" s="31"/>
      <c r="C71" s="345" t="s">
        <v>352</v>
      </c>
      <c r="D71" s="345"/>
      <c r="E71" s="345"/>
      <c r="G71" s="24" t="b">
        <v>0</v>
      </c>
      <c r="I71" s="281"/>
      <c r="J71" s="355"/>
      <c r="K71" s="356"/>
      <c r="L71" s="356"/>
      <c r="M71" s="356"/>
      <c r="N71" s="357"/>
      <c r="P71" s="32"/>
    </row>
    <row r="72" spans="2:16" ht="9" customHeight="1" x14ac:dyDescent="0.2">
      <c r="B72" s="31"/>
      <c r="C72" s="282"/>
      <c r="D72" s="282"/>
      <c r="E72" s="282"/>
      <c r="G72" s="36"/>
      <c r="I72" s="281"/>
      <c r="P72" s="32"/>
    </row>
    <row r="73" spans="2:16" ht="27" customHeight="1" x14ac:dyDescent="0.2">
      <c r="B73" s="31"/>
      <c r="C73" s="345" t="s">
        <v>305</v>
      </c>
      <c r="D73" s="345"/>
      <c r="E73" s="345"/>
      <c r="G73" s="24" t="b">
        <v>0</v>
      </c>
      <c r="I73" s="281"/>
      <c r="J73" s="355"/>
      <c r="K73" s="356"/>
      <c r="L73" s="356"/>
      <c r="M73" s="356"/>
      <c r="N73" s="357"/>
      <c r="P73" s="32"/>
    </row>
    <row r="74" spans="2:16" ht="9" customHeight="1" x14ac:dyDescent="0.2">
      <c r="B74" s="31"/>
      <c r="C74" s="282"/>
      <c r="D74" s="282"/>
      <c r="E74" s="282"/>
      <c r="G74" s="36"/>
      <c r="I74" s="281"/>
      <c r="P74" s="32"/>
    </row>
    <row r="75" spans="2:16" ht="27" customHeight="1" x14ac:dyDescent="0.2">
      <c r="B75" s="31"/>
      <c r="C75" s="345" t="s">
        <v>176</v>
      </c>
      <c r="D75" s="345"/>
      <c r="E75" s="345"/>
      <c r="G75" s="24" t="b">
        <v>0</v>
      </c>
      <c r="I75" s="281"/>
      <c r="J75" s="355"/>
      <c r="K75" s="356"/>
      <c r="L75" s="356"/>
      <c r="M75" s="356"/>
      <c r="N75" s="357"/>
      <c r="P75" s="32"/>
    </row>
    <row r="76" spans="2:16" ht="9" customHeight="1" x14ac:dyDescent="0.2">
      <c r="B76" s="31"/>
      <c r="C76" s="282"/>
      <c r="D76" s="282"/>
      <c r="E76" s="282"/>
      <c r="G76" s="36"/>
      <c r="I76" s="281"/>
      <c r="P76" s="32"/>
    </row>
    <row r="77" spans="2:16" ht="27" customHeight="1" x14ac:dyDescent="0.2">
      <c r="B77" s="31"/>
      <c r="C77" s="345" t="s">
        <v>177</v>
      </c>
      <c r="D77" s="345"/>
      <c r="E77" s="345"/>
      <c r="G77" s="24" t="b">
        <v>0</v>
      </c>
      <c r="I77" s="281"/>
      <c r="J77" s="355"/>
      <c r="K77" s="356"/>
      <c r="L77" s="356"/>
      <c r="M77" s="356"/>
      <c r="N77" s="357"/>
      <c r="P77" s="32"/>
    </row>
    <row r="78" spans="2:16" ht="9" customHeight="1" x14ac:dyDescent="0.2">
      <c r="B78" s="31"/>
      <c r="C78" s="282"/>
      <c r="D78" s="282"/>
      <c r="E78" s="282"/>
      <c r="G78" s="36"/>
      <c r="I78" s="281"/>
      <c r="P78" s="32"/>
    </row>
    <row r="79" spans="2:16" ht="27" customHeight="1" x14ac:dyDescent="0.2">
      <c r="B79" s="31"/>
      <c r="C79" s="345" t="s">
        <v>236</v>
      </c>
      <c r="D79" s="345"/>
      <c r="E79" s="345"/>
      <c r="G79" s="24" t="b">
        <v>0</v>
      </c>
      <c r="I79" s="281"/>
      <c r="J79" s="355"/>
      <c r="K79" s="356"/>
      <c r="L79" s="356"/>
      <c r="M79" s="356"/>
      <c r="N79" s="357"/>
      <c r="P79" s="32"/>
    </row>
    <row r="80" spans="2:16" ht="9" customHeight="1" x14ac:dyDescent="0.2">
      <c r="B80" s="31"/>
      <c r="C80" s="282"/>
      <c r="D80" s="282"/>
      <c r="E80" s="282"/>
      <c r="G80" s="36"/>
      <c r="I80" s="281"/>
      <c r="P80" s="32"/>
    </row>
    <row r="81" spans="2:16" ht="27" customHeight="1" x14ac:dyDescent="0.2">
      <c r="B81" s="31"/>
      <c r="C81" s="345" t="s">
        <v>290</v>
      </c>
      <c r="D81" s="345"/>
      <c r="E81" s="345"/>
      <c r="G81" s="24" t="b">
        <v>0</v>
      </c>
      <c r="I81" s="281"/>
      <c r="J81" s="355"/>
      <c r="K81" s="356"/>
      <c r="L81" s="356"/>
      <c r="M81" s="356"/>
      <c r="N81" s="357"/>
      <c r="P81" s="32"/>
    </row>
    <row r="82" spans="2:16" ht="9" customHeight="1" x14ac:dyDescent="0.2">
      <c r="B82" s="31"/>
      <c r="C82" s="282"/>
      <c r="D82" s="282"/>
      <c r="E82" s="282"/>
      <c r="G82" s="36"/>
      <c r="I82" s="281"/>
      <c r="P82" s="32"/>
    </row>
    <row r="83" spans="2:16" ht="27" customHeight="1" x14ac:dyDescent="0.2">
      <c r="B83" s="31"/>
      <c r="C83" s="345" t="s">
        <v>178</v>
      </c>
      <c r="D83" s="345"/>
      <c r="E83" s="345"/>
      <c r="G83" s="24" t="b">
        <v>0</v>
      </c>
      <c r="I83" s="281"/>
      <c r="J83" s="355"/>
      <c r="K83" s="356"/>
      <c r="L83" s="356"/>
      <c r="M83" s="356"/>
      <c r="N83" s="357"/>
      <c r="P83" s="32"/>
    </row>
    <row r="84" spans="2:16" ht="9" customHeight="1" x14ac:dyDescent="0.2">
      <c r="B84" s="31"/>
      <c r="C84" s="282"/>
      <c r="D84" s="282"/>
      <c r="E84" s="282"/>
      <c r="G84" s="36"/>
      <c r="I84" s="281"/>
      <c r="P84" s="32"/>
    </row>
    <row r="85" spans="2:16" ht="27.6" customHeight="1" x14ac:dyDescent="0.2">
      <c r="B85" s="31"/>
      <c r="C85" s="345" t="s">
        <v>354</v>
      </c>
      <c r="D85" s="345"/>
      <c r="E85" s="345"/>
      <c r="G85" s="24" t="b">
        <v>0</v>
      </c>
      <c r="I85" s="281"/>
      <c r="J85" s="355"/>
      <c r="K85" s="356"/>
      <c r="L85" s="356"/>
      <c r="M85" s="356"/>
      <c r="N85" s="357"/>
      <c r="P85" s="32"/>
    </row>
    <row r="86" spans="2:16" ht="15.6" customHeight="1" x14ac:dyDescent="0.2">
      <c r="B86" s="31"/>
      <c r="C86" s="345"/>
      <c r="D86" s="345"/>
      <c r="E86" s="345"/>
      <c r="P86" s="32"/>
    </row>
    <row r="87" spans="2:16" ht="15.6" customHeight="1" x14ac:dyDescent="0.25">
      <c r="B87" s="176"/>
      <c r="C87" s="34" t="s">
        <v>179</v>
      </c>
      <c r="D87" s="177"/>
      <c r="E87" s="177"/>
      <c r="F87" s="177"/>
      <c r="G87" s="177"/>
      <c r="H87" s="177"/>
      <c r="I87" s="177"/>
      <c r="J87" s="177"/>
      <c r="K87" s="177"/>
      <c r="L87" s="177"/>
      <c r="M87" s="177"/>
      <c r="N87" s="177"/>
      <c r="O87" s="177"/>
      <c r="P87" s="178"/>
    </row>
    <row r="88" spans="2:16" ht="15.6" customHeight="1" x14ac:dyDescent="0.2">
      <c r="B88" s="31"/>
      <c r="P88" s="32"/>
    </row>
    <row r="89" spans="2:16" ht="15" x14ac:dyDescent="0.2">
      <c r="B89" s="31"/>
      <c r="F89" s="283" t="s">
        <v>359</v>
      </c>
      <c r="G89" s="222"/>
      <c r="H89" s="222"/>
      <c r="I89" s="222"/>
      <c r="J89" s="274" t="s">
        <v>360</v>
      </c>
      <c r="P89" s="32"/>
    </row>
    <row r="90" spans="2:16" ht="58.5" x14ac:dyDescent="0.2">
      <c r="B90" s="31"/>
      <c r="E90" s="222" t="s">
        <v>167</v>
      </c>
      <c r="F90" s="37" t="s">
        <v>357</v>
      </c>
      <c r="G90" s="37" t="s">
        <v>385</v>
      </c>
      <c r="H90" s="37" t="s">
        <v>386</v>
      </c>
      <c r="J90" s="37" t="s">
        <v>350</v>
      </c>
      <c r="K90" s="37" t="s">
        <v>123</v>
      </c>
      <c r="L90" s="37" t="s">
        <v>124</v>
      </c>
      <c r="M90" s="37" t="s">
        <v>358</v>
      </c>
      <c r="N90" s="36" t="s">
        <v>190</v>
      </c>
      <c r="O90" s="284"/>
      <c r="P90" s="32"/>
    </row>
    <row r="91" spans="2:16" s="222" customFormat="1" x14ac:dyDescent="0.25">
      <c r="B91" s="221"/>
      <c r="C91" s="338" t="str">
        <f>IF(ISBLANK('2. Technical Details'!C9),"",'2. Technical Details'!C9)</f>
        <v/>
      </c>
      <c r="D91" s="338"/>
      <c r="E91" s="338"/>
      <c r="F91" s="285" t="str">
        <f>'4. Financial Detail'!I54</f>
        <v/>
      </c>
      <c r="G91" s="285" t="str">
        <f>IF('4. Financial Detail'!P9=0,"",'4. Financial Detail'!P9)</f>
        <v/>
      </c>
      <c r="H91" s="286" t="str">
        <f>IFERROR(F91/G91,"")</f>
        <v/>
      </c>
      <c r="I91" s="36"/>
      <c r="J91" s="285" t="str">
        <f>'4. Financial Detail'!L54</f>
        <v/>
      </c>
      <c r="K91" s="285" t="str">
        <f>IF('4. Financial Detail'!M54&gt;0,'4. Financial Detail'!M54,"")</f>
        <v/>
      </c>
      <c r="L91" s="285" t="str">
        <f>IF('4. Financial Detail'!N54&gt;0,'4. Financial Detail'!N54,"")</f>
        <v/>
      </c>
      <c r="M91" s="285" t="str">
        <f>IF(SUM('4. Financial Detail'!P54:Q54)&gt;0,SUM('4. Financial Detail'!P54:Q54),"")</f>
        <v/>
      </c>
      <c r="N91" s="285" t="str">
        <f>IF(SUM('4. Financial Detail'!O54,'4. Financial Detail'!R54:S54)&gt;0,SUM('4. Financial Detail'!O54,'4. Financial Detail'!R54:S54),"")</f>
        <v/>
      </c>
      <c r="P91" s="228"/>
    </row>
    <row r="92" spans="2:16" s="222" customFormat="1" x14ac:dyDescent="0.25">
      <c r="B92" s="221"/>
      <c r="C92" s="338" t="str">
        <f>IF(ISBLANK('2. Technical Details'!C10),"",'2. Technical Details'!C10)</f>
        <v/>
      </c>
      <c r="D92" s="338"/>
      <c r="E92" s="338"/>
      <c r="F92" s="285" t="str">
        <f>'4. Financial Detail'!I55</f>
        <v/>
      </c>
      <c r="G92" s="285" t="str">
        <f>IF('4. Financial Detail'!P10=0,"",'4. Financial Detail'!P10)</f>
        <v/>
      </c>
      <c r="H92" s="286" t="str">
        <f t="shared" ref="H92:H105" si="0">IFERROR(F92/G92,"")</f>
        <v/>
      </c>
      <c r="I92" s="36"/>
      <c r="J92" s="285" t="str">
        <f>'4. Financial Detail'!L55</f>
        <v/>
      </c>
      <c r="K92" s="285" t="str">
        <f>IF('4. Financial Detail'!M55&gt;0,'4. Financial Detail'!M55,"")</f>
        <v/>
      </c>
      <c r="L92" s="285" t="str">
        <f>IF('4. Financial Detail'!N55&gt;0,'4. Financial Detail'!N55,"")</f>
        <v/>
      </c>
      <c r="M92" s="285" t="str">
        <f>IF(SUM('4. Financial Detail'!P55:Q55)&gt;0,SUM('4. Financial Detail'!P55:Q55),"")</f>
        <v/>
      </c>
      <c r="N92" s="285" t="str">
        <f>IF(SUM('4. Financial Detail'!O55,'4. Financial Detail'!R55:S55)&gt;0,SUM('4. Financial Detail'!O55,'4. Financial Detail'!R55:S55),"")</f>
        <v/>
      </c>
      <c r="P92" s="228"/>
    </row>
    <row r="93" spans="2:16" s="222" customFormat="1" x14ac:dyDescent="0.25">
      <c r="B93" s="221"/>
      <c r="C93" s="338" t="str">
        <f>IF(ISBLANK('2. Technical Details'!C11),"",'2. Technical Details'!C11)</f>
        <v/>
      </c>
      <c r="D93" s="338"/>
      <c r="E93" s="338"/>
      <c r="F93" s="285" t="str">
        <f>'4. Financial Detail'!I56</f>
        <v/>
      </c>
      <c r="G93" s="285" t="str">
        <f>IF('4. Financial Detail'!P11=0,"",'4. Financial Detail'!P11)</f>
        <v/>
      </c>
      <c r="H93" s="286" t="str">
        <f t="shared" si="0"/>
        <v/>
      </c>
      <c r="I93" s="36"/>
      <c r="J93" s="285" t="str">
        <f>'4. Financial Detail'!L56</f>
        <v/>
      </c>
      <c r="K93" s="285" t="str">
        <f>IF('4. Financial Detail'!M56&gt;0,'4. Financial Detail'!M56,"")</f>
        <v/>
      </c>
      <c r="L93" s="285" t="str">
        <f>IF('4. Financial Detail'!N56&gt;0,'4. Financial Detail'!N56,"")</f>
        <v/>
      </c>
      <c r="M93" s="285" t="str">
        <f>IF(SUM('4. Financial Detail'!P56:Q56)&gt;0,SUM('4. Financial Detail'!P56:Q56),"")</f>
        <v/>
      </c>
      <c r="N93" s="285" t="str">
        <f>IF(SUM('4. Financial Detail'!O56,'4. Financial Detail'!R56:S56)&gt;0,SUM('4. Financial Detail'!O56,'4. Financial Detail'!R56:S56),"")</f>
        <v/>
      </c>
      <c r="P93" s="228"/>
    </row>
    <row r="94" spans="2:16" s="222" customFormat="1" x14ac:dyDescent="0.25">
      <c r="B94" s="221"/>
      <c r="C94" s="338" t="str">
        <f>IF(ISBLANK('2. Technical Details'!C12),"",'2. Technical Details'!C12)</f>
        <v/>
      </c>
      <c r="D94" s="338"/>
      <c r="E94" s="338"/>
      <c r="F94" s="285" t="str">
        <f>'4. Financial Detail'!I57</f>
        <v/>
      </c>
      <c r="G94" s="285" t="str">
        <f>IF('4. Financial Detail'!P12=0,"",'4. Financial Detail'!P12)</f>
        <v/>
      </c>
      <c r="H94" s="286" t="str">
        <f t="shared" si="0"/>
        <v/>
      </c>
      <c r="I94" s="36"/>
      <c r="J94" s="285" t="str">
        <f>'4. Financial Detail'!L57</f>
        <v/>
      </c>
      <c r="K94" s="285" t="str">
        <f>IF('4. Financial Detail'!M57&gt;0,'4. Financial Detail'!M57,"")</f>
        <v/>
      </c>
      <c r="L94" s="285" t="str">
        <f>IF('4. Financial Detail'!N57&gt;0,'4. Financial Detail'!N57,"")</f>
        <v/>
      </c>
      <c r="M94" s="285" t="str">
        <f>IF(SUM('4. Financial Detail'!P57:Q57)&gt;0,SUM('4. Financial Detail'!P57:Q57),"")</f>
        <v/>
      </c>
      <c r="N94" s="285" t="str">
        <f>IF(SUM('4. Financial Detail'!O57,'4. Financial Detail'!R57:S57)&gt;0,SUM('4. Financial Detail'!O57,'4. Financial Detail'!R57:S57),"")</f>
        <v/>
      </c>
      <c r="O94" s="275"/>
      <c r="P94" s="228"/>
    </row>
    <row r="95" spans="2:16" s="222" customFormat="1" x14ac:dyDescent="0.25">
      <c r="B95" s="221"/>
      <c r="C95" s="338" t="str">
        <f>IF(ISBLANK('2. Technical Details'!C13),"",'2. Technical Details'!C13)</f>
        <v/>
      </c>
      <c r="D95" s="338"/>
      <c r="E95" s="338"/>
      <c r="F95" s="285" t="str">
        <f>'4. Financial Detail'!I58</f>
        <v/>
      </c>
      <c r="G95" s="285" t="str">
        <f>IF('4. Financial Detail'!P13=0,"",'4. Financial Detail'!P13)</f>
        <v/>
      </c>
      <c r="H95" s="286" t="str">
        <f t="shared" si="0"/>
        <v/>
      </c>
      <c r="I95" s="36"/>
      <c r="J95" s="285" t="str">
        <f>'4. Financial Detail'!L58</f>
        <v/>
      </c>
      <c r="K95" s="285" t="str">
        <f>IF('4. Financial Detail'!M58&gt;0,'4. Financial Detail'!M58,"")</f>
        <v/>
      </c>
      <c r="L95" s="285" t="str">
        <f>IF('4. Financial Detail'!N58&gt;0,'4. Financial Detail'!N58,"")</f>
        <v/>
      </c>
      <c r="M95" s="285" t="str">
        <f>IF(SUM('4. Financial Detail'!P58:Q58)&gt;0,SUM('4. Financial Detail'!P58:Q58),"")</f>
        <v/>
      </c>
      <c r="N95" s="285" t="str">
        <f>IF(SUM('4. Financial Detail'!O58,'4. Financial Detail'!R58:S58)&gt;0,SUM('4. Financial Detail'!O58,'4. Financial Detail'!R58:S58),"")</f>
        <v/>
      </c>
      <c r="P95" s="228"/>
    </row>
    <row r="96" spans="2:16" s="222" customFormat="1" x14ac:dyDescent="0.25">
      <c r="B96" s="221"/>
      <c r="C96" s="338" t="str">
        <f>IF(ISBLANK('2. Technical Details'!C14),"",'2. Technical Details'!C14)</f>
        <v/>
      </c>
      <c r="D96" s="338"/>
      <c r="E96" s="338"/>
      <c r="F96" s="285" t="str">
        <f>'4. Financial Detail'!I59</f>
        <v/>
      </c>
      <c r="G96" s="285" t="str">
        <f>IF('4. Financial Detail'!P14=0,"",'4. Financial Detail'!P14)</f>
        <v/>
      </c>
      <c r="H96" s="286" t="str">
        <f t="shared" si="0"/>
        <v/>
      </c>
      <c r="I96" s="36"/>
      <c r="J96" s="285" t="str">
        <f>'4. Financial Detail'!L59</f>
        <v/>
      </c>
      <c r="K96" s="285" t="str">
        <f>IF('4. Financial Detail'!M59&gt;0,'4. Financial Detail'!M59,"")</f>
        <v/>
      </c>
      <c r="L96" s="285" t="str">
        <f>IF('4. Financial Detail'!N59&gt;0,'4. Financial Detail'!N59,"")</f>
        <v/>
      </c>
      <c r="M96" s="285" t="str">
        <f>IF(SUM('4. Financial Detail'!P59:Q59)&gt;0,SUM('4. Financial Detail'!P59:Q59),"")</f>
        <v/>
      </c>
      <c r="N96" s="285" t="str">
        <f>IF(SUM('4. Financial Detail'!O59,'4. Financial Detail'!R59:S59)&gt;0,SUM('4. Financial Detail'!O59,'4. Financial Detail'!R59:S59),"")</f>
        <v/>
      </c>
      <c r="P96" s="228"/>
    </row>
    <row r="97" spans="2:16" s="222" customFormat="1" x14ac:dyDescent="0.25">
      <c r="B97" s="221"/>
      <c r="C97" s="338" t="str">
        <f>IF(ISBLANK('2. Technical Details'!C15),"",'2. Technical Details'!C15)</f>
        <v/>
      </c>
      <c r="D97" s="338"/>
      <c r="E97" s="338"/>
      <c r="F97" s="285" t="str">
        <f>'4. Financial Detail'!I60</f>
        <v/>
      </c>
      <c r="G97" s="285" t="str">
        <f>IF('4. Financial Detail'!P15=0,"",'4. Financial Detail'!P15)</f>
        <v/>
      </c>
      <c r="H97" s="286" t="str">
        <f t="shared" si="0"/>
        <v/>
      </c>
      <c r="I97" s="36"/>
      <c r="J97" s="285" t="str">
        <f>'4. Financial Detail'!L60</f>
        <v/>
      </c>
      <c r="K97" s="285" t="str">
        <f>IF('4. Financial Detail'!M60&gt;0,'4. Financial Detail'!M60,"")</f>
        <v/>
      </c>
      <c r="L97" s="285" t="str">
        <f>IF('4. Financial Detail'!N60&gt;0,'4. Financial Detail'!N60,"")</f>
        <v/>
      </c>
      <c r="M97" s="285" t="str">
        <f>IF(SUM('4. Financial Detail'!P60:Q60)&gt;0,SUM('4. Financial Detail'!P60:Q60),"")</f>
        <v/>
      </c>
      <c r="N97" s="285" t="str">
        <f>IF(SUM('4. Financial Detail'!O60,'4. Financial Detail'!R60:S60)&gt;0,SUM('4. Financial Detail'!O60,'4. Financial Detail'!R60:S60),"")</f>
        <v/>
      </c>
      <c r="P97" s="228"/>
    </row>
    <row r="98" spans="2:16" s="222" customFormat="1" x14ac:dyDescent="0.25">
      <c r="B98" s="221"/>
      <c r="C98" s="338" t="str">
        <f>IF(ISBLANK('2. Technical Details'!C16),"",'2. Technical Details'!C16)</f>
        <v/>
      </c>
      <c r="D98" s="338"/>
      <c r="E98" s="338"/>
      <c r="F98" s="285" t="str">
        <f>'4. Financial Detail'!I61</f>
        <v/>
      </c>
      <c r="G98" s="285" t="str">
        <f>IF('4. Financial Detail'!P16=0,"",'4. Financial Detail'!P16)</f>
        <v/>
      </c>
      <c r="H98" s="286" t="str">
        <f t="shared" si="0"/>
        <v/>
      </c>
      <c r="I98" s="36"/>
      <c r="J98" s="285" t="str">
        <f>'4. Financial Detail'!L61</f>
        <v/>
      </c>
      <c r="K98" s="285" t="str">
        <f>IF('4. Financial Detail'!M61&gt;0,'4. Financial Detail'!M61,"")</f>
        <v/>
      </c>
      <c r="L98" s="285" t="str">
        <f>IF('4. Financial Detail'!N61&gt;0,'4. Financial Detail'!N61,"")</f>
        <v/>
      </c>
      <c r="M98" s="285" t="str">
        <f>IF(SUM('4. Financial Detail'!P61:Q61)&gt;0,SUM('4. Financial Detail'!P61:Q61),"")</f>
        <v/>
      </c>
      <c r="N98" s="285" t="str">
        <f>IF(SUM('4. Financial Detail'!O61,'4. Financial Detail'!R61:S61)&gt;0,SUM('4. Financial Detail'!O61,'4. Financial Detail'!R61:S61),"")</f>
        <v/>
      </c>
      <c r="P98" s="228"/>
    </row>
    <row r="99" spans="2:16" s="222" customFormat="1" x14ac:dyDescent="0.25">
      <c r="B99" s="221"/>
      <c r="C99" s="338" t="str">
        <f>IF(ISBLANK('2. Technical Details'!C17),"",'2. Technical Details'!C17)</f>
        <v/>
      </c>
      <c r="D99" s="338"/>
      <c r="E99" s="338"/>
      <c r="F99" s="285" t="str">
        <f>'4. Financial Detail'!I62</f>
        <v/>
      </c>
      <c r="G99" s="285" t="str">
        <f>IF('4. Financial Detail'!P17=0,"",'4. Financial Detail'!P17)</f>
        <v/>
      </c>
      <c r="H99" s="286" t="str">
        <f t="shared" si="0"/>
        <v/>
      </c>
      <c r="I99" s="36"/>
      <c r="J99" s="285" t="str">
        <f>'4. Financial Detail'!L62</f>
        <v/>
      </c>
      <c r="K99" s="285" t="str">
        <f>IF('4. Financial Detail'!M62&gt;0,'4. Financial Detail'!M62,"")</f>
        <v/>
      </c>
      <c r="L99" s="285" t="str">
        <f>IF('4. Financial Detail'!N62&gt;0,'4. Financial Detail'!N62,"")</f>
        <v/>
      </c>
      <c r="M99" s="285" t="str">
        <f>IF(SUM('4. Financial Detail'!P62:Q62)&gt;0,SUM('4. Financial Detail'!P62:Q62),"")</f>
        <v/>
      </c>
      <c r="N99" s="285" t="str">
        <f>IF(SUM('4. Financial Detail'!O62,'4. Financial Detail'!R62:S62)&gt;0,SUM('4. Financial Detail'!O62,'4. Financial Detail'!R62:S62),"")</f>
        <v/>
      </c>
      <c r="P99" s="228"/>
    </row>
    <row r="100" spans="2:16" s="222" customFormat="1" x14ac:dyDescent="0.25">
      <c r="B100" s="221"/>
      <c r="C100" s="338" t="str">
        <f>IF(ISBLANK('2. Technical Details'!C18),"",'2. Technical Details'!C18)</f>
        <v/>
      </c>
      <c r="D100" s="338"/>
      <c r="E100" s="338"/>
      <c r="F100" s="285" t="str">
        <f>'4. Financial Detail'!I63</f>
        <v/>
      </c>
      <c r="G100" s="285" t="str">
        <f>IF('4. Financial Detail'!P18=0,"",'4. Financial Detail'!P18)</f>
        <v/>
      </c>
      <c r="H100" s="286" t="str">
        <f t="shared" si="0"/>
        <v/>
      </c>
      <c r="I100" s="36"/>
      <c r="J100" s="285" t="str">
        <f>'4. Financial Detail'!L63</f>
        <v/>
      </c>
      <c r="K100" s="285" t="str">
        <f>IF('4. Financial Detail'!M63&gt;0,'4. Financial Detail'!M63,"")</f>
        <v/>
      </c>
      <c r="L100" s="285" t="str">
        <f>IF('4. Financial Detail'!N63&gt;0,'4. Financial Detail'!N63,"")</f>
        <v/>
      </c>
      <c r="M100" s="285" t="str">
        <f>IF(SUM('4. Financial Detail'!P63:Q63)&gt;0,SUM('4. Financial Detail'!P63:Q63),"")</f>
        <v/>
      </c>
      <c r="N100" s="285" t="str">
        <f>IF(SUM('4. Financial Detail'!O63,'4. Financial Detail'!R63:S63)&gt;0,SUM('4. Financial Detail'!O63,'4. Financial Detail'!R63:S63),"")</f>
        <v/>
      </c>
      <c r="P100" s="228"/>
    </row>
    <row r="101" spans="2:16" s="222" customFormat="1" x14ac:dyDescent="0.25">
      <c r="B101" s="221"/>
      <c r="C101" s="338" t="str">
        <f>IF(ISBLANK('2. Technical Details'!C19),"",'2. Technical Details'!C19)</f>
        <v/>
      </c>
      <c r="D101" s="338"/>
      <c r="E101" s="338"/>
      <c r="F101" s="285" t="str">
        <f>'4. Financial Detail'!I64</f>
        <v/>
      </c>
      <c r="G101" s="285" t="str">
        <f>IF('4. Financial Detail'!P19=0,"",'4. Financial Detail'!P19)</f>
        <v/>
      </c>
      <c r="H101" s="286" t="str">
        <f t="shared" si="0"/>
        <v/>
      </c>
      <c r="I101" s="36"/>
      <c r="J101" s="285" t="str">
        <f>'4. Financial Detail'!L64</f>
        <v/>
      </c>
      <c r="K101" s="285" t="str">
        <f>IF('4. Financial Detail'!M64&gt;0,'4. Financial Detail'!M64,"")</f>
        <v/>
      </c>
      <c r="L101" s="285" t="str">
        <f>IF('4. Financial Detail'!N64&gt;0,'4. Financial Detail'!N64,"")</f>
        <v/>
      </c>
      <c r="M101" s="285" t="str">
        <f>IF(SUM('4. Financial Detail'!P64:Q64)&gt;0,SUM('4. Financial Detail'!P64:Q64),"")</f>
        <v/>
      </c>
      <c r="N101" s="285" t="str">
        <f>IF(SUM('4. Financial Detail'!O64,'4. Financial Detail'!R64:S64)&gt;0,SUM('4. Financial Detail'!O64,'4. Financial Detail'!R64:S64),"")</f>
        <v/>
      </c>
      <c r="P101" s="228"/>
    </row>
    <row r="102" spans="2:16" s="222" customFormat="1" x14ac:dyDescent="0.25">
      <c r="B102" s="221"/>
      <c r="C102" s="338" t="str">
        <f>IF(ISBLANK('2. Technical Details'!C20),"",'2. Technical Details'!C20)</f>
        <v/>
      </c>
      <c r="D102" s="338"/>
      <c r="E102" s="338"/>
      <c r="F102" s="285" t="str">
        <f>'4. Financial Detail'!I65</f>
        <v/>
      </c>
      <c r="G102" s="285" t="str">
        <f>IF('4. Financial Detail'!P20=0,"",'4. Financial Detail'!P20)</f>
        <v/>
      </c>
      <c r="H102" s="286" t="str">
        <f t="shared" si="0"/>
        <v/>
      </c>
      <c r="I102" s="36"/>
      <c r="J102" s="285" t="str">
        <f>'4. Financial Detail'!L65</f>
        <v/>
      </c>
      <c r="K102" s="285" t="str">
        <f>IF('4. Financial Detail'!M65&gt;0,'4. Financial Detail'!M65,"")</f>
        <v/>
      </c>
      <c r="L102" s="285" t="str">
        <f>IF('4. Financial Detail'!N65&gt;0,'4. Financial Detail'!N65,"")</f>
        <v/>
      </c>
      <c r="M102" s="285" t="str">
        <f>IF(SUM('4. Financial Detail'!P65:Q65)&gt;0,SUM('4. Financial Detail'!P65:Q65),"")</f>
        <v/>
      </c>
      <c r="N102" s="285" t="str">
        <f>IF(SUM('4. Financial Detail'!O65,'4. Financial Detail'!R65:S65)&gt;0,SUM('4. Financial Detail'!O65,'4. Financial Detail'!R65:S65),"")</f>
        <v/>
      </c>
      <c r="P102" s="228"/>
    </row>
    <row r="103" spans="2:16" s="222" customFormat="1" x14ac:dyDescent="0.25">
      <c r="B103" s="221"/>
      <c r="C103" s="338" t="str">
        <f>IF(ISBLANK('2. Technical Details'!C21),"",'2. Technical Details'!C21)</f>
        <v/>
      </c>
      <c r="D103" s="338"/>
      <c r="E103" s="338"/>
      <c r="F103" s="285" t="str">
        <f>'4. Financial Detail'!I66</f>
        <v/>
      </c>
      <c r="G103" s="285" t="str">
        <f>IF('4. Financial Detail'!P21=0,"",'4. Financial Detail'!P21)</f>
        <v/>
      </c>
      <c r="H103" s="286" t="str">
        <f t="shared" si="0"/>
        <v/>
      </c>
      <c r="I103" s="36"/>
      <c r="J103" s="285" t="str">
        <f>'4. Financial Detail'!L66</f>
        <v/>
      </c>
      <c r="K103" s="285" t="str">
        <f>IF('4. Financial Detail'!M66&gt;0,'4. Financial Detail'!M66,"")</f>
        <v/>
      </c>
      <c r="L103" s="285" t="str">
        <f>IF('4. Financial Detail'!N66&gt;0,'4. Financial Detail'!N66,"")</f>
        <v/>
      </c>
      <c r="M103" s="285" t="str">
        <f>IF(SUM('4. Financial Detail'!P66:Q66)&gt;0,SUM('4. Financial Detail'!P66:Q66),"")</f>
        <v/>
      </c>
      <c r="N103" s="285" t="str">
        <f>IF(SUM('4. Financial Detail'!O66,'4. Financial Detail'!R66:S66)&gt;0,SUM('4. Financial Detail'!O66,'4. Financial Detail'!R66:S66),"")</f>
        <v/>
      </c>
      <c r="P103" s="228"/>
    </row>
    <row r="104" spans="2:16" s="222" customFormat="1" x14ac:dyDescent="0.25">
      <c r="B104" s="221"/>
      <c r="C104" s="338" t="str">
        <f>IF(ISBLANK('2. Technical Details'!C22),"",'2. Technical Details'!C22)</f>
        <v/>
      </c>
      <c r="D104" s="338"/>
      <c r="E104" s="338"/>
      <c r="F104" s="285" t="str">
        <f>'4. Financial Detail'!I67</f>
        <v/>
      </c>
      <c r="G104" s="285" t="str">
        <f>IF('4. Financial Detail'!P22=0,"",'4. Financial Detail'!P22)</f>
        <v/>
      </c>
      <c r="H104" s="286" t="str">
        <f t="shared" si="0"/>
        <v/>
      </c>
      <c r="I104" s="36"/>
      <c r="J104" s="285" t="str">
        <f>'4. Financial Detail'!L67</f>
        <v/>
      </c>
      <c r="K104" s="285" t="str">
        <f>IF('4. Financial Detail'!M67&gt;0,'4. Financial Detail'!M67,"")</f>
        <v/>
      </c>
      <c r="L104" s="285" t="str">
        <f>IF('4. Financial Detail'!N67&gt;0,'4. Financial Detail'!N67,"")</f>
        <v/>
      </c>
      <c r="M104" s="285" t="str">
        <f>IF(SUM('4. Financial Detail'!P67:Q67)&gt;0,SUM('4. Financial Detail'!P67:Q67),"")</f>
        <v/>
      </c>
      <c r="N104" s="285" t="str">
        <f>IF(SUM('4. Financial Detail'!O67,'4. Financial Detail'!R67:S67)&gt;0,SUM('4. Financial Detail'!O67,'4. Financial Detail'!R67:S67),"")</f>
        <v/>
      </c>
      <c r="P104" s="228"/>
    </row>
    <row r="105" spans="2:16" s="222" customFormat="1" x14ac:dyDescent="0.25">
      <c r="B105" s="221"/>
      <c r="C105" s="338" t="str">
        <f>IF(ISBLANK('2. Technical Details'!C23),"",'2. Technical Details'!C23)</f>
        <v/>
      </c>
      <c r="D105" s="338"/>
      <c r="E105" s="338"/>
      <c r="F105" s="285" t="str">
        <f>'4. Financial Detail'!I68</f>
        <v/>
      </c>
      <c r="G105" s="285" t="str">
        <f>IF('4. Financial Detail'!P23=0,"",'4. Financial Detail'!P23)</f>
        <v/>
      </c>
      <c r="H105" s="286" t="str">
        <f t="shared" si="0"/>
        <v/>
      </c>
      <c r="I105" s="36"/>
      <c r="J105" s="285" t="str">
        <f>'4. Financial Detail'!L68</f>
        <v/>
      </c>
      <c r="K105" s="285" t="str">
        <f>IF('4. Financial Detail'!M68&gt;0,'4. Financial Detail'!M68,"")</f>
        <v/>
      </c>
      <c r="L105" s="285" t="str">
        <f>IF('4. Financial Detail'!N68&gt;0,'4. Financial Detail'!N68,"")</f>
        <v/>
      </c>
      <c r="M105" s="285" t="str">
        <f>IF(SUM('4. Financial Detail'!P68:Q68)&gt;0,SUM('4. Financial Detail'!P68:Q68),"")</f>
        <v/>
      </c>
      <c r="N105" s="285" t="str">
        <f>IF(SUM('4. Financial Detail'!O68,'4. Financial Detail'!R68:S68)&gt;0,SUM('4. Financial Detail'!O68,'4. Financial Detail'!R68:S68),"")</f>
        <v/>
      </c>
      <c r="P105" s="228"/>
    </row>
    <row r="106" spans="2:16" x14ac:dyDescent="0.2">
      <c r="B106" s="31"/>
      <c r="C106" s="354"/>
      <c r="D106" s="337"/>
      <c r="E106" s="337"/>
      <c r="P106" s="32"/>
    </row>
    <row r="107" spans="2:16" x14ac:dyDescent="0.2">
      <c r="B107" s="31"/>
      <c r="C107" s="337"/>
      <c r="D107" s="337"/>
      <c r="E107" s="337"/>
      <c r="P107" s="32"/>
    </row>
    <row r="108" spans="2:16" ht="27" customHeight="1" x14ac:dyDescent="0.2">
      <c r="B108" s="31"/>
      <c r="C108" s="337" t="s">
        <v>180</v>
      </c>
      <c r="D108" s="337"/>
      <c r="E108" s="337"/>
      <c r="F108" s="222"/>
      <c r="G108" s="287">
        <f>'4. Financial Detail'!P24</f>
        <v>0</v>
      </c>
      <c r="P108" s="32"/>
    </row>
    <row r="109" spans="2:16" ht="27" customHeight="1" x14ac:dyDescent="0.2">
      <c r="B109" s="31"/>
      <c r="C109" s="337" t="s">
        <v>181</v>
      </c>
      <c r="D109" s="337"/>
      <c r="E109" s="337"/>
      <c r="F109" s="222"/>
      <c r="G109" s="287">
        <f>'4. Financial Detail'!Q24</f>
        <v>0</v>
      </c>
      <c r="P109" s="32"/>
    </row>
    <row r="110" spans="2:16" ht="27" customHeight="1" x14ac:dyDescent="0.2">
      <c r="B110" s="31"/>
      <c r="C110" s="337" t="s">
        <v>182</v>
      </c>
      <c r="D110" s="337"/>
      <c r="E110" s="337"/>
      <c r="F110" s="222"/>
      <c r="G110" s="287">
        <f>'4. Financial Detail'!G69</f>
        <v>0</v>
      </c>
      <c r="P110" s="32"/>
    </row>
    <row r="111" spans="2:16" ht="27" customHeight="1" x14ac:dyDescent="0.2">
      <c r="B111" s="31"/>
      <c r="C111" s="339" t="s">
        <v>183</v>
      </c>
      <c r="D111" s="339"/>
      <c r="E111" s="339"/>
      <c r="F111" s="274"/>
      <c r="G111" s="288">
        <f>'4. Financial Detail'!I69</f>
        <v>0</v>
      </c>
      <c r="P111" s="32"/>
    </row>
    <row r="112" spans="2:16" ht="27" customHeight="1" x14ac:dyDescent="0.2">
      <c r="B112" s="31"/>
      <c r="C112" s="339" t="s">
        <v>427</v>
      </c>
      <c r="D112" s="339"/>
      <c r="E112" s="339"/>
      <c r="F112" s="274"/>
      <c r="G112" s="289" t="str">
        <f>IFERROR(G111/G108,"")</f>
        <v/>
      </c>
      <c r="P112" s="32"/>
    </row>
    <row r="113" spans="2:16" ht="8.4499999999999993" customHeight="1" x14ac:dyDescent="0.2">
      <c r="B113" s="31"/>
      <c r="C113" s="222"/>
      <c r="D113" s="222"/>
      <c r="E113" s="222"/>
      <c r="F113" s="222"/>
      <c r="G113" s="222"/>
      <c r="P113" s="32"/>
    </row>
    <row r="114" spans="2:16" ht="23.45" customHeight="1" x14ac:dyDescent="0.2">
      <c r="B114" s="31"/>
      <c r="C114" s="337" t="s">
        <v>356</v>
      </c>
      <c r="D114" s="337"/>
      <c r="E114" s="337"/>
      <c r="G114" s="36" t="s">
        <v>184</v>
      </c>
      <c r="K114" s="36" t="s">
        <v>185</v>
      </c>
      <c r="P114" s="32"/>
    </row>
    <row r="115" spans="2:16" ht="24" customHeight="1" x14ac:dyDescent="0.2">
      <c r="B115" s="31"/>
      <c r="C115" s="337"/>
      <c r="D115" s="337"/>
      <c r="E115" s="337"/>
      <c r="G115" s="287">
        <f>'4. Financial Detail'!J69</f>
        <v>0</v>
      </c>
      <c r="K115" s="287">
        <f>'4. Financial Detail'!K69</f>
        <v>0</v>
      </c>
      <c r="P115" s="32"/>
    </row>
    <row r="116" spans="2:16" ht="8.65" customHeight="1" x14ac:dyDescent="0.2">
      <c r="B116" s="31"/>
      <c r="P116" s="32"/>
    </row>
    <row r="117" spans="2:16" x14ac:dyDescent="0.2">
      <c r="B117" s="31"/>
      <c r="C117" s="337" t="s">
        <v>306</v>
      </c>
      <c r="D117" s="337"/>
      <c r="E117" s="337"/>
      <c r="G117" s="353" t="s">
        <v>184</v>
      </c>
      <c r="H117" s="353"/>
      <c r="J117" s="353" t="s">
        <v>185</v>
      </c>
      <c r="K117" s="353"/>
      <c r="P117" s="32"/>
    </row>
    <row r="118" spans="2:16" ht="27.6" customHeight="1" x14ac:dyDescent="0.2">
      <c r="B118" s="31"/>
      <c r="E118" s="268" t="s">
        <v>349</v>
      </c>
      <c r="G118" s="146" t="s">
        <v>45</v>
      </c>
      <c r="H118" s="290">
        <f>G115</f>
        <v>0</v>
      </c>
      <c r="I118" s="291"/>
      <c r="J118" s="146" t="s">
        <v>45</v>
      </c>
      <c r="K118" s="303"/>
      <c r="P118" s="32"/>
    </row>
    <row r="119" spans="2:16" ht="27" customHeight="1" x14ac:dyDescent="0.2">
      <c r="B119" s="31"/>
      <c r="I119" s="291"/>
      <c r="J119" s="146" t="s">
        <v>45</v>
      </c>
      <c r="K119" s="303"/>
      <c r="P119" s="32"/>
    </row>
    <row r="120" spans="2:16" ht="27" customHeight="1" x14ac:dyDescent="0.2">
      <c r="B120" s="31"/>
      <c r="I120" s="291"/>
      <c r="J120" s="146" t="s">
        <v>45</v>
      </c>
      <c r="K120" s="303"/>
      <c r="L120" s="50" t="str">
        <f>IF(SUM(K118:K120)=K115,Lists!$F$5,Lists!$F$6)</f>
        <v>OK</v>
      </c>
      <c r="P120" s="32"/>
    </row>
    <row r="121" spans="2:16" ht="9" customHeight="1" x14ac:dyDescent="0.2">
      <c r="B121" s="31"/>
      <c r="P121" s="32"/>
    </row>
    <row r="122" spans="2:16" ht="26.65" customHeight="1" x14ac:dyDescent="0.2">
      <c r="B122" s="31"/>
      <c r="C122" s="337" t="s">
        <v>186</v>
      </c>
      <c r="D122" s="337"/>
      <c r="E122" s="337"/>
      <c r="G122" s="287">
        <f>G109-G111</f>
        <v>0</v>
      </c>
      <c r="P122" s="32"/>
    </row>
    <row r="123" spans="2:16" ht="9" customHeight="1" x14ac:dyDescent="0.2">
      <c r="B123" s="31"/>
      <c r="E123" s="292" t="s">
        <v>351</v>
      </c>
      <c r="P123" s="32"/>
    </row>
    <row r="124" spans="2:16" ht="27.6" customHeight="1" x14ac:dyDescent="0.2">
      <c r="B124" s="31"/>
      <c r="C124" s="337" t="s">
        <v>123</v>
      </c>
      <c r="D124" s="337"/>
      <c r="E124" s="337"/>
      <c r="G124" s="293">
        <f>'4. Financial Detail'!M69</f>
        <v>0</v>
      </c>
      <c r="P124" s="32"/>
    </row>
    <row r="125" spans="2:16" ht="27.6" customHeight="1" x14ac:dyDescent="0.25">
      <c r="B125" s="31"/>
      <c r="C125" s="337" t="s">
        <v>187</v>
      </c>
      <c r="D125" s="337"/>
      <c r="E125" s="337"/>
      <c r="G125" s="293">
        <f>'4. Financial Detail'!N69</f>
        <v>0</v>
      </c>
      <c r="M125" s="294"/>
      <c r="N125" s="294"/>
      <c r="P125" s="32"/>
    </row>
    <row r="126" spans="2:16" ht="27.6" customHeight="1" x14ac:dyDescent="0.25">
      <c r="B126" s="31"/>
      <c r="C126" s="350" t="s">
        <v>291</v>
      </c>
      <c r="D126" s="350"/>
      <c r="E126" s="350"/>
      <c r="G126" s="293">
        <f>'4. Financial Detail'!O69</f>
        <v>0</v>
      </c>
      <c r="M126" s="294"/>
      <c r="N126" s="294"/>
      <c r="P126" s="32"/>
    </row>
    <row r="127" spans="2:16" ht="27.6" customHeight="1" x14ac:dyDescent="0.25">
      <c r="B127" s="31"/>
      <c r="C127" s="337" t="s">
        <v>188</v>
      </c>
      <c r="D127" s="337"/>
      <c r="E127" s="337"/>
      <c r="G127" s="293">
        <f>'4. Financial Detail'!P69</f>
        <v>0</v>
      </c>
      <c r="M127" s="294"/>
      <c r="N127" s="294"/>
      <c r="P127" s="32"/>
    </row>
    <row r="128" spans="2:16" ht="27.6" customHeight="1" x14ac:dyDescent="0.25">
      <c r="B128" s="31"/>
      <c r="C128" s="337" t="s">
        <v>189</v>
      </c>
      <c r="D128" s="337"/>
      <c r="E128" s="337"/>
      <c r="G128" s="293">
        <f>'4. Financial Detail'!Q69</f>
        <v>0</v>
      </c>
      <c r="M128" s="294"/>
      <c r="N128" s="294"/>
      <c r="P128" s="32"/>
    </row>
    <row r="129" spans="2:16" ht="27.6" customHeight="1" x14ac:dyDescent="0.25">
      <c r="B129" s="31"/>
      <c r="C129" s="337" t="s">
        <v>127</v>
      </c>
      <c r="D129" s="337"/>
      <c r="E129" s="337"/>
      <c r="G129" s="293">
        <f>'4. Financial Detail'!R69</f>
        <v>0</v>
      </c>
      <c r="M129" s="294"/>
      <c r="N129" s="294"/>
      <c r="P129" s="32"/>
    </row>
    <row r="130" spans="2:16" ht="26.45" customHeight="1" x14ac:dyDescent="0.25">
      <c r="B130" s="31"/>
      <c r="C130" s="337" t="s">
        <v>190</v>
      </c>
      <c r="D130" s="337"/>
      <c r="E130" s="337"/>
      <c r="G130" s="293">
        <f>'4. Financial Detail'!S69</f>
        <v>0</v>
      </c>
      <c r="H130" s="50" t="str">
        <f>IF(SUM(G124:G130)=G122,Lists!$F$5,Lists!$F$6)</f>
        <v>OK</v>
      </c>
      <c r="M130" s="294"/>
      <c r="N130" s="294"/>
      <c r="P130" s="32"/>
    </row>
    <row r="131" spans="2:16" ht="15" x14ac:dyDescent="0.25">
      <c r="B131" s="31"/>
      <c r="M131" s="294"/>
      <c r="N131" s="294"/>
      <c r="P131" s="32"/>
    </row>
    <row r="132" spans="2:16" ht="15.75" x14ac:dyDescent="0.25">
      <c r="B132" s="176"/>
      <c r="C132" s="34" t="s">
        <v>191</v>
      </c>
      <c r="D132" s="177"/>
      <c r="E132" s="177"/>
      <c r="F132" s="177"/>
      <c r="G132" s="177"/>
      <c r="H132" s="177"/>
      <c r="I132" s="177"/>
      <c r="J132" s="177"/>
      <c r="K132" s="177"/>
      <c r="L132" s="177"/>
      <c r="M132" s="177"/>
      <c r="N132" s="177"/>
      <c r="O132" s="177"/>
      <c r="P132" s="178"/>
    </row>
    <row r="133" spans="2:16" ht="15" x14ac:dyDescent="0.25">
      <c r="B133" s="31"/>
      <c r="M133" s="294"/>
      <c r="N133" s="294"/>
      <c r="P133" s="32"/>
    </row>
    <row r="134" spans="2:16" ht="27" customHeight="1" x14ac:dyDescent="0.2">
      <c r="B134" s="31"/>
      <c r="C134" s="341" t="s">
        <v>285</v>
      </c>
      <c r="D134" s="342"/>
      <c r="E134" s="342"/>
      <c r="G134" s="25" t="b">
        <v>0</v>
      </c>
      <c r="P134" s="32"/>
    </row>
    <row r="135" spans="2:16" ht="9.6" customHeight="1" x14ac:dyDescent="0.2">
      <c r="B135" s="31"/>
      <c r="C135" s="222"/>
      <c r="D135" s="222"/>
      <c r="E135" s="222"/>
      <c r="P135" s="32"/>
    </row>
    <row r="136" spans="2:16" ht="27.6" customHeight="1" x14ac:dyDescent="0.2">
      <c r="B136" s="31"/>
      <c r="C136" s="341" t="s">
        <v>286</v>
      </c>
      <c r="D136" s="341"/>
      <c r="E136" s="341"/>
      <c r="G136" s="25" t="b">
        <v>0</v>
      </c>
      <c r="H136" s="296"/>
      <c r="P136" s="32"/>
    </row>
    <row r="137" spans="2:16" ht="9" customHeight="1" x14ac:dyDescent="0.2">
      <c r="B137" s="31"/>
      <c r="C137" s="295" t="s">
        <v>287</v>
      </c>
      <c r="D137" s="295"/>
      <c r="E137" s="295"/>
      <c r="H137" s="296"/>
      <c r="P137" s="32"/>
    </row>
    <row r="138" spans="2:16" ht="27.6" customHeight="1" x14ac:dyDescent="0.2">
      <c r="B138" s="31"/>
      <c r="C138" s="341" t="s">
        <v>288</v>
      </c>
      <c r="D138" s="341"/>
      <c r="E138" s="341"/>
      <c r="G138" s="25" t="b">
        <v>0</v>
      </c>
      <c r="H138" s="296"/>
      <c r="P138" s="32"/>
    </row>
    <row r="139" spans="2:16" ht="9" customHeight="1" x14ac:dyDescent="0.2">
      <c r="B139" s="31"/>
      <c r="C139" s="295"/>
      <c r="D139" s="295"/>
      <c r="E139" s="295"/>
      <c r="G139" s="36"/>
      <c r="H139" s="297"/>
      <c r="P139" s="32"/>
    </row>
    <row r="140" spans="2:16" ht="27.6" customHeight="1" x14ac:dyDescent="0.2">
      <c r="B140" s="31"/>
      <c r="C140" s="341" t="s">
        <v>289</v>
      </c>
      <c r="D140" s="341"/>
      <c r="E140" s="341"/>
      <c r="G140" s="25" t="b">
        <v>0</v>
      </c>
      <c r="H140" s="297"/>
      <c r="P140" s="32"/>
    </row>
    <row r="141" spans="2:16" ht="9" customHeight="1" x14ac:dyDescent="0.2">
      <c r="B141" s="31"/>
      <c r="C141" s="295"/>
      <c r="D141" s="295"/>
      <c r="E141" s="295"/>
      <c r="G141" s="36"/>
      <c r="H141" s="297"/>
      <c r="P141" s="32"/>
    </row>
    <row r="142" spans="2:16" ht="52.15" customHeight="1" x14ac:dyDescent="0.2">
      <c r="B142" s="31"/>
      <c r="C142" s="341" t="s">
        <v>370</v>
      </c>
      <c r="D142" s="341"/>
      <c r="E142" s="341"/>
      <c r="G142" s="25" t="b">
        <v>0</v>
      </c>
      <c r="H142" s="296"/>
      <c r="J142" s="284"/>
      <c r="P142" s="32"/>
    </row>
    <row r="143" spans="2:16" ht="7.5" customHeight="1" x14ac:dyDescent="0.2">
      <c r="B143" s="31"/>
      <c r="C143" s="295"/>
      <c r="D143" s="295"/>
      <c r="E143" s="295"/>
      <c r="G143" s="36"/>
      <c r="H143" s="297"/>
      <c r="P143" s="32"/>
    </row>
    <row r="144" spans="2:16" ht="27.6" customHeight="1" x14ac:dyDescent="0.2">
      <c r="B144" s="31"/>
      <c r="C144" s="341" t="s">
        <v>192</v>
      </c>
      <c r="D144" s="341"/>
      <c r="E144" s="341"/>
      <c r="G144" s="25" t="b">
        <v>0</v>
      </c>
      <c r="H144" s="296"/>
      <c r="P144" s="32"/>
    </row>
    <row r="145" spans="2:16" ht="7.35" customHeight="1" x14ac:dyDescent="0.2">
      <c r="B145" s="31"/>
      <c r="C145" s="295"/>
      <c r="D145" s="295"/>
      <c r="E145" s="295"/>
      <c r="G145" s="36"/>
      <c r="H145" s="297"/>
      <c r="P145" s="32"/>
    </row>
    <row r="146" spans="2:16" ht="27.6" customHeight="1" x14ac:dyDescent="0.2">
      <c r="B146" s="31"/>
      <c r="C146" s="341" t="s">
        <v>193</v>
      </c>
      <c r="D146" s="341"/>
      <c r="E146" s="341"/>
      <c r="G146" s="25" t="b">
        <v>0</v>
      </c>
      <c r="H146" s="296"/>
      <c r="P146" s="32"/>
    </row>
    <row r="147" spans="2:16" ht="9" customHeight="1" x14ac:dyDescent="0.2">
      <c r="B147" s="31"/>
      <c r="C147" s="295"/>
      <c r="D147" s="295"/>
      <c r="E147" s="295"/>
      <c r="G147" s="36"/>
      <c r="H147" s="297"/>
      <c r="P147" s="32"/>
    </row>
    <row r="148" spans="2:16" ht="27.6" customHeight="1" x14ac:dyDescent="0.2">
      <c r="B148" s="31"/>
      <c r="C148" s="341" t="s">
        <v>194</v>
      </c>
      <c r="D148" s="341"/>
      <c r="E148" s="341"/>
      <c r="G148" s="25" t="b">
        <v>0</v>
      </c>
      <c r="H148" s="296"/>
      <c r="P148" s="32"/>
    </row>
    <row r="149" spans="2:16" ht="9" customHeight="1" x14ac:dyDescent="0.2">
      <c r="B149" s="31"/>
      <c r="C149" s="295"/>
      <c r="D149" s="295"/>
      <c r="E149" s="295"/>
      <c r="G149" s="36"/>
      <c r="H149" s="297"/>
      <c r="P149" s="32"/>
    </row>
    <row r="150" spans="2:16" ht="42.6" customHeight="1" x14ac:dyDescent="0.2">
      <c r="B150" s="31"/>
      <c r="C150" s="341" t="s">
        <v>307</v>
      </c>
      <c r="D150" s="341"/>
      <c r="E150" s="341"/>
      <c r="G150" s="25" t="b">
        <v>0</v>
      </c>
      <c r="H150" s="296"/>
      <c r="P150" s="32"/>
    </row>
    <row r="151" spans="2:16" ht="9" customHeight="1" x14ac:dyDescent="0.2">
      <c r="B151" s="31"/>
      <c r="C151" s="295"/>
      <c r="D151" s="295"/>
      <c r="E151" s="295"/>
      <c r="G151" s="36"/>
      <c r="H151" s="297"/>
      <c r="P151" s="32"/>
    </row>
    <row r="152" spans="2:16" ht="27.6" customHeight="1" x14ac:dyDescent="0.2">
      <c r="B152" s="31"/>
      <c r="C152" s="341" t="s">
        <v>195</v>
      </c>
      <c r="D152" s="341"/>
      <c r="E152" s="341"/>
      <c r="G152" s="25" t="b">
        <v>0</v>
      </c>
      <c r="H152" s="296"/>
      <c r="P152" s="32"/>
    </row>
    <row r="153" spans="2:16" ht="9" customHeight="1" x14ac:dyDescent="0.2">
      <c r="B153" s="31"/>
      <c r="C153" s="295"/>
      <c r="D153" s="295"/>
      <c r="E153" s="295"/>
      <c r="G153" s="36"/>
      <c r="H153" s="297"/>
      <c r="P153" s="32"/>
    </row>
    <row r="154" spans="2:16" ht="27.6" customHeight="1" x14ac:dyDescent="0.2">
      <c r="B154" s="31"/>
      <c r="C154" s="341" t="s">
        <v>196</v>
      </c>
      <c r="D154" s="341"/>
      <c r="E154" s="341"/>
      <c r="G154" s="25" t="b">
        <v>0</v>
      </c>
      <c r="H154" s="296"/>
      <c r="P154" s="32"/>
    </row>
    <row r="155" spans="2:16" ht="9" customHeight="1" x14ac:dyDescent="0.2">
      <c r="B155" s="31"/>
      <c r="C155" s="295"/>
      <c r="D155" s="295"/>
      <c r="E155" s="295"/>
      <c r="H155" s="296"/>
      <c r="P155" s="32"/>
    </row>
    <row r="156" spans="2:16" ht="27.6" customHeight="1" x14ac:dyDescent="0.2">
      <c r="B156" s="31"/>
      <c r="C156" s="341" t="s">
        <v>369</v>
      </c>
      <c r="D156" s="341"/>
      <c r="E156" s="341"/>
      <c r="G156" s="25" t="b">
        <v>0</v>
      </c>
      <c r="H156" s="296"/>
      <c r="P156" s="32"/>
    </row>
    <row r="157" spans="2:16" ht="9" customHeight="1" x14ac:dyDescent="0.2">
      <c r="B157" s="31"/>
      <c r="C157" s="222"/>
      <c r="D157" s="295"/>
      <c r="E157" s="295"/>
      <c r="G157" s="296"/>
      <c r="H157" s="296"/>
      <c r="P157" s="32"/>
    </row>
    <row r="158" spans="2:16" ht="24.6" customHeight="1" x14ac:dyDescent="0.2">
      <c r="B158" s="31"/>
      <c r="C158" s="341" t="s">
        <v>197</v>
      </c>
      <c r="D158" s="341"/>
      <c r="E158" s="341"/>
      <c r="G158" s="25" t="b">
        <v>0</v>
      </c>
      <c r="H158" s="296"/>
      <c r="P158" s="32"/>
    </row>
    <row r="159" spans="2:16" ht="9.6" customHeight="1" x14ac:dyDescent="0.2">
      <c r="B159" s="31"/>
      <c r="C159" s="222"/>
      <c r="D159" s="295"/>
      <c r="E159" s="295"/>
      <c r="G159" s="296"/>
      <c r="H159" s="296"/>
      <c r="P159" s="32"/>
    </row>
    <row r="160" spans="2:16" ht="41.45" customHeight="1" x14ac:dyDescent="0.2">
      <c r="B160" s="31"/>
      <c r="C160" s="341" t="s">
        <v>368</v>
      </c>
      <c r="D160" s="341"/>
      <c r="E160" s="341"/>
      <c r="G160" s="25" t="b">
        <v>0</v>
      </c>
      <c r="H160" s="296"/>
      <c r="P160" s="32"/>
    </row>
    <row r="161" spans="1:16" ht="9" customHeight="1" x14ac:dyDescent="0.2">
      <c r="B161" s="31"/>
      <c r="C161" s="222"/>
      <c r="D161" s="295"/>
      <c r="E161" s="295"/>
      <c r="H161" s="297"/>
      <c r="P161" s="32"/>
    </row>
    <row r="162" spans="1:16" ht="42.6" customHeight="1" x14ac:dyDescent="0.2">
      <c r="B162" s="31"/>
      <c r="C162" s="341" t="s">
        <v>198</v>
      </c>
      <c r="D162" s="341"/>
      <c r="E162" s="341"/>
      <c r="G162" s="25" t="b">
        <v>0</v>
      </c>
      <c r="H162" s="296"/>
      <c r="I162" s="352"/>
      <c r="J162" s="352"/>
      <c r="K162" s="4" t="s">
        <v>199</v>
      </c>
      <c r="P162" s="32"/>
    </row>
    <row r="163" spans="1:16" x14ac:dyDescent="0.2">
      <c r="B163" s="31"/>
      <c r="P163" s="32"/>
    </row>
    <row r="164" spans="1:16" ht="16.5" thickBot="1" x14ac:dyDescent="0.3">
      <c r="A164" s="298"/>
      <c r="B164" s="248"/>
      <c r="C164" s="248"/>
      <c r="D164" s="248"/>
      <c r="E164" s="248"/>
      <c r="F164" s="248"/>
      <c r="G164" s="344" t="str">
        <f>IF(G134*G136*G138*G140*G142*G144*G146*G148*G150*G152*G154*G158*G160*G162=0,Lists!$F$10,"")</f>
        <v>Not all checkboxes checked</v>
      </c>
      <c r="H164" s="344"/>
      <c r="I164" s="344"/>
      <c r="J164" s="248"/>
      <c r="K164" s="248"/>
      <c r="L164" s="248"/>
      <c r="M164" s="248"/>
      <c r="N164" s="248"/>
      <c r="O164" s="248"/>
      <c r="P164" s="299"/>
    </row>
    <row r="165" spans="1:16" ht="16.5" thickBot="1" x14ac:dyDescent="0.3">
      <c r="A165" s="298"/>
      <c r="B165" s="248"/>
      <c r="C165" s="248" t="s">
        <v>200</v>
      </c>
      <c r="D165" s="248"/>
      <c r="E165" s="248"/>
      <c r="F165" s="248"/>
      <c r="G165" s="248"/>
      <c r="H165" s="248"/>
      <c r="I165" s="248"/>
      <c r="J165" s="248"/>
      <c r="K165" s="248"/>
      <c r="L165" s="248"/>
      <c r="M165" s="248"/>
      <c r="N165" s="248"/>
      <c r="O165" s="248"/>
      <c r="P165" s="299"/>
    </row>
    <row r="166" spans="1:16" x14ac:dyDescent="0.2">
      <c r="B166" s="31"/>
      <c r="P166" s="32"/>
    </row>
    <row r="167" spans="1:16" ht="28.9" customHeight="1" x14ac:dyDescent="0.2">
      <c r="B167" s="31"/>
      <c r="C167" s="222" t="s">
        <v>201</v>
      </c>
      <c r="G167" s="16" t="s">
        <v>36</v>
      </c>
      <c r="H167" s="296"/>
      <c r="P167" s="32"/>
    </row>
    <row r="168" spans="1:16" ht="9" customHeight="1" x14ac:dyDescent="0.2">
      <c r="B168" s="31"/>
      <c r="C168" s="222"/>
      <c r="G168" s="300"/>
      <c r="H168" s="297"/>
      <c r="P168" s="32"/>
    </row>
    <row r="169" spans="1:16" ht="27" customHeight="1" x14ac:dyDescent="0.2">
      <c r="B169" s="31"/>
      <c r="C169" s="222" t="s">
        <v>202</v>
      </c>
      <c r="G169" s="16" t="s">
        <v>36</v>
      </c>
      <c r="H169" s="296"/>
      <c r="L169" s="351"/>
      <c r="M169" s="351"/>
      <c r="N169" s="300"/>
      <c r="P169" s="32"/>
    </row>
    <row r="170" spans="1:16" ht="9" customHeight="1" x14ac:dyDescent="0.2">
      <c r="B170" s="31"/>
      <c r="C170" s="222"/>
      <c r="L170" s="300"/>
      <c r="M170" s="300"/>
      <c r="N170" s="300"/>
      <c r="P170" s="32"/>
    </row>
    <row r="171" spans="1:16" ht="26.45" customHeight="1" x14ac:dyDescent="0.25">
      <c r="B171" s="31"/>
      <c r="C171" s="341" t="s">
        <v>203</v>
      </c>
      <c r="D171" s="341"/>
      <c r="E171" s="341"/>
      <c r="G171" s="352"/>
      <c r="H171" s="352"/>
      <c r="I171" s="340"/>
      <c r="J171" s="340"/>
      <c r="L171" s="340"/>
      <c r="M171" s="340"/>
      <c r="N171" s="301"/>
      <c r="P171" s="32"/>
    </row>
    <row r="172" spans="1:16" x14ac:dyDescent="0.2">
      <c r="B172" s="31"/>
      <c r="P172" s="32"/>
    </row>
    <row r="173" spans="1:16" ht="16.5" thickBot="1" x14ac:dyDescent="0.3">
      <c r="B173" s="248"/>
      <c r="C173" s="248"/>
      <c r="D173" s="248"/>
      <c r="E173" s="248"/>
      <c r="F173" s="248"/>
      <c r="G173" s="344" t="str" cm="1">
        <f t="array" ref="G173">_xlfn.IFS(
      OR(G167=Lists!$E$4,G169=Lists!$E$4),Lists!$F$11,
      AND(G169=Lists!$B$5:$B$6,OR(ISBLANK(G171),ISBLANK(L169))), Lists!$F$11,
      TRUE, ""
       )</f>
        <v>Section incomplete</v>
      </c>
      <c r="H173" s="344"/>
      <c r="I173" s="344"/>
      <c r="J173" s="248"/>
      <c r="K173" s="248"/>
      <c r="L173" s="248"/>
      <c r="M173" s="248"/>
      <c r="N173" s="248"/>
      <c r="O173" s="248"/>
      <c r="P173" s="299"/>
    </row>
    <row r="174" spans="1:16" ht="16.5" thickBot="1" x14ac:dyDescent="0.3">
      <c r="B174" s="263"/>
      <c r="C174" s="248" t="s">
        <v>204</v>
      </c>
      <c r="D174" s="248"/>
      <c r="E174" s="248"/>
      <c r="F174" s="248" t="s">
        <v>205</v>
      </c>
      <c r="G174" s="344" t="str">
        <f>IF(OR(G20=Lists!$F$10,G164=Lists!$F$10,G173=Lists!$F$11),Lists!$F$12,"")</f>
        <v>Not all sections complete</v>
      </c>
      <c r="H174" s="344"/>
      <c r="I174" s="344"/>
      <c r="J174" s="248"/>
      <c r="K174" s="248"/>
      <c r="L174" s="248"/>
      <c r="M174" s="248"/>
      <c r="N174" s="248"/>
      <c r="O174" s="248"/>
      <c r="P174" s="249"/>
    </row>
    <row r="175" spans="1:16" x14ac:dyDescent="0.2"/>
    <row r="176" spans="1:16" ht="18" x14ac:dyDescent="0.25">
      <c r="C176" s="302" t="s">
        <v>12</v>
      </c>
    </row>
    <row r="177" x14ac:dyDescent="0.2"/>
  </sheetData>
  <sheetProtection algorithmName="SHA-512" hashValue="HbFOo/220u+x1XaJfR7QpBI2osrlnpcx6QrYT4T146o53Wv02cCbPYumUftTMLIekGwUu7WqxUA75xDQt6IOlw==" saltValue="DGKTDO2qGCBi3e/JUo2P8Q==" spinCount="100000" sheet="1" objects="1" scenarios="1" selectLockedCells="1"/>
  <mergeCells count="112">
    <mergeCell ref="J75:N75"/>
    <mergeCell ref="J77:N77"/>
    <mergeCell ref="J79:N79"/>
    <mergeCell ref="J81:N81"/>
    <mergeCell ref="J83:N83"/>
    <mergeCell ref="J85:N85"/>
    <mergeCell ref="G27:H27"/>
    <mergeCell ref="G28:H28"/>
    <mergeCell ref="J69:N69"/>
    <mergeCell ref="J71:N71"/>
    <mergeCell ref="G54:H54"/>
    <mergeCell ref="G59:H59"/>
    <mergeCell ref="G60:H60"/>
    <mergeCell ref="G61:H61"/>
    <mergeCell ref="G62:H62"/>
    <mergeCell ref="G63:H63"/>
    <mergeCell ref="G53:H53"/>
    <mergeCell ref="G23:H23"/>
    <mergeCell ref="G25:H25"/>
    <mergeCell ref="G29:H29"/>
    <mergeCell ref="G30:H30"/>
    <mergeCell ref="G39:H39"/>
    <mergeCell ref="G40:H40"/>
    <mergeCell ref="G47:H47"/>
    <mergeCell ref="G48:H48"/>
    <mergeCell ref="G49:H49"/>
    <mergeCell ref="G32:H32"/>
    <mergeCell ref="G33:H33"/>
    <mergeCell ref="G34:H34"/>
    <mergeCell ref="G35:H35"/>
    <mergeCell ref="G38:H38"/>
    <mergeCell ref="G37:H37"/>
    <mergeCell ref="G42:H42"/>
    <mergeCell ref="G43:H43"/>
    <mergeCell ref="G44:H44"/>
    <mergeCell ref="G45:H45"/>
    <mergeCell ref="C83:E83"/>
    <mergeCell ref="C111:E111"/>
    <mergeCell ref="C117:E117"/>
    <mergeCell ref="G117:H117"/>
    <mergeCell ref="G55:H55"/>
    <mergeCell ref="G56:H56"/>
    <mergeCell ref="C71:E71"/>
    <mergeCell ref="G174:I174"/>
    <mergeCell ref="G171:H171"/>
    <mergeCell ref="I171:J171"/>
    <mergeCell ref="G173:I173"/>
    <mergeCell ref="G57:H57"/>
    <mergeCell ref="J117:K117"/>
    <mergeCell ref="C73:E73"/>
    <mergeCell ref="C108:E108"/>
    <mergeCell ref="C110:E110"/>
    <mergeCell ref="C109:E109"/>
    <mergeCell ref="C103:E103"/>
    <mergeCell ref="C104:E104"/>
    <mergeCell ref="C105:E105"/>
    <mergeCell ref="C106:E106"/>
    <mergeCell ref="C107:E107"/>
    <mergeCell ref="C95:E95"/>
    <mergeCell ref="J73:N73"/>
    <mergeCell ref="L169:M169"/>
    <mergeCell ref="I162:J162"/>
    <mergeCell ref="C124:E124"/>
    <mergeCell ref="C125:E125"/>
    <mergeCell ref="C127:E127"/>
    <mergeCell ref="C128:E128"/>
    <mergeCell ref="C129:E129"/>
    <mergeCell ref="C162:E162"/>
    <mergeCell ref="C136:E136"/>
    <mergeCell ref="C142:E142"/>
    <mergeCell ref="C144:E144"/>
    <mergeCell ref="C146:E146"/>
    <mergeCell ref="C148:E148"/>
    <mergeCell ref="C150:E150"/>
    <mergeCell ref="C158:E158"/>
    <mergeCell ref="L171:M171"/>
    <mergeCell ref="C152:E152"/>
    <mergeCell ref="C154:E154"/>
    <mergeCell ref="C160:E160"/>
    <mergeCell ref="C134:E134"/>
    <mergeCell ref="C130:E130"/>
    <mergeCell ref="C140:E140"/>
    <mergeCell ref="G20:I20"/>
    <mergeCell ref="G164:I164"/>
    <mergeCell ref="C69:E69"/>
    <mergeCell ref="C75:E75"/>
    <mergeCell ref="C77:E77"/>
    <mergeCell ref="C79:E79"/>
    <mergeCell ref="C81:E81"/>
    <mergeCell ref="C85:E85"/>
    <mergeCell ref="C156:E156"/>
    <mergeCell ref="G50:H50"/>
    <mergeCell ref="G51:H51"/>
    <mergeCell ref="C126:E126"/>
    <mergeCell ref="C122:E122"/>
    <mergeCell ref="C86:E86"/>
    <mergeCell ref="G24:H24"/>
    <mergeCell ref="C171:E171"/>
    <mergeCell ref="C138:E138"/>
    <mergeCell ref="C114:E115"/>
    <mergeCell ref="C91:E91"/>
    <mergeCell ref="C92:E92"/>
    <mergeCell ref="C93:E93"/>
    <mergeCell ref="C94:E94"/>
    <mergeCell ref="C96:E96"/>
    <mergeCell ref="C97:E97"/>
    <mergeCell ref="C98:E98"/>
    <mergeCell ref="C99:E99"/>
    <mergeCell ref="C100:E100"/>
    <mergeCell ref="C101:E101"/>
    <mergeCell ref="C102:E102"/>
    <mergeCell ref="C112:E112"/>
  </mergeCells>
  <phoneticPr fontId="13" type="noConversion"/>
  <conditionalFormatting sqref="G20">
    <cfRule type="expression" dxfId="2" priority="3">
      <formula>AND(G20="",J20="",M20="")</formula>
    </cfRule>
  </conditionalFormatting>
  <conditionalFormatting sqref="G164">
    <cfRule type="expression" dxfId="1" priority="2">
      <formula>AND(G164="",J164="",M164="")</formula>
    </cfRule>
  </conditionalFormatting>
  <conditionalFormatting sqref="G173:G174">
    <cfRule type="expression" dxfId="0" priority="1">
      <formula>AND(G173="")</formula>
    </cfRule>
  </conditionalFormatting>
  <pageMargins left="0.7" right="0.7" top="0.75" bottom="0.75" header="0.3" footer="0.3"/>
  <pageSetup paperSize="9" orientation="portrait" r:id="rId1"/>
  <headerFooter>
    <oddFooter>&amp;L_x000D_&amp;1#&amp;"Calibri"&amp;10&amp;KFF0000 Confidential</oddFooter>
  </headerFooter>
  <drawing r:id="rId2"/>
  <legacyDrawing r:id="rId3"/>
  <extLst>
    <ext xmlns:x14="http://schemas.microsoft.com/office/spreadsheetml/2009/9/main" uri="{CCE6A557-97BC-4b89-ADB6-D9C93CAAB3DF}">
      <x14:dataValidations xmlns:xm="http://schemas.microsoft.com/office/excel/2006/main" count="5">
        <x14:dataValidation type="list" allowBlank="1" showInputMessage="1" showErrorMessage="1" xr:uid="{92D0C82D-9951-4648-88F4-E4A61551BCAC}">
          <x14:formula1>
            <xm:f>Lists!$E$4:$E$6</xm:f>
          </x14:formula1>
          <xm:sqref>G167</xm:sqref>
        </x14:dataValidation>
        <x14:dataValidation type="list" allowBlank="1" showInputMessage="1" showErrorMessage="1" xr:uid="{8B569AD3-240C-4089-B5B2-1A24320C7D09}">
          <x14:formula1>
            <xm:f>Lists!$B$4:$B$6</xm:f>
          </x14:formula1>
          <xm:sqref>G169</xm:sqref>
        </x14:dataValidation>
        <x14:dataValidation type="list" allowBlank="1" showInputMessage="1" showErrorMessage="1" xr:uid="{EAA42867-BE75-40A5-944B-D9B01E83EDFB}">
          <x14:formula1>
            <xm:f>Lists!$J$8:$J$15</xm:f>
          </x14:formula1>
          <xm:sqref>J118:J120</xm:sqref>
        </x14:dataValidation>
        <x14:dataValidation type="list" allowBlank="1" showInputMessage="1" showErrorMessage="1" xr:uid="{0EA6D646-CBA1-4999-B114-EBEC0A315281}">
          <x14:formula1>
            <xm:f>Lists!$J$6:$J$8</xm:f>
          </x14:formula1>
          <xm:sqref>G118</xm:sqref>
        </x14:dataValidation>
        <x14:dataValidation type="list" allowBlank="1" showInputMessage="1" showErrorMessage="1" xr:uid="{3F1C9FB1-9CD3-4B25-9F44-20C4C59252FB}">
          <x14:formula1>
            <xm:f>Lists!$H$4:$H$12</xm:f>
          </x14:formula1>
          <xm:sqref>G24:H24</xm:sqref>
        </x14:dataValidation>
      </x14:dataValidations>
    </ext>
  </extLst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DE5F20-5480-4257-A27A-1360F5B2C30E}">
  <dimension ref="B2:BD19"/>
  <sheetViews>
    <sheetView topLeftCell="A2" workbookViewId="0">
      <selection activeCell="J33" sqref="J33"/>
    </sheetView>
  </sheetViews>
  <sheetFormatPr defaultRowHeight="15" x14ac:dyDescent="0.25"/>
  <cols>
    <col min="2" max="47" width="11.42578125" customWidth="1"/>
    <col min="48" max="48" width="10.5703125" bestFit="1" customWidth="1"/>
  </cols>
  <sheetData>
    <row r="2" spans="2:56" ht="15.75" thickBot="1" x14ac:dyDescent="0.3"/>
    <row r="3" spans="2:56" ht="29.25" thickBot="1" x14ac:dyDescent="0.3">
      <c r="B3" s="78" t="s">
        <v>24</v>
      </c>
      <c r="C3" s="78" t="s">
        <v>24</v>
      </c>
      <c r="D3" s="78" t="s">
        <v>24</v>
      </c>
      <c r="E3" s="78" t="s">
        <v>24</v>
      </c>
      <c r="F3" s="78" t="s">
        <v>24</v>
      </c>
      <c r="G3" s="78" t="s">
        <v>24</v>
      </c>
      <c r="H3" s="78" t="s">
        <v>24</v>
      </c>
      <c r="I3" s="78" t="s">
        <v>24</v>
      </c>
      <c r="J3" s="162" t="s">
        <v>404</v>
      </c>
      <c r="K3" s="162" t="s">
        <v>404</v>
      </c>
      <c r="L3" s="162" t="s">
        <v>404</v>
      </c>
      <c r="M3" s="162" t="s">
        <v>404</v>
      </c>
      <c r="N3" s="162" t="s">
        <v>404</v>
      </c>
      <c r="O3" s="162" t="s">
        <v>404</v>
      </c>
      <c r="P3" s="162" t="s">
        <v>404</v>
      </c>
      <c r="Q3" s="162" t="s">
        <v>404</v>
      </c>
      <c r="R3" s="162" t="s">
        <v>404</v>
      </c>
      <c r="S3" s="163" t="s">
        <v>402</v>
      </c>
      <c r="T3" s="163" t="s">
        <v>402</v>
      </c>
      <c r="U3" s="163" t="s">
        <v>402</v>
      </c>
      <c r="V3" s="163" t="s">
        <v>402</v>
      </c>
      <c r="W3" s="163" t="s">
        <v>402</v>
      </c>
      <c r="X3" s="163" t="s">
        <v>402</v>
      </c>
      <c r="Y3" s="163" t="s">
        <v>402</v>
      </c>
      <c r="Z3" s="163" t="s">
        <v>402</v>
      </c>
      <c r="AA3" s="163" t="s">
        <v>402</v>
      </c>
      <c r="AB3" s="84" t="s">
        <v>276</v>
      </c>
      <c r="AC3" s="84" t="s">
        <v>276</v>
      </c>
      <c r="AD3" s="84" t="s">
        <v>276</v>
      </c>
      <c r="AE3" s="84" t="s">
        <v>276</v>
      </c>
      <c r="AF3" s="315" t="s">
        <v>276</v>
      </c>
      <c r="AG3" s="316" t="s">
        <v>276</v>
      </c>
      <c r="AH3" s="316" t="s">
        <v>276</v>
      </c>
      <c r="AI3" s="317" t="s">
        <v>276</v>
      </c>
      <c r="AJ3" s="79" t="s">
        <v>29</v>
      </c>
      <c r="AK3" s="78" t="s">
        <v>29</v>
      </c>
      <c r="AL3" s="78" t="s">
        <v>29</v>
      </c>
      <c r="AM3" s="78" t="s">
        <v>29</v>
      </c>
      <c r="AN3" s="76" t="s">
        <v>98</v>
      </c>
      <c r="AO3" s="76" t="s">
        <v>98</v>
      </c>
      <c r="AP3" s="76" t="s">
        <v>98</v>
      </c>
      <c r="AQ3" s="76" t="s">
        <v>98</v>
      </c>
      <c r="AR3" s="76" t="s">
        <v>98</v>
      </c>
      <c r="AS3" s="76" t="s">
        <v>98</v>
      </c>
      <c r="AT3" s="76" t="s">
        <v>98</v>
      </c>
      <c r="AU3" s="76" t="s">
        <v>98</v>
      </c>
    </row>
    <row r="4" spans="2:56" s="147" customFormat="1" ht="133.15" customHeight="1" x14ac:dyDescent="0.25">
      <c r="B4" s="119" t="s">
        <v>52</v>
      </c>
      <c r="C4" s="119" t="s">
        <v>143</v>
      </c>
      <c r="D4" s="119" t="s">
        <v>437</v>
      </c>
      <c r="E4" s="74" t="s">
        <v>33</v>
      </c>
      <c r="F4" s="75" t="s">
        <v>35</v>
      </c>
      <c r="G4" s="95" t="s">
        <v>37</v>
      </c>
      <c r="H4" s="95" t="s">
        <v>272</v>
      </c>
      <c r="I4" s="74" t="s">
        <v>55</v>
      </c>
      <c r="J4" s="145" t="s">
        <v>403</v>
      </c>
      <c r="K4" s="160" t="s">
        <v>387</v>
      </c>
      <c r="L4" s="144" t="s">
        <v>389</v>
      </c>
      <c r="M4" s="160" t="s">
        <v>390</v>
      </c>
      <c r="N4" s="160" t="s">
        <v>355</v>
      </c>
      <c r="O4" s="65" t="s">
        <v>388</v>
      </c>
      <c r="P4" s="81" t="s">
        <v>108</v>
      </c>
      <c r="Q4" s="65" t="s">
        <v>396</v>
      </c>
      <c r="R4" s="81" t="s">
        <v>39</v>
      </c>
      <c r="S4" s="75" t="s">
        <v>293</v>
      </c>
      <c r="T4" s="90" t="s">
        <v>401</v>
      </c>
      <c r="U4" s="95" t="s">
        <v>38</v>
      </c>
      <c r="V4" s="95" t="s">
        <v>394</v>
      </c>
      <c r="W4" s="95" t="s">
        <v>395</v>
      </c>
      <c r="X4" s="95" t="s">
        <v>56</v>
      </c>
      <c r="Y4" s="95" t="s">
        <v>399</v>
      </c>
      <c r="Z4" s="95" t="s">
        <v>400</v>
      </c>
      <c r="AA4" s="95" t="s">
        <v>57</v>
      </c>
      <c r="AB4" s="103" t="s">
        <v>397</v>
      </c>
      <c r="AC4" s="103" t="s">
        <v>398</v>
      </c>
      <c r="AD4" s="103" t="s">
        <v>60</v>
      </c>
      <c r="AE4" s="312" t="s">
        <v>264</v>
      </c>
      <c r="AF4" s="93" t="s">
        <v>335</v>
      </c>
      <c r="AG4" s="314" t="s">
        <v>433</v>
      </c>
      <c r="AH4" s="141" t="s">
        <v>111</v>
      </c>
      <c r="AI4" s="94" t="s">
        <v>112</v>
      </c>
      <c r="AJ4" s="95" t="s">
        <v>42</v>
      </c>
      <c r="AK4" s="75" t="s">
        <v>40</v>
      </c>
      <c r="AL4" s="75" t="s">
        <v>256</v>
      </c>
      <c r="AM4" s="75" t="s">
        <v>225</v>
      </c>
      <c r="AN4" s="96" t="s">
        <v>350</v>
      </c>
      <c r="AO4" s="95" t="s">
        <v>123</v>
      </c>
      <c r="AP4" s="75" t="s">
        <v>124</v>
      </c>
      <c r="AQ4" s="75" t="s">
        <v>296</v>
      </c>
      <c r="AR4" s="75" t="s">
        <v>125</v>
      </c>
      <c r="AS4" s="75" t="s">
        <v>126</v>
      </c>
      <c r="AT4" s="75" t="s">
        <v>127</v>
      </c>
      <c r="AU4" s="90" t="s">
        <v>128</v>
      </c>
      <c r="BB4"/>
      <c r="BC4"/>
      <c r="BD4"/>
    </row>
    <row r="5" spans="2:56" x14ac:dyDescent="0.25">
      <c r="B5" s="129">
        <f>'2. Technical Details'!C9</f>
        <v>0</v>
      </c>
      <c r="C5" s="129">
        <f>'6. Summary &amp; Declaration'!$G$23</f>
        <v>0</v>
      </c>
      <c r="D5" s="129">
        <f>'6. Summary &amp; Declaration'!$G$24</f>
        <v>0</v>
      </c>
      <c r="E5" s="148">
        <f>'2. Technical Details'!D9</f>
        <v>0</v>
      </c>
      <c r="F5" s="149">
        <f>'2. Technical Details'!F9</f>
        <v>0</v>
      </c>
      <c r="G5" s="153">
        <f>'2. Technical Details'!I9</f>
        <v>0</v>
      </c>
      <c r="H5" s="115">
        <f>'2. Technical Details'!J9</f>
        <v>0</v>
      </c>
      <c r="I5" s="68">
        <f>'2. Technical Details'!O9</f>
        <v>0</v>
      </c>
      <c r="J5" s="101" t="str">
        <f>'4. Financial Detail'!I54</f>
        <v/>
      </c>
      <c r="K5" s="161" t="str">
        <f>'6. Summary &amp; Declaration'!H91</f>
        <v/>
      </c>
      <c r="L5" s="137">
        <f>'4. Financial Detail'!H54</f>
        <v>0</v>
      </c>
      <c r="M5" s="137">
        <f>'4. Financial Detail'!J54</f>
        <v>0</v>
      </c>
      <c r="N5" s="137" t="str">
        <f>'4. Financial Detail'!K54</f>
        <v/>
      </c>
      <c r="O5" s="67">
        <f>'4. Financial Detail'!P9</f>
        <v>0</v>
      </c>
      <c r="P5" s="69">
        <f>'4. Financial Detail'!Q9</f>
        <v>0</v>
      </c>
      <c r="Q5" s="67" t="str">
        <f>'4. Financial Detail'!Q31</f>
        <v/>
      </c>
      <c r="R5" s="143" t="str">
        <f>'4. Financial Detail'!R31</f>
        <v/>
      </c>
      <c r="S5" s="125">
        <f>'2. Technical Details'!G9</f>
        <v>0</v>
      </c>
      <c r="T5" s="152">
        <f>'2. Technical Details'!H9</f>
        <v>0</v>
      </c>
      <c r="U5" s="115">
        <f>'2. Technical Details'!K9</f>
        <v>0</v>
      </c>
      <c r="V5" s="115">
        <f>'2. Technical Details'!L9</f>
        <v>0</v>
      </c>
      <c r="W5" s="115">
        <f>'2. Technical Details'!M9</f>
        <v>0</v>
      </c>
      <c r="X5" s="122">
        <f>'2. Technical Details'!P9</f>
        <v>0</v>
      </c>
      <c r="Y5" s="122">
        <f>'2. Technical Details'!Q9</f>
        <v>0</v>
      </c>
      <c r="Z5" s="122">
        <f>'2. Technical Details'!R9</f>
        <v>0</v>
      </c>
      <c r="AA5" s="66">
        <f>'2. Technical Details'!S9</f>
        <v>0</v>
      </c>
      <c r="AB5" s="124" t="str">
        <f>'2. Technical Details'!U9</f>
        <v/>
      </c>
      <c r="AC5" s="124" t="str">
        <f>'2. Technical Details'!V9</f>
        <v/>
      </c>
      <c r="AD5" s="124" t="str">
        <f>'2. Technical Details'!Y9</f>
        <v/>
      </c>
      <c r="AE5" s="313" t="str">
        <f>'2. Technical Details'!AA9</f>
        <v/>
      </c>
      <c r="AF5" s="85" t="str">
        <f>'4. Financial Detail'!X9</f>
        <v/>
      </c>
      <c r="AG5" s="83" t="str">
        <f>'4. Financial Detail'!X9</f>
        <v/>
      </c>
      <c r="AH5" s="83" t="str">
        <f>'4. Financial Detail'!Y9</f>
        <v/>
      </c>
      <c r="AI5" s="86" t="str">
        <f>'4. Financial Detail'!AA9</f>
        <v/>
      </c>
      <c r="AJ5" s="154">
        <f>'3. Deliverability Details'!D9</f>
        <v>0</v>
      </c>
      <c r="AK5" s="155">
        <f>'3. Deliverability Details'!E9</f>
        <v>0</v>
      </c>
      <c r="AL5" s="156">
        <f>'3. Deliverability Details'!M9</f>
        <v>0</v>
      </c>
      <c r="AM5" s="156">
        <f>'3. Deliverability Details'!P9</f>
        <v>0</v>
      </c>
      <c r="AN5" s="89" t="str">
        <f>'4. Financial Detail'!L54</f>
        <v/>
      </c>
      <c r="AO5" s="66">
        <f>'4. Financial Detail'!M54</f>
        <v>0</v>
      </c>
      <c r="AP5" s="66">
        <f>'4. Financial Detail'!N54</f>
        <v>0</v>
      </c>
      <c r="AQ5" s="66">
        <f>'4. Financial Detail'!O54</f>
        <v>0</v>
      </c>
      <c r="AR5" s="66">
        <f>'4. Financial Detail'!P54</f>
        <v>0</v>
      </c>
      <c r="AS5" s="66">
        <f>'4. Financial Detail'!Q54</f>
        <v>0</v>
      </c>
      <c r="AT5" s="66">
        <f>'4. Financial Detail'!R54</f>
        <v>0</v>
      </c>
      <c r="AU5" s="91">
        <f>'4. Financial Detail'!S54</f>
        <v>0</v>
      </c>
    </row>
    <row r="6" spans="2:56" x14ac:dyDescent="0.25">
      <c r="B6" s="129">
        <f>'2. Technical Details'!C10</f>
        <v>0</v>
      </c>
      <c r="C6" s="129">
        <f>'6. Summary &amp; Declaration'!$G$23</f>
        <v>0</v>
      </c>
      <c r="D6" s="129">
        <f>'6. Summary &amp; Declaration'!$G$24</f>
        <v>0</v>
      </c>
      <c r="E6" s="148">
        <f>'2. Technical Details'!D10</f>
        <v>0</v>
      </c>
      <c r="F6" s="149">
        <f>'2. Technical Details'!F10</f>
        <v>0</v>
      </c>
      <c r="G6" s="153">
        <f>'2. Technical Details'!I10</f>
        <v>0</v>
      </c>
      <c r="H6" s="115">
        <f>'2. Technical Details'!J10</f>
        <v>0</v>
      </c>
      <c r="I6" s="68">
        <f>'2. Technical Details'!O10</f>
        <v>0</v>
      </c>
      <c r="J6" s="101" t="str">
        <f>'4. Financial Detail'!I55</f>
        <v/>
      </c>
      <c r="K6" s="161" t="str">
        <f>'6. Summary &amp; Declaration'!H92</f>
        <v/>
      </c>
      <c r="L6" s="137">
        <f>'4. Financial Detail'!H55</f>
        <v>0</v>
      </c>
      <c r="M6" s="137">
        <f>'4. Financial Detail'!J55</f>
        <v>0</v>
      </c>
      <c r="N6" s="137" t="str">
        <f>'4. Financial Detail'!K55</f>
        <v/>
      </c>
      <c r="O6" s="67">
        <f>'4. Financial Detail'!P10</f>
        <v>0</v>
      </c>
      <c r="P6" s="69">
        <f>'4. Financial Detail'!Q10</f>
        <v>0</v>
      </c>
      <c r="Q6" s="67" t="str">
        <f>'4. Financial Detail'!Q32</f>
        <v/>
      </c>
      <c r="R6" s="143" t="str">
        <f>'4. Financial Detail'!R32</f>
        <v/>
      </c>
      <c r="S6" s="125">
        <f>'2. Technical Details'!G10</f>
        <v>0</v>
      </c>
      <c r="T6" s="152">
        <f>'2. Technical Details'!H10</f>
        <v>0</v>
      </c>
      <c r="U6" s="115">
        <f>'2. Technical Details'!K10</f>
        <v>0</v>
      </c>
      <c r="V6" s="115">
        <f>'2. Technical Details'!L10</f>
        <v>0</v>
      </c>
      <c r="W6" s="115">
        <f>'2. Technical Details'!M10</f>
        <v>0</v>
      </c>
      <c r="X6" s="122">
        <f>'2. Technical Details'!P10</f>
        <v>0</v>
      </c>
      <c r="Y6" s="122">
        <f>'2. Technical Details'!Q10</f>
        <v>0</v>
      </c>
      <c r="Z6" s="122">
        <f>'2. Technical Details'!R10</f>
        <v>0</v>
      </c>
      <c r="AA6" s="66">
        <f>'2. Technical Details'!S10</f>
        <v>0</v>
      </c>
      <c r="AB6" s="124" t="str">
        <f>'2. Technical Details'!U10</f>
        <v/>
      </c>
      <c r="AC6" s="124" t="str">
        <f>'2. Technical Details'!V10</f>
        <v/>
      </c>
      <c r="AD6" s="124" t="str">
        <f>'2. Technical Details'!Y10</f>
        <v/>
      </c>
      <c r="AE6" s="313" t="str">
        <f>'2. Technical Details'!AA10</f>
        <v/>
      </c>
      <c r="AF6" s="85" t="str">
        <f>'4. Financial Detail'!X10</f>
        <v/>
      </c>
      <c r="AG6" s="83" t="str">
        <f>'4. Financial Detail'!X10</f>
        <v/>
      </c>
      <c r="AH6" s="83" t="str">
        <f>'4. Financial Detail'!Y10</f>
        <v/>
      </c>
      <c r="AI6" s="86" t="str">
        <f>'4. Financial Detail'!AA10</f>
        <v/>
      </c>
      <c r="AJ6" s="154">
        <f>'3. Deliverability Details'!D10</f>
        <v>0</v>
      </c>
      <c r="AK6" s="155">
        <f>'3. Deliverability Details'!E10</f>
        <v>0</v>
      </c>
      <c r="AL6" s="156">
        <f>'3. Deliverability Details'!M10</f>
        <v>0</v>
      </c>
      <c r="AM6" s="156">
        <f>'3. Deliverability Details'!P10</f>
        <v>0</v>
      </c>
      <c r="AN6" s="89" t="str">
        <f>'4. Financial Detail'!L55</f>
        <v/>
      </c>
      <c r="AO6" s="66">
        <f>'4. Financial Detail'!M55</f>
        <v>0</v>
      </c>
      <c r="AP6" s="66">
        <f>'4. Financial Detail'!N55</f>
        <v>0</v>
      </c>
      <c r="AQ6" s="66">
        <f>'4. Financial Detail'!O55</f>
        <v>0</v>
      </c>
      <c r="AR6" s="66">
        <f>'4. Financial Detail'!P55</f>
        <v>0</v>
      </c>
      <c r="AS6" s="66">
        <f>'4. Financial Detail'!Q55</f>
        <v>0</v>
      </c>
      <c r="AT6" s="66">
        <f>'4. Financial Detail'!R55</f>
        <v>0</v>
      </c>
      <c r="AU6" s="91">
        <f>'4. Financial Detail'!S55</f>
        <v>0</v>
      </c>
    </row>
    <row r="7" spans="2:56" x14ac:dyDescent="0.25">
      <c r="B7" s="129">
        <f>'2. Technical Details'!C11</f>
        <v>0</v>
      </c>
      <c r="C7" s="129">
        <f>'6. Summary &amp; Declaration'!$G$23</f>
        <v>0</v>
      </c>
      <c r="D7" s="129">
        <f>'6. Summary &amp; Declaration'!$G$24</f>
        <v>0</v>
      </c>
      <c r="E7" s="148">
        <f>'2. Technical Details'!D11</f>
        <v>0</v>
      </c>
      <c r="F7" s="149">
        <f>'2. Technical Details'!F11</f>
        <v>0</v>
      </c>
      <c r="G7" s="153">
        <f>'2. Technical Details'!I11</f>
        <v>0</v>
      </c>
      <c r="H7" s="115">
        <f>'2. Technical Details'!J11</f>
        <v>0</v>
      </c>
      <c r="I7" s="68">
        <f>'2. Technical Details'!O11</f>
        <v>0</v>
      </c>
      <c r="J7" s="101" t="str">
        <f>'4. Financial Detail'!I56</f>
        <v/>
      </c>
      <c r="K7" s="161" t="str">
        <f>'6. Summary &amp; Declaration'!H93</f>
        <v/>
      </c>
      <c r="L7" s="137">
        <f>'4. Financial Detail'!H56</f>
        <v>0</v>
      </c>
      <c r="M7" s="137">
        <f>'4. Financial Detail'!J56</f>
        <v>0</v>
      </c>
      <c r="N7" s="137" t="str">
        <f>'4. Financial Detail'!K56</f>
        <v/>
      </c>
      <c r="O7" s="67">
        <f>'4. Financial Detail'!P11</f>
        <v>0</v>
      </c>
      <c r="P7" s="69">
        <f>'4. Financial Detail'!Q11</f>
        <v>0</v>
      </c>
      <c r="Q7" s="67" t="str">
        <f>'4. Financial Detail'!Q33</f>
        <v/>
      </c>
      <c r="R7" s="143" t="str">
        <f>'4. Financial Detail'!R33</f>
        <v/>
      </c>
      <c r="S7" s="125">
        <f>'2. Technical Details'!G11</f>
        <v>0</v>
      </c>
      <c r="T7" s="152">
        <f>'2. Technical Details'!H11</f>
        <v>0</v>
      </c>
      <c r="U7" s="115">
        <f>'2. Technical Details'!K11</f>
        <v>0</v>
      </c>
      <c r="V7" s="115">
        <f>'2. Technical Details'!L11</f>
        <v>0</v>
      </c>
      <c r="W7" s="115">
        <f>'2. Technical Details'!M11</f>
        <v>0</v>
      </c>
      <c r="X7" s="122">
        <f>'2. Technical Details'!P11</f>
        <v>0</v>
      </c>
      <c r="Y7" s="122">
        <f>'2. Technical Details'!Q11</f>
        <v>0</v>
      </c>
      <c r="Z7" s="122">
        <f>'2. Technical Details'!R11</f>
        <v>0</v>
      </c>
      <c r="AA7" s="66">
        <f>'2. Technical Details'!S11</f>
        <v>0</v>
      </c>
      <c r="AB7" s="124" t="str">
        <f>'2. Technical Details'!U11</f>
        <v/>
      </c>
      <c r="AC7" s="124" t="str">
        <f>'2. Technical Details'!V11</f>
        <v/>
      </c>
      <c r="AD7" s="124" t="str">
        <f>'2. Technical Details'!Y11</f>
        <v/>
      </c>
      <c r="AE7" s="313" t="str">
        <f>'2. Technical Details'!AA11</f>
        <v/>
      </c>
      <c r="AF7" s="85" t="str">
        <f>'4. Financial Detail'!X11</f>
        <v/>
      </c>
      <c r="AG7" s="83" t="str">
        <f>'4. Financial Detail'!X11</f>
        <v/>
      </c>
      <c r="AH7" s="83" t="str">
        <f>'4. Financial Detail'!Y11</f>
        <v/>
      </c>
      <c r="AI7" s="86" t="str">
        <f>'4. Financial Detail'!AA11</f>
        <v/>
      </c>
      <c r="AJ7" s="154">
        <f>'3. Deliverability Details'!D11</f>
        <v>0</v>
      </c>
      <c r="AK7" s="155">
        <f>'3. Deliverability Details'!E11</f>
        <v>0</v>
      </c>
      <c r="AL7" s="156">
        <f>'3. Deliverability Details'!M11</f>
        <v>0</v>
      </c>
      <c r="AM7" s="156">
        <f>'3. Deliverability Details'!P11</f>
        <v>0</v>
      </c>
      <c r="AN7" s="89" t="str">
        <f>'4. Financial Detail'!L56</f>
        <v/>
      </c>
      <c r="AO7" s="66">
        <f>'4. Financial Detail'!M56</f>
        <v>0</v>
      </c>
      <c r="AP7" s="66">
        <f>'4. Financial Detail'!N56</f>
        <v>0</v>
      </c>
      <c r="AQ7" s="66">
        <f>'4. Financial Detail'!O56</f>
        <v>0</v>
      </c>
      <c r="AR7" s="66">
        <f>'4. Financial Detail'!P56</f>
        <v>0</v>
      </c>
      <c r="AS7" s="66">
        <f>'4. Financial Detail'!Q56</f>
        <v>0</v>
      </c>
      <c r="AT7" s="66">
        <f>'4. Financial Detail'!R56</f>
        <v>0</v>
      </c>
      <c r="AU7" s="91">
        <f>'4. Financial Detail'!S56</f>
        <v>0</v>
      </c>
    </row>
    <row r="8" spans="2:56" x14ac:dyDescent="0.25">
      <c r="B8" s="129">
        <f>'2. Technical Details'!C12</f>
        <v>0</v>
      </c>
      <c r="C8" s="129">
        <f>'6. Summary &amp; Declaration'!$G$23</f>
        <v>0</v>
      </c>
      <c r="D8" s="129">
        <f>'6. Summary &amp; Declaration'!$G$24</f>
        <v>0</v>
      </c>
      <c r="E8" s="148">
        <f>'2. Technical Details'!D12</f>
        <v>0</v>
      </c>
      <c r="F8" s="149">
        <f>'2. Technical Details'!F12</f>
        <v>0</v>
      </c>
      <c r="G8" s="153">
        <f>'2. Technical Details'!I12</f>
        <v>0</v>
      </c>
      <c r="H8" s="115">
        <f>'2. Technical Details'!J12</f>
        <v>0</v>
      </c>
      <c r="I8" s="68">
        <f>'2. Technical Details'!O12</f>
        <v>0</v>
      </c>
      <c r="J8" s="101" t="str">
        <f>'4. Financial Detail'!I57</f>
        <v/>
      </c>
      <c r="K8" s="161" t="str">
        <f>'6. Summary &amp; Declaration'!H94</f>
        <v/>
      </c>
      <c r="L8" s="137">
        <f>'4. Financial Detail'!H57</f>
        <v>0</v>
      </c>
      <c r="M8" s="137">
        <f>'4. Financial Detail'!J57</f>
        <v>0</v>
      </c>
      <c r="N8" s="137" t="str">
        <f>'4. Financial Detail'!K57</f>
        <v/>
      </c>
      <c r="O8" s="67">
        <f>'4. Financial Detail'!P12</f>
        <v>0</v>
      </c>
      <c r="P8" s="69">
        <f>'4. Financial Detail'!Q12</f>
        <v>0</v>
      </c>
      <c r="Q8" s="67" t="str">
        <f>'4. Financial Detail'!Q34</f>
        <v/>
      </c>
      <c r="R8" s="143" t="str">
        <f>'4. Financial Detail'!R34</f>
        <v/>
      </c>
      <c r="S8" s="125">
        <f>'2. Technical Details'!G12</f>
        <v>0</v>
      </c>
      <c r="T8" s="152">
        <f>'2. Technical Details'!H12</f>
        <v>0</v>
      </c>
      <c r="U8" s="115">
        <f>'2. Technical Details'!K12</f>
        <v>0</v>
      </c>
      <c r="V8" s="115">
        <f>'2. Technical Details'!L12</f>
        <v>0</v>
      </c>
      <c r="W8" s="115">
        <f>'2. Technical Details'!M12</f>
        <v>0</v>
      </c>
      <c r="X8" s="122">
        <f>'2. Technical Details'!P12</f>
        <v>0</v>
      </c>
      <c r="Y8" s="122">
        <f>'2. Technical Details'!Q12</f>
        <v>0</v>
      </c>
      <c r="Z8" s="122">
        <f>'2. Technical Details'!R12</f>
        <v>0</v>
      </c>
      <c r="AA8" s="66">
        <f>'2. Technical Details'!S12</f>
        <v>0</v>
      </c>
      <c r="AB8" s="124" t="str">
        <f>'2. Technical Details'!U12</f>
        <v/>
      </c>
      <c r="AC8" s="124" t="str">
        <f>'2. Technical Details'!V12</f>
        <v/>
      </c>
      <c r="AD8" s="124" t="str">
        <f>'2. Technical Details'!Y12</f>
        <v/>
      </c>
      <c r="AE8" s="313" t="str">
        <f>'2. Technical Details'!AA12</f>
        <v/>
      </c>
      <c r="AF8" s="85" t="str">
        <f>'4. Financial Detail'!X12</f>
        <v/>
      </c>
      <c r="AG8" s="83" t="str">
        <f>'4. Financial Detail'!X12</f>
        <v/>
      </c>
      <c r="AH8" s="83" t="str">
        <f>'4. Financial Detail'!Y12</f>
        <v/>
      </c>
      <c r="AI8" s="86" t="str">
        <f>'4. Financial Detail'!AA12</f>
        <v/>
      </c>
      <c r="AJ8" s="154">
        <f>'3. Deliverability Details'!D12</f>
        <v>0</v>
      </c>
      <c r="AK8" s="155">
        <f>'3. Deliverability Details'!E12</f>
        <v>0</v>
      </c>
      <c r="AL8" s="156">
        <f>'3. Deliverability Details'!M12</f>
        <v>0</v>
      </c>
      <c r="AM8" s="156">
        <f>'3. Deliverability Details'!P12</f>
        <v>0</v>
      </c>
      <c r="AN8" s="89" t="str">
        <f>'4. Financial Detail'!L57</f>
        <v/>
      </c>
      <c r="AO8" s="66">
        <f>'4. Financial Detail'!M57</f>
        <v>0</v>
      </c>
      <c r="AP8" s="66">
        <f>'4. Financial Detail'!N57</f>
        <v>0</v>
      </c>
      <c r="AQ8" s="66">
        <f>'4. Financial Detail'!O57</f>
        <v>0</v>
      </c>
      <c r="AR8" s="66">
        <f>'4. Financial Detail'!P57</f>
        <v>0</v>
      </c>
      <c r="AS8" s="66">
        <f>'4. Financial Detail'!Q57</f>
        <v>0</v>
      </c>
      <c r="AT8" s="66">
        <f>'4. Financial Detail'!R57</f>
        <v>0</v>
      </c>
      <c r="AU8" s="91">
        <f>'4. Financial Detail'!S57</f>
        <v>0</v>
      </c>
    </row>
    <row r="9" spans="2:56" x14ac:dyDescent="0.25">
      <c r="B9" s="129">
        <f>'2. Technical Details'!C13</f>
        <v>0</v>
      </c>
      <c r="C9" s="129">
        <f>'6. Summary &amp; Declaration'!$G$23</f>
        <v>0</v>
      </c>
      <c r="D9" s="129">
        <f>'6. Summary &amp; Declaration'!$G$24</f>
        <v>0</v>
      </c>
      <c r="E9" s="148">
        <f>'2. Technical Details'!D13</f>
        <v>0</v>
      </c>
      <c r="F9" s="149">
        <f>'2. Technical Details'!F13</f>
        <v>0</v>
      </c>
      <c r="G9" s="153">
        <f>'2. Technical Details'!I13</f>
        <v>0</v>
      </c>
      <c r="H9" s="115">
        <f>'2. Technical Details'!J13</f>
        <v>0</v>
      </c>
      <c r="I9" s="68">
        <f>'2. Technical Details'!O13</f>
        <v>0</v>
      </c>
      <c r="J9" s="101" t="str">
        <f>'4. Financial Detail'!I58</f>
        <v/>
      </c>
      <c r="K9" s="161" t="str">
        <f>'6. Summary &amp; Declaration'!H95</f>
        <v/>
      </c>
      <c r="L9" s="137">
        <f>'4. Financial Detail'!H58</f>
        <v>0</v>
      </c>
      <c r="M9" s="137">
        <f>'4. Financial Detail'!J58</f>
        <v>0</v>
      </c>
      <c r="N9" s="137" t="str">
        <f>'4. Financial Detail'!K58</f>
        <v/>
      </c>
      <c r="O9" s="67">
        <f>'4. Financial Detail'!P13</f>
        <v>0</v>
      </c>
      <c r="P9" s="69">
        <f>'4. Financial Detail'!Q13</f>
        <v>0</v>
      </c>
      <c r="Q9" s="67" t="str">
        <f>'4. Financial Detail'!Q35</f>
        <v/>
      </c>
      <c r="R9" s="143" t="str">
        <f>'4. Financial Detail'!R35</f>
        <v/>
      </c>
      <c r="S9" s="125">
        <f>'2. Technical Details'!G13</f>
        <v>0</v>
      </c>
      <c r="T9" s="152">
        <f>'2. Technical Details'!H13</f>
        <v>0</v>
      </c>
      <c r="U9" s="115">
        <f>'2. Technical Details'!K13</f>
        <v>0</v>
      </c>
      <c r="V9" s="115">
        <f>'2. Technical Details'!L13</f>
        <v>0</v>
      </c>
      <c r="W9" s="115">
        <f>'2. Technical Details'!M13</f>
        <v>0</v>
      </c>
      <c r="X9" s="122">
        <f>'2. Technical Details'!P13</f>
        <v>0</v>
      </c>
      <c r="Y9" s="122">
        <f>'2. Technical Details'!Q13</f>
        <v>0</v>
      </c>
      <c r="Z9" s="122">
        <f>'2. Technical Details'!R13</f>
        <v>0</v>
      </c>
      <c r="AA9" s="66">
        <f>'2. Technical Details'!S13</f>
        <v>0</v>
      </c>
      <c r="AB9" s="124" t="str">
        <f>'2. Technical Details'!U13</f>
        <v/>
      </c>
      <c r="AC9" s="124" t="str">
        <f>'2. Technical Details'!V13</f>
        <v/>
      </c>
      <c r="AD9" s="124" t="str">
        <f>'2. Technical Details'!Y13</f>
        <v/>
      </c>
      <c r="AE9" s="313" t="str">
        <f>'2. Technical Details'!AA13</f>
        <v/>
      </c>
      <c r="AF9" s="85" t="str">
        <f>'4. Financial Detail'!X13</f>
        <v/>
      </c>
      <c r="AG9" s="83" t="str">
        <f>'4. Financial Detail'!X13</f>
        <v/>
      </c>
      <c r="AH9" s="83" t="str">
        <f>'4. Financial Detail'!Y13</f>
        <v/>
      </c>
      <c r="AI9" s="86" t="str">
        <f>'4. Financial Detail'!AA13</f>
        <v/>
      </c>
      <c r="AJ9" s="154">
        <f>'3. Deliverability Details'!D13</f>
        <v>0</v>
      </c>
      <c r="AK9" s="155">
        <f>'3. Deliverability Details'!E13</f>
        <v>0</v>
      </c>
      <c r="AL9" s="156">
        <f>'3. Deliverability Details'!M13</f>
        <v>0</v>
      </c>
      <c r="AM9" s="156">
        <f>'3. Deliverability Details'!P13</f>
        <v>0</v>
      </c>
      <c r="AN9" s="89" t="str">
        <f>'4. Financial Detail'!L58</f>
        <v/>
      </c>
      <c r="AO9" s="66">
        <f>'4. Financial Detail'!M58</f>
        <v>0</v>
      </c>
      <c r="AP9" s="66">
        <f>'4. Financial Detail'!N58</f>
        <v>0</v>
      </c>
      <c r="AQ9" s="66">
        <f>'4. Financial Detail'!O58</f>
        <v>0</v>
      </c>
      <c r="AR9" s="66">
        <f>'4. Financial Detail'!P58</f>
        <v>0</v>
      </c>
      <c r="AS9" s="66">
        <f>'4. Financial Detail'!Q58</f>
        <v>0</v>
      </c>
      <c r="AT9" s="66">
        <f>'4. Financial Detail'!R58</f>
        <v>0</v>
      </c>
      <c r="AU9" s="91">
        <f>'4. Financial Detail'!S58</f>
        <v>0</v>
      </c>
    </row>
    <row r="10" spans="2:56" x14ac:dyDescent="0.25">
      <c r="B10" s="129">
        <f>'2. Technical Details'!C14</f>
        <v>0</v>
      </c>
      <c r="C10" s="129">
        <f>'6. Summary &amp; Declaration'!$G$23</f>
        <v>0</v>
      </c>
      <c r="D10" s="129">
        <f>'6. Summary &amp; Declaration'!$G$24</f>
        <v>0</v>
      </c>
      <c r="E10" s="148">
        <f>'2. Technical Details'!D14</f>
        <v>0</v>
      </c>
      <c r="F10" s="149">
        <f>'2. Technical Details'!F14</f>
        <v>0</v>
      </c>
      <c r="G10" s="153">
        <f>'2. Technical Details'!I14</f>
        <v>0</v>
      </c>
      <c r="H10" s="115">
        <f>'2. Technical Details'!J14</f>
        <v>0</v>
      </c>
      <c r="I10" s="68">
        <f>'2. Technical Details'!O14</f>
        <v>0</v>
      </c>
      <c r="J10" s="101" t="str">
        <f>'4. Financial Detail'!I59</f>
        <v/>
      </c>
      <c r="K10" s="161" t="str">
        <f>'6. Summary &amp; Declaration'!H96</f>
        <v/>
      </c>
      <c r="L10" s="137">
        <f>'4. Financial Detail'!H59</f>
        <v>0</v>
      </c>
      <c r="M10" s="137">
        <f>'4. Financial Detail'!J59</f>
        <v>0</v>
      </c>
      <c r="N10" s="137" t="str">
        <f>'4. Financial Detail'!K59</f>
        <v/>
      </c>
      <c r="O10" s="67">
        <f>'4. Financial Detail'!P14</f>
        <v>0</v>
      </c>
      <c r="P10" s="69">
        <f>'4. Financial Detail'!Q14</f>
        <v>0</v>
      </c>
      <c r="Q10" s="67" t="str">
        <f>'4. Financial Detail'!Q36</f>
        <v/>
      </c>
      <c r="R10" s="143" t="str">
        <f>'4. Financial Detail'!R36</f>
        <v/>
      </c>
      <c r="S10" s="125">
        <f>'2. Technical Details'!G14</f>
        <v>0</v>
      </c>
      <c r="T10" s="152">
        <f>'2. Technical Details'!H14</f>
        <v>0</v>
      </c>
      <c r="U10" s="115">
        <f>'2. Technical Details'!K14</f>
        <v>0</v>
      </c>
      <c r="V10" s="115">
        <f>'2. Technical Details'!L14</f>
        <v>0</v>
      </c>
      <c r="W10" s="115">
        <f>'2. Technical Details'!M14</f>
        <v>0</v>
      </c>
      <c r="X10" s="122">
        <f>'2. Technical Details'!P14</f>
        <v>0</v>
      </c>
      <c r="Y10" s="122">
        <f>'2. Technical Details'!Q14</f>
        <v>0</v>
      </c>
      <c r="Z10" s="122">
        <f>'2. Technical Details'!R14</f>
        <v>0</v>
      </c>
      <c r="AA10" s="66">
        <f>'2. Technical Details'!S14</f>
        <v>0</v>
      </c>
      <c r="AB10" s="124" t="str">
        <f>'2. Technical Details'!U14</f>
        <v/>
      </c>
      <c r="AC10" s="124" t="str">
        <f>'2. Technical Details'!V14</f>
        <v/>
      </c>
      <c r="AD10" s="124" t="str">
        <f>'2. Technical Details'!Y14</f>
        <v/>
      </c>
      <c r="AE10" s="313" t="str">
        <f>'2. Technical Details'!AA14</f>
        <v/>
      </c>
      <c r="AF10" s="85" t="str">
        <f>'4. Financial Detail'!X14</f>
        <v/>
      </c>
      <c r="AG10" s="83" t="str">
        <f>'4. Financial Detail'!X14</f>
        <v/>
      </c>
      <c r="AH10" s="83" t="str">
        <f>'4. Financial Detail'!Y14</f>
        <v/>
      </c>
      <c r="AI10" s="86" t="str">
        <f>'4. Financial Detail'!AA14</f>
        <v/>
      </c>
      <c r="AJ10" s="154">
        <f>'3. Deliverability Details'!D14</f>
        <v>0</v>
      </c>
      <c r="AK10" s="155">
        <f>'3. Deliverability Details'!E14</f>
        <v>0</v>
      </c>
      <c r="AL10" s="156">
        <f>'3. Deliverability Details'!M14</f>
        <v>0</v>
      </c>
      <c r="AM10" s="156">
        <f>'3. Deliverability Details'!P14</f>
        <v>0</v>
      </c>
      <c r="AN10" s="89" t="str">
        <f>'4. Financial Detail'!L59</f>
        <v/>
      </c>
      <c r="AO10" s="66">
        <f>'4. Financial Detail'!M59</f>
        <v>0</v>
      </c>
      <c r="AP10" s="66">
        <f>'4. Financial Detail'!N59</f>
        <v>0</v>
      </c>
      <c r="AQ10" s="66">
        <f>'4. Financial Detail'!O59</f>
        <v>0</v>
      </c>
      <c r="AR10" s="66">
        <f>'4. Financial Detail'!P59</f>
        <v>0</v>
      </c>
      <c r="AS10" s="66">
        <f>'4. Financial Detail'!Q59</f>
        <v>0</v>
      </c>
      <c r="AT10" s="66">
        <f>'4. Financial Detail'!R59</f>
        <v>0</v>
      </c>
      <c r="AU10" s="91">
        <f>'4. Financial Detail'!S59</f>
        <v>0</v>
      </c>
    </row>
    <row r="11" spans="2:56" x14ac:dyDescent="0.25">
      <c r="B11" s="129">
        <f>'2. Technical Details'!C15</f>
        <v>0</v>
      </c>
      <c r="C11" s="129">
        <f>'6. Summary &amp; Declaration'!$G$23</f>
        <v>0</v>
      </c>
      <c r="D11" s="129">
        <f>'6. Summary &amp; Declaration'!$G$24</f>
        <v>0</v>
      </c>
      <c r="E11" s="148">
        <f>'2. Technical Details'!D15</f>
        <v>0</v>
      </c>
      <c r="F11" s="149">
        <f>'2. Technical Details'!F15</f>
        <v>0</v>
      </c>
      <c r="G11" s="153">
        <f>'2. Technical Details'!I15</f>
        <v>0</v>
      </c>
      <c r="H11" s="115">
        <f>'2. Technical Details'!J15</f>
        <v>0</v>
      </c>
      <c r="I11" s="68">
        <f>'2. Technical Details'!O15</f>
        <v>0</v>
      </c>
      <c r="J11" s="101" t="str">
        <f>'4. Financial Detail'!I60</f>
        <v/>
      </c>
      <c r="K11" s="161" t="str">
        <f>'6. Summary &amp; Declaration'!H97</f>
        <v/>
      </c>
      <c r="L11" s="137">
        <f>'4. Financial Detail'!H60</f>
        <v>0</v>
      </c>
      <c r="M11" s="137">
        <f>'4. Financial Detail'!J60</f>
        <v>0</v>
      </c>
      <c r="N11" s="137" t="str">
        <f>'4. Financial Detail'!K60</f>
        <v/>
      </c>
      <c r="O11" s="67">
        <f>'4. Financial Detail'!P15</f>
        <v>0</v>
      </c>
      <c r="P11" s="69">
        <f>'4. Financial Detail'!Q15</f>
        <v>0</v>
      </c>
      <c r="Q11" s="67" t="str">
        <f>'4. Financial Detail'!Q37</f>
        <v/>
      </c>
      <c r="R11" s="143" t="str">
        <f>'4. Financial Detail'!R37</f>
        <v/>
      </c>
      <c r="S11" s="125">
        <f>'2. Technical Details'!G15</f>
        <v>0</v>
      </c>
      <c r="T11" s="152">
        <f>'2. Technical Details'!H15</f>
        <v>0</v>
      </c>
      <c r="U11" s="115">
        <f>'2. Technical Details'!K15</f>
        <v>0</v>
      </c>
      <c r="V11" s="115">
        <f>'2. Technical Details'!L15</f>
        <v>0</v>
      </c>
      <c r="W11" s="115">
        <f>'2. Technical Details'!M15</f>
        <v>0</v>
      </c>
      <c r="X11" s="122">
        <f>'2. Technical Details'!P15</f>
        <v>0</v>
      </c>
      <c r="Y11" s="122">
        <f>'2. Technical Details'!Q15</f>
        <v>0</v>
      </c>
      <c r="Z11" s="122">
        <f>'2. Technical Details'!R15</f>
        <v>0</v>
      </c>
      <c r="AA11" s="66">
        <f>'2. Technical Details'!S15</f>
        <v>0</v>
      </c>
      <c r="AB11" s="124" t="str">
        <f>'2. Technical Details'!U15</f>
        <v/>
      </c>
      <c r="AC11" s="124" t="str">
        <f>'2. Technical Details'!V15</f>
        <v/>
      </c>
      <c r="AD11" s="124" t="str">
        <f>'2. Technical Details'!Y15</f>
        <v/>
      </c>
      <c r="AE11" s="313" t="str">
        <f>'2. Technical Details'!AA15</f>
        <v/>
      </c>
      <c r="AF11" s="85" t="str">
        <f>'4. Financial Detail'!X15</f>
        <v/>
      </c>
      <c r="AG11" s="83" t="str">
        <f>'4. Financial Detail'!X15</f>
        <v/>
      </c>
      <c r="AH11" s="83" t="str">
        <f>'4. Financial Detail'!Y15</f>
        <v/>
      </c>
      <c r="AI11" s="86" t="str">
        <f>'4. Financial Detail'!AA15</f>
        <v/>
      </c>
      <c r="AJ11" s="154">
        <f>'3. Deliverability Details'!D15</f>
        <v>0</v>
      </c>
      <c r="AK11" s="155">
        <f>'3. Deliverability Details'!E15</f>
        <v>0</v>
      </c>
      <c r="AL11" s="156">
        <f>'3. Deliverability Details'!M15</f>
        <v>0</v>
      </c>
      <c r="AM11" s="156">
        <f>'3. Deliverability Details'!P15</f>
        <v>0</v>
      </c>
      <c r="AN11" s="89" t="str">
        <f>'4. Financial Detail'!L60</f>
        <v/>
      </c>
      <c r="AO11" s="66">
        <f>'4. Financial Detail'!M60</f>
        <v>0</v>
      </c>
      <c r="AP11" s="66">
        <f>'4. Financial Detail'!N60</f>
        <v>0</v>
      </c>
      <c r="AQ11" s="66">
        <f>'4. Financial Detail'!O60</f>
        <v>0</v>
      </c>
      <c r="AR11" s="66">
        <f>'4. Financial Detail'!P60</f>
        <v>0</v>
      </c>
      <c r="AS11" s="66">
        <f>'4. Financial Detail'!Q60</f>
        <v>0</v>
      </c>
      <c r="AT11" s="66">
        <f>'4. Financial Detail'!R60</f>
        <v>0</v>
      </c>
      <c r="AU11" s="91">
        <f>'4. Financial Detail'!S60</f>
        <v>0</v>
      </c>
    </row>
    <row r="12" spans="2:56" x14ac:dyDescent="0.25">
      <c r="B12" s="129">
        <f>'2. Technical Details'!C16</f>
        <v>0</v>
      </c>
      <c r="C12" s="129">
        <f>'6. Summary &amp; Declaration'!$G$23</f>
        <v>0</v>
      </c>
      <c r="D12" s="129">
        <f>'6. Summary &amp; Declaration'!$G$24</f>
        <v>0</v>
      </c>
      <c r="E12" s="148">
        <f>'2. Technical Details'!D16</f>
        <v>0</v>
      </c>
      <c r="F12" s="149">
        <f>'2. Technical Details'!F16</f>
        <v>0</v>
      </c>
      <c r="G12" s="153">
        <f>'2. Technical Details'!I16</f>
        <v>0</v>
      </c>
      <c r="H12" s="115">
        <f>'2. Technical Details'!J16</f>
        <v>0</v>
      </c>
      <c r="I12" s="68">
        <f>'2. Technical Details'!O16</f>
        <v>0</v>
      </c>
      <c r="J12" s="101" t="str">
        <f>'4. Financial Detail'!I61</f>
        <v/>
      </c>
      <c r="K12" s="161" t="str">
        <f>'6. Summary &amp; Declaration'!H98</f>
        <v/>
      </c>
      <c r="L12" s="137">
        <f>'4. Financial Detail'!H61</f>
        <v>0</v>
      </c>
      <c r="M12" s="137">
        <f>'4. Financial Detail'!J61</f>
        <v>0</v>
      </c>
      <c r="N12" s="137" t="str">
        <f>'4. Financial Detail'!K61</f>
        <v/>
      </c>
      <c r="O12" s="67">
        <f>'4. Financial Detail'!P16</f>
        <v>0</v>
      </c>
      <c r="P12" s="69">
        <f>'4. Financial Detail'!Q16</f>
        <v>0</v>
      </c>
      <c r="Q12" s="67" t="str">
        <f>'4. Financial Detail'!Q38</f>
        <v/>
      </c>
      <c r="R12" s="143" t="str">
        <f>'4. Financial Detail'!R38</f>
        <v/>
      </c>
      <c r="S12" s="125">
        <f>'2. Technical Details'!G16</f>
        <v>0</v>
      </c>
      <c r="T12" s="152">
        <f>'2. Technical Details'!H16</f>
        <v>0</v>
      </c>
      <c r="U12" s="115">
        <f>'2. Technical Details'!K16</f>
        <v>0</v>
      </c>
      <c r="V12" s="115">
        <f>'2. Technical Details'!L16</f>
        <v>0</v>
      </c>
      <c r="W12" s="115">
        <f>'2. Technical Details'!M16</f>
        <v>0</v>
      </c>
      <c r="X12" s="122">
        <f>'2. Technical Details'!P16</f>
        <v>0</v>
      </c>
      <c r="Y12" s="122">
        <f>'2. Technical Details'!Q16</f>
        <v>0</v>
      </c>
      <c r="Z12" s="122">
        <f>'2. Technical Details'!R16</f>
        <v>0</v>
      </c>
      <c r="AA12" s="66">
        <f>'2. Technical Details'!S16</f>
        <v>0</v>
      </c>
      <c r="AB12" s="124" t="str">
        <f>'2. Technical Details'!U16</f>
        <v/>
      </c>
      <c r="AC12" s="124" t="str">
        <f>'2. Technical Details'!V16</f>
        <v/>
      </c>
      <c r="AD12" s="124" t="str">
        <f>'2. Technical Details'!Y16</f>
        <v/>
      </c>
      <c r="AE12" s="313" t="str">
        <f>'2. Technical Details'!AA16</f>
        <v/>
      </c>
      <c r="AF12" s="85" t="str">
        <f>'4. Financial Detail'!X16</f>
        <v/>
      </c>
      <c r="AG12" s="83" t="str">
        <f>'4. Financial Detail'!X16</f>
        <v/>
      </c>
      <c r="AH12" s="83" t="str">
        <f>'4. Financial Detail'!Y16</f>
        <v/>
      </c>
      <c r="AI12" s="86" t="str">
        <f>'4. Financial Detail'!AA16</f>
        <v/>
      </c>
      <c r="AJ12" s="154">
        <f>'3. Deliverability Details'!D16</f>
        <v>0</v>
      </c>
      <c r="AK12" s="155">
        <f>'3. Deliverability Details'!E16</f>
        <v>0</v>
      </c>
      <c r="AL12" s="156">
        <f>'3. Deliverability Details'!M16</f>
        <v>0</v>
      </c>
      <c r="AM12" s="156">
        <f>'3. Deliverability Details'!P16</f>
        <v>0</v>
      </c>
      <c r="AN12" s="89" t="str">
        <f>'4. Financial Detail'!L61</f>
        <v/>
      </c>
      <c r="AO12" s="66">
        <f>'4. Financial Detail'!M61</f>
        <v>0</v>
      </c>
      <c r="AP12" s="66">
        <f>'4. Financial Detail'!N61</f>
        <v>0</v>
      </c>
      <c r="AQ12" s="66">
        <f>'4. Financial Detail'!O61</f>
        <v>0</v>
      </c>
      <c r="AR12" s="66">
        <f>'4. Financial Detail'!P61</f>
        <v>0</v>
      </c>
      <c r="AS12" s="66">
        <f>'4. Financial Detail'!Q61</f>
        <v>0</v>
      </c>
      <c r="AT12" s="66">
        <f>'4. Financial Detail'!R61</f>
        <v>0</v>
      </c>
      <c r="AU12" s="91">
        <f>'4. Financial Detail'!S61</f>
        <v>0</v>
      </c>
    </row>
    <row r="13" spans="2:56" x14ac:dyDescent="0.25">
      <c r="B13" s="129">
        <f>'2. Technical Details'!C17</f>
        <v>0</v>
      </c>
      <c r="C13" s="129">
        <f>'6. Summary &amp; Declaration'!$G$23</f>
        <v>0</v>
      </c>
      <c r="D13" s="129">
        <f>'6. Summary &amp; Declaration'!$G$24</f>
        <v>0</v>
      </c>
      <c r="E13" s="148">
        <f>'2. Technical Details'!D17</f>
        <v>0</v>
      </c>
      <c r="F13" s="149">
        <f>'2. Technical Details'!F17</f>
        <v>0</v>
      </c>
      <c r="G13" s="153">
        <f>'2. Technical Details'!I17</f>
        <v>0</v>
      </c>
      <c r="H13" s="115">
        <f>'2. Technical Details'!J17</f>
        <v>0</v>
      </c>
      <c r="I13" s="68">
        <f>'2. Technical Details'!O17</f>
        <v>0</v>
      </c>
      <c r="J13" s="101" t="str">
        <f>'4. Financial Detail'!I62</f>
        <v/>
      </c>
      <c r="K13" s="161" t="str">
        <f>'6. Summary &amp; Declaration'!H99</f>
        <v/>
      </c>
      <c r="L13" s="137">
        <f>'4. Financial Detail'!H62</f>
        <v>0</v>
      </c>
      <c r="M13" s="137">
        <f>'4. Financial Detail'!J62</f>
        <v>0</v>
      </c>
      <c r="N13" s="137" t="str">
        <f>'4. Financial Detail'!K62</f>
        <v/>
      </c>
      <c r="O13" s="67">
        <f>'4. Financial Detail'!P17</f>
        <v>0</v>
      </c>
      <c r="P13" s="69">
        <f>'4. Financial Detail'!Q17</f>
        <v>0</v>
      </c>
      <c r="Q13" s="67" t="str">
        <f>'4. Financial Detail'!Q39</f>
        <v/>
      </c>
      <c r="R13" s="143" t="str">
        <f>'4. Financial Detail'!R39</f>
        <v/>
      </c>
      <c r="S13" s="125">
        <f>'2. Technical Details'!G17</f>
        <v>0</v>
      </c>
      <c r="T13" s="152">
        <f>'2. Technical Details'!H17</f>
        <v>0</v>
      </c>
      <c r="U13" s="115">
        <f>'2. Technical Details'!K17</f>
        <v>0</v>
      </c>
      <c r="V13" s="115">
        <f>'2. Technical Details'!L17</f>
        <v>0</v>
      </c>
      <c r="W13" s="115">
        <f>'2. Technical Details'!M17</f>
        <v>0</v>
      </c>
      <c r="X13" s="122">
        <f>'2. Technical Details'!P17</f>
        <v>0</v>
      </c>
      <c r="Y13" s="122">
        <f>'2. Technical Details'!Q17</f>
        <v>0</v>
      </c>
      <c r="Z13" s="122">
        <f>'2. Technical Details'!R17</f>
        <v>0</v>
      </c>
      <c r="AA13" s="66">
        <f>'2. Technical Details'!S17</f>
        <v>0</v>
      </c>
      <c r="AB13" s="124" t="str">
        <f>'2. Technical Details'!U17</f>
        <v/>
      </c>
      <c r="AC13" s="124" t="str">
        <f>'2. Technical Details'!V17</f>
        <v/>
      </c>
      <c r="AD13" s="124" t="str">
        <f>'2. Technical Details'!Y17</f>
        <v/>
      </c>
      <c r="AE13" s="313" t="str">
        <f>'2. Technical Details'!AA17</f>
        <v/>
      </c>
      <c r="AF13" s="85" t="str">
        <f>'4. Financial Detail'!X17</f>
        <v/>
      </c>
      <c r="AG13" s="83" t="str">
        <f>'4. Financial Detail'!X17</f>
        <v/>
      </c>
      <c r="AH13" s="83" t="str">
        <f>'4. Financial Detail'!Y17</f>
        <v/>
      </c>
      <c r="AI13" s="86" t="str">
        <f>'4. Financial Detail'!AA17</f>
        <v/>
      </c>
      <c r="AJ13" s="154">
        <f>'3. Deliverability Details'!D17</f>
        <v>0</v>
      </c>
      <c r="AK13" s="155">
        <f>'3. Deliverability Details'!E17</f>
        <v>0</v>
      </c>
      <c r="AL13" s="156">
        <f>'3. Deliverability Details'!M17</f>
        <v>0</v>
      </c>
      <c r="AM13" s="156">
        <f>'3. Deliverability Details'!P17</f>
        <v>0</v>
      </c>
      <c r="AN13" s="89" t="str">
        <f>'4. Financial Detail'!L62</f>
        <v/>
      </c>
      <c r="AO13" s="66">
        <f>'4. Financial Detail'!M62</f>
        <v>0</v>
      </c>
      <c r="AP13" s="66">
        <f>'4. Financial Detail'!N62</f>
        <v>0</v>
      </c>
      <c r="AQ13" s="66">
        <f>'4. Financial Detail'!O62</f>
        <v>0</v>
      </c>
      <c r="AR13" s="66">
        <f>'4. Financial Detail'!P62</f>
        <v>0</v>
      </c>
      <c r="AS13" s="66">
        <f>'4. Financial Detail'!Q62</f>
        <v>0</v>
      </c>
      <c r="AT13" s="66">
        <f>'4. Financial Detail'!R62</f>
        <v>0</v>
      </c>
      <c r="AU13" s="91">
        <f>'4. Financial Detail'!S62</f>
        <v>0</v>
      </c>
    </row>
    <row r="14" spans="2:56" x14ac:dyDescent="0.25">
      <c r="B14" s="129">
        <f>'2. Technical Details'!C18</f>
        <v>0</v>
      </c>
      <c r="C14" s="129">
        <f>'6. Summary &amp; Declaration'!$G$23</f>
        <v>0</v>
      </c>
      <c r="D14" s="129">
        <f>'6. Summary &amp; Declaration'!$G$24</f>
        <v>0</v>
      </c>
      <c r="E14" s="148">
        <f>'2. Technical Details'!D18</f>
        <v>0</v>
      </c>
      <c r="F14" s="149">
        <f>'2. Technical Details'!F18</f>
        <v>0</v>
      </c>
      <c r="G14" s="153">
        <f>'2. Technical Details'!I18</f>
        <v>0</v>
      </c>
      <c r="H14" s="115">
        <f>'2. Technical Details'!J18</f>
        <v>0</v>
      </c>
      <c r="I14" s="68">
        <f>'2. Technical Details'!O18</f>
        <v>0</v>
      </c>
      <c r="J14" s="101" t="str">
        <f>'4. Financial Detail'!I63</f>
        <v/>
      </c>
      <c r="K14" s="161" t="str">
        <f>'6. Summary &amp; Declaration'!H100</f>
        <v/>
      </c>
      <c r="L14" s="137">
        <f>'4. Financial Detail'!H63</f>
        <v>0</v>
      </c>
      <c r="M14" s="137">
        <f>'4. Financial Detail'!J63</f>
        <v>0</v>
      </c>
      <c r="N14" s="137" t="str">
        <f>'4. Financial Detail'!K63</f>
        <v/>
      </c>
      <c r="O14" s="67">
        <f>'4. Financial Detail'!P18</f>
        <v>0</v>
      </c>
      <c r="P14" s="69">
        <f>'4. Financial Detail'!Q18</f>
        <v>0</v>
      </c>
      <c r="Q14" s="67" t="str">
        <f>'4. Financial Detail'!Q40</f>
        <v/>
      </c>
      <c r="R14" s="143" t="str">
        <f>'4. Financial Detail'!R40</f>
        <v/>
      </c>
      <c r="S14" s="125">
        <f>'2. Technical Details'!G18</f>
        <v>0</v>
      </c>
      <c r="T14" s="152">
        <f>'2. Technical Details'!H18</f>
        <v>0</v>
      </c>
      <c r="U14" s="115">
        <f>'2. Technical Details'!K18</f>
        <v>0</v>
      </c>
      <c r="V14" s="115">
        <f>'2. Technical Details'!L18</f>
        <v>0</v>
      </c>
      <c r="W14" s="115">
        <f>'2. Technical Details'!M18</f>
        <v>0</v>
      </c>
      <c r="X14" s="122">
        <f>'2. Technical Details'!P18</f>
        <v>0</v>
      </c>
      <c r="Y14" s="122">
        <f>'2. Technical Details'!Q18</f>
        <v>0</v>
      </c>
      <c r="Z14" s="122">
        <f>'2. Technical Details'!R18</f>
        <v>0</v>
      </c>
      <c r="AA14" s="66">
        <f>'2. Technical Details'!S18</f>
        <v>0</v>
      </c>
      <c r="AB14" s="124" t="str">
        <f>'2. Technical Details'!U18</f>
        <v/>
      </c>
      <c r="AC14" s="124" t="str">
        <f>'2. Technical Details'!V18</f>
        <v/>
      </c>
      <c r="AD14" s="124" t="str">
        <f>'2. Technical Details'!Y18</f>
        <v/>
      </c>
      <c r="AE14" s="313" t="str">
        <f>'2. Technical Details'!AA18</f>
        <v/>
      </c>
      <c r="AF14" s="85" t="str">
        <f>'4. Financial Detail'!X18</f>
        <v/>
      </c>
      <c r="AG14" s="83" t="str">
        <f>'4. Financial Detail'!X18</f>
        <v/>
      </c>
      <c r="AH14" s="83" t="str">
        <f>'4. Financial Detail'!Y18</f>
        <v/>
      </c>
      <c r="AI14" s="86" t="str">
        <f>'4. Financial Detail'!AA18</f>
        <v/>
      </c>
      <c r="AJ14" s="154">
        <f>'3. Deliverability Details'!D18</f>
        <v>0</v>
      </c>
      <c r="AK14" s="155">
        <f>'3. Deliverability Details'!E18</f>
        <v>0</v>
      </c>
      <c r="AL14" s="156">
        <f>'3. Deliverability Details'!M18</f>
        <v>0</v>
      </c>
      <c r="AM14" s="156">
        <f>'3. Deliverability Details'!P18</f>
        <v>0</v>
      </c>
      <c r="AN14" s="89" t="str">
        <f>'4. Financial Detail'!L63</f>
        <v/>
      </c>
      <c r="AO14" s="66">
        <f>'4. Financial Detail'!M63</f>
        <v>0</v>
      </c>
      <c r="AP14" s="66">
        <f>'4. Financial Detail'!N63</f>
        <v>0</v>
      </c>
      <c r="AQ14" s="66">
        <f>'4. Financial Detail'!O63</f>
        <v>0</v>
      </c>
      <c r="AR14" s="66">
        <f>'4. Financial Detail'!P63</f>
        <v>0</v>
      </c>
      <c r="AS14" s="66">
        <f>'4. Financial Detail'!Q63</f>
        <v>0</v>
      </c>
      <c r="AT14" s="66">
        <f>'4. Financial Detail'!R63</f>
        <v>0</v>
      </c>
      <c r="AU14" s="91">
        <f>'4. Financial Detail'!S63</f>
        <v>0</v>
      </c>
    </row>
    <row r="15" spans="2:56" x14ac:dyDescent="0.25">
      <c r="B15" s="129">
        <f>'2. Technical Details'!C19</f>
        <v>0</v>
      </c>
      <c r="C15" s="129">
        <f>'6. Summary &amp; Declaration'!$G$23</f>
        <v>0</v>
      </c>
      <c r="D15" s="129">
        <f>'6. Summary &amp; Declaration'!$G$24</f>
        <v>0</v>
      </c>
      <c r="E15" s="148">
        <f>'2. Technical Details'!D19</f>
        <v>0</v>
      </c>
      <c r="F15" s="149">
        <f>'2. Technical Details'!F19</f>
        <v>0</v>
      </c>
      <c r="G15" s="153">
        <f>'2. Technical Details'!I19</f>
        <v>0</v>
      </c>
      <c r="H15" s="115">
        <f>'2. Technical Details'!J19</f>
        <v>0</v>
      </c>
      <c r="I15" s="68">
        <f>'2. Technical Details'!O19</f>
        <v>0</v>
      </c>
      <c r="J15" s="101" t="str">
        <f>'4. Financial Detail'!I64</f>
        <v/>
      </c>
      <c r="K15" s="161" t="str">
        <f>'6. Summary &amp; Declaration'!H101</f>
        <v/>
      </c>
      <c r="L15" s="137">
        <f>'4. Financial Detail'!H64</f>
        <v>0</v>
      </c>
      <c r="M15" s="137">
        <f>'4. Financial Detail'!J64</f>
        <v>0</v>
      </c>
      <c r="N15" s="137" t="str">
        <f>'4. Financial Detail'!K64</f>
        <v/>
      </c>
      <c r="O15" s="67">
        <f>'4. Financial Detail'!P19</f>
        <v>0</v>
      </c>
      <c r="P15" s="69">
        <f>'4. Financial Detail'!Q19</f>
        <v>0</v>
      </c>
      <c r="Q15" s="67" t="str">
        <f>'4. Financial Detail'!Q41</f>
        <v/>
      </c>
      <c r="R15" s="143" t="str">
        <f>'4. Financial Detail'!R41</f>
        <v/>
      </c>
      <c r="S15" s="125">
        <f>'2. Technical Details'!G19</f>
        <v>0</v>
      </c>
      <c r="T15" s="152">
        <f>'2. Technical Details'!H19</f>
        <v>0</v>
      </c>
      <c r="U15" s="115">
        <f>'2. Technical Details'!K19</f>
        <v>0</v>
      </c>
      <c r="V15" s="115">
        <f>'2. Technical Details'!L19</f>
        <v>0</v>
      </c>
      <c r="W15" s="115">
        <f>'2. Technical Details'!M19</f>
        <v>0</v>
      </c>
      <c r="X15" s="122">
        <f>'2. Technical Details'!P19</f>
        <v>0</v>
      </c>
      <c r="Y15" s="122">
        <f>'2. Technical Details'!Q19</f>
        <v>0</v>
      </c>
      <c r="Z15" s="122">
        <f>'2. Technical Details'!R19</f>
        <v>0</v>
      </c>
      <c r="AA15" s="66">
        <f>'2. Technical Details'!S19</f>
        <v>0</v>
      </c>
      <c r="AB15" s="124" t="str">
        <f>'2. Technical Details'!U19</f>
        <v/>
      </c>
      <c r="AC15" s="124" t="str">
        <f>'2. Technical Details'!V19</f>
        <v/>
      </c>
      <c r="AD15" s="124" t="str">
        <f>'2. Technical Details'!Y19</f>
        <v/>
      </c>
      <c r="AE15" s="313" t="str">
        <f>'2. Technical Details'!AA19</f>
        <v/>
      </c>
      <c r="AF15" s="85" t="str">
        <f>'4. Financial Detail'!X19</f>
        <v/>
      </c>
      <c r="AG15" s="83" t="str">
        <f>'4. Financial Detail'!X19</f>
        <v/>
      </c>
      <c r="AH15" s="83" t="str">
        <f>'4. Financial Detail'!Y19</f>
        <v/>
      </c>
      <c r="AI15" s="86" t="str">
        <f>'4. Financial Detail'!AA19</f>
        <v/>
      </c>
      <c r="AJ15" s="154">
        <f>'3. Deliverability Details'!D19</f>
        <v>0</v>
      </c>
      <c r="AK15" s="155">
        <f>'3. Deliverability Details'!E19</f>
        <v>0</v>
      </c>
      <c r="AL15" s="156">
        <f>'3. Deliverability Details'!M19</f>
        <v>0</v>
      </c>
      <c r="AM15" s="156">
        <f>'3. Deliverability Details'!P19</f>
        <v>0</v>
      </c>
      <c r="AN15" s="89" t="str">
        <f>'4. Financial Detail'!L64</f>
        <v/>
      </c>
      <c r="AO15" s="66">
        <f>'4. Financial Detail'!M64</f>
        <v>0</v>
      </c>
      <c r="AP15" s="66">
        <f>'4. Financial Detail'!N64</f>
        <v>0</v>
      </c>
      <c r="AQ15" s="66">
        <f>'4. Financial Detail'!O64</f>
        <v>0</v>
      </c>
      <c r="AR15" s="66">
        <f>'4. Financial Detail'!P64</f>
        <v>0</v>
      </c>
      <c r="AS15" s="66">
        <f>'4. Financial Detail'!Q64</f>
        <v>0</v>
      </c>
      <c r="AT15" s="66">
        <f>'4. Financial Detail'!R64</f>
        <v>0</v>
      </c>
      <c r="AU15" s="91">
        <f>'4. Financial Detail'!S64</f>
        <v>0</v>
      </c>
    </row>
    <row r="16" spans="2:56" x14ac:dyDescent="0.25">
      <c r="B16" s="129">
        <f>'2. Technical Details'!C20</f>
        <v>0</v>
      </c>
      <c r="C16" s="129">
        <f>'6. Summary &amp; Declaration'!$G$23</f>
        <v>0</v>
      </c>
      <c r="D16" s="129">
        <f>'6. Summary &amp; Declaration'!$G$24</f>
        <v>0</v>
      </c>
      <c r="E16" s="148">
        <f>'2. Technical Details'!D20</f>
        <v>0</v>
      </c>
      <c r="F16" s="149">
        <f>'2. Technical Details'!F20</f>
        <v>0</v>
      </c>
      <c r="G16" s="153">
        <f>'2. Technical Details'!I20</f>
        <v>0</v>
      </c>
      <c r="H16" s="115">
        <f>'2. Technical Details'!J20</f>
        <v>0</v>
      </c>
      <c r="I16" s="68">
        <f>'2. Technical Details'!O20</f>
        <v>0</v>
      </c>
      <c r="J16" s="101" t="str">
        <f>'4. Financial Detail'!I65</f>
        <v/>
      </c>
      <c r="K16" s="161" t="str">
        <f>'6. Summary &amp; Declaration'!H102</f>
        <v/>
      </c>
      <c r="L16" s="137">
        <f>'4. Financial Detail'!H65</f>
        <v>0</v>
      </c>
      <c r="M16" s="137">
        <f>'4. Financial Detail'!J65</f>
        <v>0</v>
      </c>
      <c r="N16" s="137" t="str">
        <f>'4. Financial Detail'!K65</f>
        <v/>
      </c>
      <c r="O16" s="67">
        <f>'4. Financial Detail'!P20</f>
        <v>0</v>
      </c>
      <c r="P16" s="69">
        <f>'4. Financial Detail'!Q20</f>
        <v>0</v>
      </c>
      <c r="Q16" s="67" t="str">
        <f>'4. Financial Detail'!Q42</f>
        <v/>
      </c>
      <c r="R16" s="143" t="str">
        <f>'4. Financial Detail'!R42</f>
        <v/>
      </c>
      <c r="S16" s="125">
        <f>'2. Technical Details'!G20</f>
        <v>0</v>
      </c>
      <c r="T16" s="152">
        <f>'2. Technical Details'!H20</f>
        <v>0</v>
      </c>
      <c r="U16" s="115">
        <f>'2. Technical Details'!K20</f>
        <v>0</v>
      </c>
      <c r="V16" s="115">
        <f>'2. Technical Details'!L20</f>
        <v>0</v>
      </c>
      <c r="W16" s="115">
        <f>'2. Technical Details'!M20</f>
        <v>0</v>
      </c>
      <c r="X16" s="122">
        <f>'2. Technical Details'!P20</f>
        <v>0</v>
      </c>
      <c r="Y16" s="122">
        <f>'2. Technical Details'!Q20</f>
        <v>0</v>
      </c>
      <c r="Z16" s="122">
        <f>'2. Technical Details'!R20</f>
        <v>0</v>
      </c>
      <c r="AA16" s="66">
        <f>'2. Technical Details'!S20</f>
        <v>0</v>
      </c>
      <c r="AB16" s="124" t="str">
        <f>'2. Technical Details'!U20</f>
        <v/>
      </c>
      <c r="AC16" s="124" t="str">
        <f>'2. Technical Details'!V20</f>
        <v/>
      </c>
      <c r="AD16" s="124" t="str">
        <f>'2. Technical Details'!Y20</f>
        <v/>
      </c>
      <c r="AE16" s="313" t="str">
        <f>'2. Technical Details'!AA20</f>
        <v/>
      </c>
      <c r="AF16" s="85" t="str">
        <f>'4. Financial Detail'!X20</f>
        <v/>
      </c>
      <c r="AG16" s="83" t="str">
        <f>'4. Financial Detail'!X20</f>
        <v/>
      </c>
      <c r="AH16" s="83" t="str">
        <f>'4. Financial Detail'!Y20</f>
        <v/>
      </c>
      <c r="AI16" s="86" t="str">
        <f>'4. Financial Detail'!AA20</f>
        <v/>
      </c>
      <c r="AJ16" s="154">
        <f>'3. Deliverability Details'!D20</f>
        <v>0</v>
      </c>
      <c r="AK16" s="155">
        <f>'3. Deliverability Details'!E20</f>
        <v>0</v>
      </c>
      <c r="AL16" s="156">
        <f>'3. Deliverability Details'!M20</f>
        <v>0</v>
      </c>
      <c r="AM16" s="156">
        <f>'3. Deliverability Details'!P20</f>
        <v>0</v>
      </c>
      <c r="AN16" s="89" t="str">
        <f>'4. Financial Detail'!L65</f>
        <v/>
      </c>
      <c r="AO16" s="66">
        <f>'4. Financial Detail'!M65</f>
        <v>0</v>
      </c>
      <c r="AP16" s="66">
        <f>'4. Financial Detail'!N65</f>
        <v>0</v>
      </c>
      <c r="AQ16" s="66">
        <f>'4. Financial Detail'!O65</f>
        <v>0</v>
      </c>
      <c r="AR16" s="66">
        <f>'4. Financial Detail'!P65</f>
        <v>0</v>
      </c>
      <c r="AS16" s="66">
        <f>'4. Financial Detail'!Q65</f>
        <v>0</v>
      </c>
      <c r="AT16" s="66">
        <f>'4. Financial Detail'!R65</f>
        <v>0</v>
      </c>
      <c r="AU16" s="91">
        <f>'4. Financial Detail'!S65</f>
        <v>0</v>
      </c>
    </row>
    <row r="17" spans="2:47" x14ac:dyDescent="0.25">
      <c r="B17" s="129">
        <f>'2. Technical Details'!C21</f>
        <v>0</v>
      </c>
      <c r="C17" s="129">
        <f>'6. Summary &amp; Declaration'!$G$23</f>
        <v>0</v>
      </c>
      <c r="D17" s="129">
        <f>'6. Summary &amp; Declaration'!$G$24</f>
        <v>0</v>
      </c>
      <c r="E17" s="148">
        <f>'2. Technical Details'!D21</f>
        <v>0</v>
      </c>
      <c r="F17" s="149">
        <f>'2. Technical Details'!F21</f>
        <v>0</v>
      </c>
      <c r="G17" s="153">
        <f>'2. Technical Details'!I21</f>
        <v>0</v>
      </c>
      <c r="H17" s="115">
        <f>'2. Technical Details'!J21</f>
        <v>0</v>
      </c>
      <c r="I17" s="68">
        <f>'2. Technical Details'!O21</f>
        <v>0</v>
      </c>
      <c r="J17" s="101" t="str">
        <f>'4. Financial Detail'!I66</f>
        <v/>
      </c>
      <c r="K17" s="161" t="str">
        <f>'6. Summary &amp; Declaration'!H103</f>
        <v/>
      </c>
      <c r="L17" s="137">
        <f>'4. Financial Detail'!H66</f>
        <v>0</v>
      </c>
      <c r="M17" s="137">
        <f>'4. Financial Detail'!J66</f>
        <v>0</v>
      </c>
      <c r="N17" s="137" t="str">
        <f>'4. Financial Detail'!K66</f>
        <v/>
      </c>
      <c r="O17" s="67">
        <f>'4. Financial Detail'!P21</f>
        <v>0</v>
      </c>
      <c r="P17" s="69">
        <f>'4. Financial Detail'!Q21</f>
        <v>0</v>
      </c>
      <c r="Q17" s="67" t="str">
        <f>'4. Financial Detail'!Q43</f>
        <v/>
      </c>
      <c r="R17" s="143" t="str">
        <f>'4. Financial Detail'!R43</f>
        <v/>
      </c>
      <c r="S17" s="125">
        <f>'2. Technical Details'!G21</f>
        <v>0</v>
      </c>
      <c r="T17" s="152">
        <f>'2. Technical Details'!H21</f>
        <v>0</v>
      </c>
      <c r="U17" s="115">
        <f>'2. Technical Details'!K21</f>
        <v>0</v>
      </c>
      <c r="V17" s="115">
        <f>'2. Technical Details'!L21</f>
        <v>0</v>
      </c>
      <c r="W17" s="115">
        <f>'2. Technical Details'!M21</f>
        <v>0</v>
      </c>
      <c r="X17" s="122">
        <f>'2. Technical Details'!P21</f>
        <v>0</v>
      </c>
      <c r="Y17" s="122">
        <f>'2. Technical Details'!Q21</f>
        <v>0</v>
      </c>
      <c r="Z17" s="122">
        <f>'2. Technical Details'!R21</f>
        <v>0</v>
      </c>
      <c r="AA17" s="66">
        <f>'2. Technical Details'!S21</f>
        <v>0</v>
      </c>
      <c r="AB17" s="124" t="str">
        <f>'2. Technical Details'!U21</f>
        <v/>
      </c>
      <c r="AC17" s="124" t="str">
        <f>'2. Technical Details'!V21</f>
        <v/>
      </c>
      <c r="AD17" s="124" t="str">
        <f>'2. Technical Details'!Y21</f>
        <v/>
      </c>
      <c r="AE17" s="313" t="str">
        <f>'2. Technical Details'!AA21</f>
        <v/>
      </c>
      <c r="AF17" s="85" t="str">
        <f>'4. Financial Detail'!X21</f>
        <v/>
      </c>
      <c r="AG17" s="83" t="str">
        <f>'4. Financial Detail'!X21</f>
        <v/>
      </c>
      <c r="AH17" s="83" t="str">
        <f>'4. Financial Detail'!Y21</f>
        <v/>
      </c>
      <c r="AI17" s="86" t="str">
        <f>'4. Financial Detail'!AA21</f>
        <v/>
      </c>
      <c r="AJ17" s="154">
        <f>'3. Deliverability Details'!D21</f>
        <v>0</v>
      </c>
      <c r="AK17" s="155">
        <f>'3. Deliverability Details'!E21</f>
        <v>0</v>
      </c>
      <c r="AL17" s="156">
        <f>'3. Deliverability Details'!M21</f>
        <v>0</v>
      </c>
      <c r="AM17" s="156">
        <f>'3. Deliverability Details'!P21</f>
        <v>0</v>
      </c>
      <c r="AN17" s="89" t="str">
        <f>'4. Financial Detail'!L66</f>
        <v/>
      </c>
      <c r="AO17" s="66">
        <f>'4. Financial Detail'!M66</f>
        <v>0</v>
      </c>
      <c r="AP17" s="66">
        <f>'4. Financial Detail'!N66</f>
        <v>0</v>
      </c>
      <c r="AQ17" s="66">
        <f>'4. Financial Detail'!O66</f>
        <v>0</v>
      </c>
      <c r="AR17" s="66">
        <f>'4. Financial Detail'!P66</f>
        <v>0</v>
      </c>
      <c r="AS17" s="66">
        <f>'4. Financial Detail'!Q66</f>
        <v>0</v>
      </c>
      <c r="AT17" s="66">
        <f>'4. Financial Detail'!R66</f>
        <v>0</v>
      </c>
      <c r="AU17" s="91">
        <f>'4. Financial Detail'!S66</f>
        <v>0</v>
      </c>
    </row>
    <row r="18" spans="2:47" x14ac:dyDescent="0.25">
      <c r="B18" s="129">
        <f>'2. Technical Details'!C22</f>
        <v>0</v>
      </c>
      <c r="C18" s="129">
        <f>'6. Summary &amp; Declaration'!$G$23</f>
        <v>0</v>
      </c>
      <c r="D18" s="129">
        <f>'6. Summary &amp; Declaration'!$G$24</f>
        <v>0</v>
      </c>
      <c r="E18" s="148">
        <f>'2. Technical Details'!D22</f>
        <v>0</v>
      </c>
      <c r="F18" s="149">
        <f>'2. Technical Details'!F22</f>
        <v>0</v>
      </c>
      <c r="G18" s="153">
        <f>'2. Technical Details'!I22</f>
        <v>0</v>
      </c>
      <c r="H18" s="115">
        <f>'2. Technical Details'!J22</f>
        <v>0</v>
      </c>
      <c r="I18" s="68">
        <f>'2. Technical Details'!O22</f>
        <v>0</v>
      </c>
      <c r="J18" s="101" t="str">
        <f>'4. Financial Detail'!I67</f>
        <v/>
      </c>
      <c r="K18" s="161" t="str">
        <f>'6. Summary &amp; Declaration'!H104</f>
        <v/>
      </c>
      <c r="L18" s="137">
        <f>'4. Financial Detail'!H67</f>
        <v>0</v>
      </c>
      <c r="M18" s="137">
        <f>'4. Financial Detail'!J67</f>
        <v>0</v>
      </c>
      <c r="N18" s="137" t="str">
        <f>'4. Financial Detail'!K67</f>
        <v/>
      </c>
      <c r="O18" s="67">
        <f>'4. Financial Detail'!P22</f>
        <v>0</v>
      </c>
      <c r="P18" s="69">
        <f>'4. Financial Detail'!Q22</f>
        <v>0</v>
      </c>
      <c r="Q18" s="67" t="str">
        <f>'4. Financial Detail'!Q44</f>
        <v/>
      </c>
      <c r="R18" s="143" t="str">
        <f>'4. Financial Detail'!R44</f>
        <v/>
      </c>
      <c r="S18" s="125">
        <f>'2. Technical Details'!G22</f>
        <v>0</v>
      </c>
      <c r="T18" s="152">
        <f>'2. Technical Details'!H22</f>
        <v>0</v>
      </c>
      <c r="U18" s="115">
        <f>'2. Technical Details'!K22</f>
        <v>0</v>
      </c>
      <c r="V18" s="115">
        <f>'2. Technical Details'!L22</f>
        <v>0</v>
      </c>
      <c r="W18" s="115">
        <f>'2. Technical Details'!M22</f>
        <v>0</v>
      </c>
      <c r="X18" s="122">
        <f>'2. Technical Details'!P22</f>
        <v>0</v>
      </c>
      <c r="Y18" s="122">
        <f>'2. Technical Details'!Q22</f>
        <v>0</v>
      </c>
      <c r="Z18" s="122">
        <f>'2. Technical Details'!R22</f>
        <v>0</v>
      </c>
      <c r="AA18" s="66">
        <f>'2. Technical Details'!S22</f>
        <v>0</v>
      </c>
      <c r="AB18" s="124" t="str">
        <f>'2. Technical Details'!U22</f>
        <v/>
      </c>
      <c r="AC18" s="124" t="str">
        <f>'2. Technical Details'!V22</f>
        <v/>
      </c>
      <c r="AD18" s="124" t="str">
        <f>'2. Technical Details'!Y22</f>
        <v/>
      </c>
      <c r="AE18" s="313" t="str">
        <f>'2. Technical Details'!AA22</f>
        <v/>
      </c>
      <c r="AF18" s="85" t="str">
        <f>'4. Financial Detail'!X22</f>
        <v/>
      </c>
      <c r="AG18" s="83" t="str">
        <f>'4. Financial Detail'!X22</f>
        <v/>
      </c>
      <c r="AH18" s="83" t="str">
        <f>'4. Financial Detail'!Y22</f>
        <v/>
      </c>
      <c r="AI18" s="86" t="str">
        <f>'4. Financial Detail'!AA22</f>
        <v/>
      </c>
      <c r="AJ18" s="154">
        <f>'3. Deliverability Details'!D22</f>
        <v>0</v>
      </c>
      <c r="AK18" s="155">
        <f>'3. Deliverability Details'!E22</f>
        <v>0</v>
      </c>
      <c r="AL18" s="156">
        <f>'3. Deliverability Details'!M22</f>
        <v>0</v>
      </c>
      <c r="AM18" s="156">
        <f>'3. Deliverability Details'!P22</f>
        <v>0</v>
      </c>
      <c r="AN18" s="89" t="str">
        <f>'4. Financial Detail'!L67</f>
        <v/>
      </c>
      <c r="AO18" s="66">
        <f>'4. Financial Detail'!M67</f>
        <v>0</v>
      </c>
      <c r="AP18" s="66">
        <f>'4. Financial Detail'!N67</f>
        <v>0</v>
      </c>
      <c r="AQ18" s="66">
        <f>'4. Financial Detail'!O67</f>
        <v>0</v>
      </c>
      <c r="AR18" s="66">
        <f>'4. Financial Detail'!P67</f>
        <v>0</v>
      </c>
      <c r="AS18" s="66">
        <f>'4. Financial Detail'!Q67</f>
        <v>0</v>
      </c>
      <c r="AT18" s="66">
        <f>'4. Financial Detail'!R67</f>
        <v>0</v>
      </c>
      <c r="AU18" s="91">
        <f>'4. Financial Detail'!S67</f>
        <v>0</v>
      </c>
    </row>
    <row r="19" spans="2:47" ht="15.75" thickBot="1" x14ac:dyDescent="0.3">
      <c r="B19" s="129">
        <f>'2. Technical Details'!C23</f>
        <v>0</v>
      </c>
      <c r="C19" s="129">
        <f>'6. Summary &amp; Declaration'!$G$23</f>
        <v>0</v>
      </c>
      <c r="D19" s="129">
        <f>'6. Summary &amp; Declaration'!$G$24</f>
        <v>0</v>
      </c>
      <c r="E19" s="148">
        <f>'2. Technical Details'!D23</f>
        <v>0</v>
      </c>
      <c r="F19" s="149">
        <f>'2. Technical Details'!F23</f>
        <v>0</v>
      </c>
      <c r="G19" s="153">
        <f>'2. Technical Details'!I23</f>
        <v>0</v>
      </c>
      <c r="H19" s="115">
        <f>'2. Technical Details'!J23</f>
        <v>0</v>
      </c>
      <c r="I19" s="68">
        <f>'2. Technical Details'!O23</f>
        <v>0</v>
      </c>
      <c r="J19" s="101" t="str">
        <f>'4. Financial Detail'!I68</f>
        <v/>
      </c>
      <c r="K19" s="161" t="str">
        <f>'6. Summary &amp; Declaration'!H105</f>
        <v/>
      </c>
      <c r="L19" s="137">
        <f>'4. Financial Detail'!H68</f>
        <v>0</v>
      </c>
      <c r="M19" s="137">
        <f>'4. Financial Detail'!J68</f>
        <v>0</v>
      </c>
      <c r="N19" s="137" t="str">
        <f>'4. Financial Detail'!K68</f>
        <v/>
      </c>
      <c r="O19" s="82">
        <f>'4. Financial Detail'!P23</f>
        <v>0</v>
      </c>
      <c r="P19" s="72">
        <f>'4. Financial Detail'!Q23</f>
        <v>0</v>
      </c>
      <c r="Q19" s="67" t="str">
        <f>'4. Financial Detail'!Q45</f>
        <v/>
      </c>
      <c r="R19" s="143" t="str">
        <f>'4. Financial Detail'!R45</f>
        <v/>
      </c>
      <c r="S19" s="125">
        <f>'2. Technical Details'!G23</f>
        <v>0</v>
      </c>
      <c r="T19" s="152">
        <f>'2. Technical Details'!H23</f>
        <v>0</v>
      </c>
      <c r="U19" s="115">
        <f>'2. Technical Details'!K23</f>
        <v>0</v>
      </c>
      <c r="V19" s="115">
        <f>'2. Technical Details'!L23</f>
        <v>0</v>
      </c>
      <c r="W19" s="115">
        <f>'2. Technical Details'!M23</f>
        <v>0</v>
      </c>
      <c r="X19" s="122">
        <f>'2. Technical Details'!P23</f>
        <v>0</v>
      </c>
      <c r="Y19" s="122">
        <f>'2. Technical Details'!Q23</f>
        <v>0</v>
      </c>
      <c r="Z19" s="122">
        <f>'2. Technical Details'!R23</f>
        <v>0</v>
      </c>
      <c r="AA19" s="66">
        <f>'2. Technical Details'!S23</f>
        <v>0</v>
      </c>
      <c r="AB19" s="124" t="str">
        <f>'2. Technical Details'!U23</f>
        <v/>
      </c>
      <c r="AC19" s="124" t="str">
        <f>'2. Technical Details'!V23</f>
        <v/>
      </c>
      <c r="AD19" s="124" t="str">
        <f>'2. Technical Details'!Y23</f>
        <v/>
      </c>
      <c r="AE19" s="313" t="str">
        <f>'2. Technical Details'!AA23</f>
        <v/>
      </c>
      <c r="AF19" s="142" t="str">
        <f>'4. Financial Detail'!X23</f>
        <v/>
      </c>
      <c r="AG19" s="87" t="str">
        <f>'4. Financial Detail'!X23</f>
        <v/>
      </c>
      <c r="AH19" s="87" t="str">
        <f>'4. Financial Detail'!Y23</f>
        <v/>
      </c>
      <c r="AI19" s="88" t="str">
        <f>'4. Financial Detail'!AA23</f>
        <v/>
      </c>
      <c r="AJ19" s="154">
        <f>'3. Deliverability Details'!D23</f>
        <v>0</v>
      </c>
      <c r="AK19" s="155">
        <f>'3. Deliverability Details'!E23</f>
        <v>0</v>
      </c>
      <c r="AL19" s="156">
        <f>'3. Deliverability Details'!M23</f>
        <v>0</v>
      </c>
      <c r="AM19" s="156">
        <f>'3. Deliverability Details'!P23</f>
        <v>0</v>
      </c>
      <c r="AN19" s="89" t="str">
        <f>'4. Financial Detail'!L68</f>
        <v/>
      </c>
      <c r="AO19" s="66">
        <f>'4. Financial Detail'!M68</f>
        <v>0</v>
      </c>
      <c r="AP19" s="66">
        <f>'4. Financial Detail'!N68</f>
        <v>0</v>
      </c>
      <c r="AQ19" s="66">
        <f>'4. Financial Detail'!O68</f>
        <v>0</v>
      </c>
      <c r="AR19" s="66">
        <f>'4. Financial Detail'!P68</f>
        <v>0</v>
      </c>
      <c r="AS19" s="66">
        <f>'4. Financial Detail'!Q68</f>
        <v>0</v>
      </c>
      <c r="AT19" s="66">
        <f>'4. Financial Detail'!R68</f>
        <v>0</v>
      </c>
      <c r="AU19" s="91">
        <f>'4. Financial Detail'!S68</f>
        <v>0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969A7A-97E7-45DF-8D78-B607892F0401}">
  <sheetPr codeName="Sheet9">
    <tabColor theme="0" tint="-0.34998626667073579"/>
  </sheetPr>
  <dimension ref="B1:AE31"/>
  <sheetViews>
    <sheetView topLeftCell="F1" zoomScale="115" zoomScaleNormal="115" workbookViewId="0">
      <selection activeCell="H3" sqref="H3:H8"/>
    </sheetView>
  </sheetViews>
  <sheetFormatPr defaultRowHeight="15" x14ac:dyDescent="0.25"/>
  <cols>
    <col min="2" max="5" width="25.7109375" customWidth="1"/>
    <col min="6" max="6" width="51.5703125" customWidth="1"/>
    <col min="7" max="7" width="31.7109375" customWidth="1"/>
    <col min="8" max="8" width="31.85546875" customWidth="1"/>
    <col min="9" max="10" width="25.7109375" customWidth="1"/>
    <col min="11" max="11" width="4.140625" customWidth="1"/>
    <col min="12" max="31" width="23.28515625" customWidth="1"/>
  </cols>
  <sheetData>
    <row r="1" spans="2:31" ht="15.75" thickBot="1" x14ac:dyDescent="0.3"/>
    <row r="2" spans="2:31" ht="28.5" x14ac:dyDescent="0.25">
      <c r="B2" s="171" t="s">
        <v>424</v>
      </c>
      <c r="C2" s="169"/>
      <c r="D2" s="169"/>
      <c r="E2" s="169"/>
      <c r="F2" s="169"/>
      <c r="G2" s="169"/>
      <c r="H2" s="169"/>
      <c r="I2" s="169"/>
      <c r="J2" s="170"/>
      <c r="L2" s="78" t="s">
        <v>64</v>
      </c>
      <c r="M2" s="79"/>
      <c r="N2" s="79"/>
      <c r="O2" s="79"/>
      <c r="P2" s="79"/>
      <c r="Q2" s="79"/>
      <c r="R2" s="79"/>
      <c r="S2" s="76" t="s">
        <v>229</v>
      </c>
      <c r="T2" s="77"/>
      <c r="U2" s="77"/>
      <c r="V2" s="77"/>
      <c r="W2" s="77"/>
      <c r="X2" s="77"/>
      <c r="Y2" s="77"/>
      <c r="Z2" s="77"/>
      <c r="AA2" s="77"/>
      <c r="AB2" s="98" t="s">
        <v>65</v>
      </c>
      <c r="AC2" s="97"/>
      <c r="AD2" s="97"/>
      <c r="AE2" s="97"/>
    </row>
    <row r="3" spans="2:31" ht="99.75" x14ac:dyDescent="0.25">
      <c r="B3" s="51"/>
      <c r="C3" s="51"/>
      <c r="D3" s="51"/>
      <c r="E3" s="51"/>
      <c r="F3" s="51"/>
      <c r="G3" s="51"/>
      <c r="H3" s="319" t="s">
        <v>437</v>
      </c>
      <c r="I3" s="51"/>
      <c r="J3" s="51"/>
      <c r="L3" s="80" t="s">
        <v>42</v>
      </c>
      <c r="M3" s="73" t="s">
        <v>40</v>
      </c>
      <c r="N3" s="73" t="s">
        <v>239</v>
      </c>
      <c r="O3" s="73" t="s">
        <v>41</v>
      </c>
      <c r="P3" s="73" t="s">
        <v>240</v>
      </c>
      <c r="Q3" s="73" t="s">
        <v>43</v>
      </c>
      <c r="R3" s="131" t="s">
        <v>333</v>
      </c>
      <c r="S3" s="74" t="s">
        <v>67</v>
      </c>
      <c r="T3" s="95" t="s">
        <v>256</v>
      </c>
      <c r="U3" s="95" t="s">
        <v>68</v>
      </c>
      <c r="V3" s="95" t="s">
        <v>69</v>
      </c>
      <c r="W3" s="95" t="s">
        <v>225</v>
      </c>
      <c r="X3" s="95" t="s">
        <v>70</v>
      </c>
      <c r="Y3" s="95" t="s">
        <v>260</v>
      </c>
      <c r="Z3" s="95" t="s">
        <v>258</v>
      </c>
      <c r="AA3" s="95" t="s">
        <v>259</v>
      </c>
      <c r="AB3" s="74" t="s">
        <v>261</v>
      </c>
      <c r="AC3" s="95" t="s">
        <v>262</v>
      </c>
      <c r="AD3" s="95" t="s">
        <v>72</v>
      </c>
      <c r="AE3" s="95" t="s">
        <v>298</v>
      </c>
    </row>
    <row r="4" spans="2:31" s="164" customFormat="1" ht="57" customHeight="1" x14ac:dyDescent="0.25">
      <c r="B4" s="165" t="s">
        <v>36</v>
      </c>
      <c r="C4" s="165" t="s">
        <v>36</v>
      </c>
      <c r="D4" s="165" t="s">
        <v>36</v>
      </c>
      <c r="E4" s="165" t="s">
        <v>36</v>
      </c>
      <c r="F4" s="166" t="s">
        <v>345</v>
      </c>
      <c r="G4" s="165" t="s">
        <v>36</v>
      </c>
      <c r="H4" s="165" t="s">
        <v>36</v>
      </c>
      <c r="I4" s="166" t="s">
        <v>36</v>
      </c>
      <c r="J4" s="165" t="s">
        <v>45</v>
      </c>
      <c r="L4" s="165" t="s">
        <v>265</v>
      </c>
      <c r="M4" s="165" t="s">
        <v>221</v>
      </c>
      <c r="N4" s="165" t="s">
        <v>244</v>
      </c>
      <c r="O4" s="165" t="s">
        <v>230</v>
      </c>
      <c r="P4" s="165" t="s">
        <v>244</v>
      </c>
      <c r="Q4" s="165" t="s">
        <v>249</v>
      </c>
      <c r="R4" s="165" t="s">
        <v>241</v>
      </c>
      <c r="S4" s="165" t="s">
        <v>73</v>
      </c>
      <c r="T4" s="165" t="s">
        <v>257</v>
      </c>
      <c r="U4" s="165" t="s">
        <v>74</v>
      </c>
      <c r="V4" s="165" t="s">
        <v>75</v>
      </c>
      <c r="W4" s="165" t="s">
        <v>282</v>
      </c>
      <c r="X4" s="165" t="s">
        <v>76</v>
      </c>
      <c r="Y4" s="165" t="s">
        <v>77</v>
      </c>
      <c r="Z4" s="165" t="s">
        <v>76</v>
      </c>
      <c r="AA4" s="165" t="s">
        <v>77</v>
      </c>
      <c r="AB4" s="165" t="s">
        <v>44</v>
      </c>
      <c r="AC4" s="165" t="s">
        <v>78</v>
      </c>
      <c r="AD4" s="165" t="s">
        <v>44</v>
      </c>
      <c r="AE4" s="165" t="s">
        <v>44</v>
      </c>
    </row>
    <row r="5" spans="2:31" s="164" customFormat="1" ht="57" customHeight="1" x14ac:dyDescent="0.25">
      <c r="B5" s="165" t="s">
        <v>44</v>
      </c>
      <c r="C5" s="165" t="s">
        <v>206</v>
      </c>
      <c r="D5" s="165" t="s">
        <v>208</v>
      </c>
      <c r="E5" s="165" t="s">
        <v>209</v>
      </c>
      <c r="F5" s="166" t="s">
        <v>338</v>
      </c>
      <c r="G5" s="165" t="s">
        <v>224</v>
      </c>
      <c r="H5" s="165" t="s">
        <v>438</v>
      </c>
      <c r="I5" s="166" t="s">
        <v>211</v>
      </c>
      <c r="J5" s="168">
        <v>46023</v>
      </c>
      <c r="L5" s="165" t="s">
        <v>266</v>
      </c>
      <c r="M5" s="165" t="s">
        <v>219</v>
      </c>
      <c r="N5" s="165" t="s">
        <v>241</v>
      </c>
      <c r="O5" s="165" t="s">
        <v>232</v>
      </c>
      <c r="P5" s="165" t="s">
        <v>241</v>
      </c>
      <c r="Q5" s="165" t="s">
        <v>250</v>
      </c>
      <c r="R5" s="165" t="s">
        <v>332</v>
      </c>
      <c r="S5" s="165" t="s">
        <v>79</v>
      </c>
      <c r="T5" s="165" t="s">
        <v>80</v>
      </c>
      <c r="U5" s="165" t="s">
        <v>81</v>
      </c>
      <c r="V5" s="165" t="s">
        <v>82</v>
      </c>
      <c r="W5" s="165" t="s">
        <v>226</v>
      </c>
      <c r="X5" s="165" t="s">
        <v>73</v>
      </c>
      <c r="Y5" s="165" t="s">
        <v>257</v>
      </c>
      <c r="Z5" s="165" t="s">
        <v>73</v>
      </c>
      <c r="AA5" s="165" t="s">
        <v>257</v>
      </c>
      <c r="AB5" s="165" t="s">
        <v>83</v>
      </c>
      <c r="AC5" s="165" t="s">
        <v>84</v>
      </c>
      <c r="AD5" s="165" t="s">
        <v>83</v>
      </c>
      <c r="AE5" s="165" t="s">
        <v>83</v>
      </c>
    </row>
    <row r="6" spans="2:31" s="164" customFormat="1" ht="57" customHeight="1" x14ac:dyDescent="0.25">
      <c r="B6" s="165" t="s">
        <v>83</v>
      </c>
      <c r="C6" s="165" t="s">
        <v>207</v>
      </c>
      <c r="D6" s="165" t="s">
        <v>212</v>
      </c>
      <c r="E6" s="165" t="s">
        <v>213</v>
      </c>
      <c r="F6" s="166" t="s">
        <v>379</v>
      </c>
      <c r="G6" s="165" t="s">
        <v>405</v>
      </c>
      <c r="H6" s="165" t="s">
        <v>439</v>
      </c>
      <c r="I6" s="166" t="s">
        <v>425</v>
      </c>
      <c r="J6" s="168">
        <v>46054</v>
      </c>
      <c r="L6" s="165" t="s">
        <v>270</v>
      </c>
      <c r="M6" s="165" t="s">
        <v>217</v>
      </c>
      <c r="N6" s="165" t="s">
        <v>245</v>
      </c>
      <c r="O6" s="165" t="s">
        <v>233</v>
      </c>
      <c r="P6" s="165" t="s">
        <v>246</v>
      </c>
      <c r="Q6" s="165" t="s">
        <v>251</v>
      </c>
      <c r="R6" s="165" t="s">
        <v>330</v>
      </c>
      <c r="S6" s="165" t="s">
        <v>85</v>
      </c>
      <c r="T6" s="165" t="s">
        <v>254</v>
      </c>
      <c r="U6" s="165" t="s">
        <v>86</v>
      </c>
      <c r="V6" s="165" t="s">
        <v>86</v>
      </c>
      <c r="W6" s="165" t="s">
        <v>228</v>
      </c>
      <c r="X6" s="165" t="s">
        <v>79</v>
      </c>
      <c r="Y6" s="165" t="s">
        <v>80</v>
      </c>
      <c r="Z6" s="165" t="s">
        <v>79</v>
      </c>
      <c r="AA6" s="165" t="s">
        <v>80</v>
      </c>
      <c r="AB6" s="165" t="s">
        <v>87</v>
      </c>
      <c r="AC6" s="165" t="s">
        <v>88</v>
      </c>
      <c r="AD6" s="165"/>
      <c r="AE6" s="165"/>
    </row>
    <row r="7" spans="2:31" s="164" customFormat="1" ht="57" customHeight="1" x14ac:dyDescent="0.25">
      <c r="C7" s="165" t="s">
        <v>215</v>
      </c>
      <c r="F7" s="165" t="s">
        <v>344</v>
      </c>
      <c r="G7" s="165" t="s">
        <v>406</v>
      </c>
      <c r="H7" s="165" t="s">
        <v>440</v>
      </c>
      <c r="I7" s="166" t="s">
        <v>216</v>
      </c>
      <c r="J7" s="168">
        <v>46106</v>
      </c>
      <c r="L7" s="165" t="s">
        <v>271</v>
      </c>
      <c r="M7" s="165" t="s">
        <v>273</v>
      </c>
      <c r="N7" s="165" t="s">
        <v>242</v>
      </c>
      <c r="O7" s="165" t="s">
        <v>231</v>
      </c>
      <c r="P7" s="165" t="s">
        <v>247</v>
      </c>
      <c r="Q7" s="165" t="s">
        <v>252</v>
      </c>
      <c r="R7" s="165" t="s">
        <v>331</v>
      </c>
      <c r="S7" s="165" t="s">
        <v>89</v>
      </c>
      <c r="T7" s="165" t="s">
        <v>90</v>
      </c>
      <c r="U7" s="165" t="s">
        <v>91</v>
      </c>
      <c r="V7" s="165" t="s">
        <v>91</v>
      </c>
      <c r="W7" s="165" t="s">
        <v>227</v>
      </c>
      <c r="X7" s="165" t="s">
        <v>85</v>
      </c>
      <c r="Y7" s="165" t="s">
        <v>254</v>
      </c>
      <c r="Z7" s="165" t="s">
        <v>85</v>
      </c>
      <c r="AA7" s="165" t="s">
        <v>254</v>
      </c>
      <c r="AB7" s="165"/>
      <c r="AC7" s="165" t="s">
        <v>255</v>
      </c>
      <c r="AD7" s="165"/>
      <c r="AE7" s="165"/>
    </row>
    <row r="8" spans="2:31" s="164" customFormat="1" ht="57" customHeight="1" x14ac:dyDescent="0.25">
      <c r="F8" s="165" t="s">
        <v>346</v>
      </c>
      <c r="G8" s="165" t="s">
        <v>407</v>
      </c>
      <c r="H8" s="165" t="s">
        <v>441</v>
      </c>
      <c r="I8" s="166" t="s">
        <v>218</v>
      </c>
      <c r="J8" s="168">
        <v>46137</v>
      </c>
      <c r="L8" s="165" t="s">
        <v>267</v>
      </c>
      <c r="M8" s="165" t="s">
        <v>214</v>
      </c>
      <c r="N8" s="165" t="s">
        <v>243</v>
      </c>
      <c r="O8" s="165"/>
      <c r="P8" s="165" t="s">
        <v>248</v>
      </c>
      <c r="Q8" s="165" t="s">
        <v>253</v>
      </c>
      <c r="R8" s="165"/>
      <c r="S8" s="165" t="s">
        <v>92</v>
      </c>
      <c r="T8" s="165"/>
      <c r="U8" s="165"/>
      <c r="V8" s="165"/>
      <c r="W8" s="165"/>
      <c r="X8" s="165" t="s">
        <v>89</v>
      </c>
      <c r="Y8" s="165" t="s">
        <v>90</v>
      </c>
      <c r="Z8" s="165" t="s">
        <v>89</v>
      </c>
      <c r="AA8" s="165" t="s">
        <v>90</v>
      </c>
      <c r="AB8" s="165"/>
      <c r="AC8" s="165"/>
      <c r="AD8" s="165"/>
      <c r="AE8" s="165"/>
    </row>
    <row r="9" spans="2:31" s="164" customFormat="1" ht="57" customHeight="1" x14ac:dyDescent="0.25">
      <c r="F9" s="165" t="s">
        <v>347</v>
      </c>
      <c r="G9" s="165" t="s">
        <v>408</v>
      </c>
      <c r="H9" s="165" t="s">
        <v>442</v>
      </c>
      <c r="I9" s="165" t="s">
        <v>220</v>
      </c>
      <c r="J9" s="168">
        <v>46167</v>
      </c>
      <c r="L9" s="165"/>
      <c r="M9" s="165" t="s">
        <v>210</v>
      </c>
      <c r="N9" s="165"/>
      <c r="O9" s="165"/>
      <c r="P9" s="165"/>
      <c r="Q9" s="165"/>
      <c r="R9" s="165"/>
      <c r="S9" s="165" t="s">
        <v>93</v>
      </c>
      <c r="T9" s="165"/>
      <c r="U9" s="165"/>
      <c r="V9" s="165"/>
      <c r="W9" s="165"/>
      <c r="X9" s="165" t="s">
        <v>92</v>
      </c>
      <c r="Y9" s="165"/>
      <c r="Z9" s="165" t="s">
        <v>92</v>
      </c>
      <c r="AA9" s="165"/>
      <c r="AB9" s="165"/>
      <c r="AC9" s="165"/>
      <c r="AD9" s="165"/>
      <c r="AE9" s="165"/>
    </row>
    <row r="10" spans="2:31" s="164" customFormat="1" ht="57" customHeight="1" x14ac:dyDescent="0.25">
      <c r="F10" s="165" t="s">
        <v>376</v>
      </c>
      <c r="G10" s="165" t="s">
        <v>409</v>
      </c>
      <c r="H10" s="165" t="s">
        <v>443</v>
      </c>
      <c r="I10" s="165" t="s">
        <v>222</v>
      </c>
      <c r="J10" s="168">
        <v>46198</v>
      </c>
    </row>
    <row r="11" spans="2:31" s="164" customFormat="1" ht="57" customHeight="1" x14ac:dyDescent="0.25">
      <c r="F11" s="165" t="s">
        <v>377</v>
      </c>
      <c r="G11" s="165" t="s">
        <v>410</v>
      </c>
      <c r="H11" s="165" t="s">
        <v>444</v>
      </c>
      <c r="I11" s="165"/>
      <c r="J11" s="168">
        <v>46228</v>
      </c>
    </row>
    <row r="12" spans="2:31" s="164" customFormat="1" ht="57" customHeight="1" x14ac:dyDescent="0.25">
      <c r="F12" s="165" t="s">
        <v>378</v>
      </c>
      <c r="G12" s="165" t="s">
        <v>411</v>
      </c>
      <c r="H12" s="165" t="s">
        <v>445</v>
      </c>
      <c r="I12" s="165"/>
      <c r="J12" s="168">
        <v>46259</v>
      </c>
    </row>
    <row r="13" spans="2:31" s="164" customFormat="1" ht="57" customHeight="1" x14ac:dyDescent="0.25">
      <c r="F13" s="165" t="s">
        <v>380</v>
      </c>
      <c r="G13" s="165" t="s">
        <v>412</v>
      </c>
      <c r="H13" s="165"/>
      <c r="I13" s="165"/>
      <c r="J13" s="168">
        <v>46290</v>
      </c>
    </row>
    <row r="14" spans="2:31" s="164" customFormat="1" ht="57" customHeight="1" x14ac:dyDescent="0.25">
      <c r="G14" s="165" t="s">
        <v>413</v>
      </c>
      <c r="H14" s="165"/>
      <c r="I14" s="165"/>
      <c r="J14" s="168">
        <v>46320</v>
      </c>
    </row>
    <row r="15" spans="2:31" s="164" customFormat="1" ht="57" customHeight="1" x14ac:dyDescent="0.25">
      <c r="G15" s="165" t="s">
        <v>414</v>
      </c>
      <c r="I15" s="165"/>
      <c r="J15" s="168">
        <v>46351</v>
      </c>
    </row>
    <row r="16" spans="2:31" s="164" customFormat="1" ht="57" customHeight="1" x14ac:dyDescent="0.25">
      <c r="G16" s="165" t="s">
        <v>415</v>
      </c>
      <c r="J16" s="168"/>
    </row>
    <row r="17" spans="2:10" s="164" customFormat="1" ht="57" customHeight="1" x14ac:dyDescent="0.25">
      <c r="B17" s="167"/>
      <c r="D17" s="167"/>
      <c r="E17" s="167"/>
      <c r="F17" s="167"/>
      <c r="G17" s="165" t="s">
        <v>223</v>
      </c>
      <c r="H17" s="167"/>
      <c r="J17" s="168"/>
    </row>
    <row r="18" spans="2:10" s="164" customFormat="1" ht="57" customHeight="1" x14ac:dyDescent="0.25">
      <c r="B18" s="167"/>
      <c r="D18" s="167"/>
      <c r="E18" s="167"/>
      <c r="F18" s="167"/>
      <c r="G18" s="165" t="s">
        <v>416</v>
      </c>
      <c r="H18" s="167"/>
      <c r="J18" s="168"/>
    </row>
    <row r="19" spans="2:10" s="164" customFormat="1" ht="57" customHeight="1" x14ac:dyDescent="0.25">
      <c r="B19" s="167"/>
      <c r="D19" s="167"/>
      <c r="E19" s="167"/>
      <c r="F19" s="167"/>
      <c r="G19" s="165" t="s">
        <v>417</v>
      </c>
      <c r="H19" s="167"/>
      <c r="J19" s="168"/>
    </row>
    <row r="20" spans="2:10" s="164" customFormat="1" ht="57" customHeight="1" x14ac:dyDescent="0.25">
      <c r="B20" s="167"/>
      <c r="D20" s="167"/>
      <c r="E20" s="167"/>
      <c r="F20" s="167"/>
      <c r="G20" s="165" t="s">
        <v>418</v>
      </c>
      <c r="H20" s="167"/>
      <c r="J20" s="168"/>
    </row>
    <row r="21" spans="2:10" s="164" customFormat="1" ht="57" customHeight="1" x14ac:dyDescent="0.25">
      <c r="B21" s="167"/>
      <c r="D21" s="167"/>
      <c r="E21" s="167"/>
      <c r="F21" s="167"/>
      <c r="G21" s="165" t="s">
        <v>419</v>
      </c>
      <c r="H21" s="167"/>
      <c r="J21" s="168"/>
    </row>
    <row r="22" spans="2:10" s="164" customFormat="1" ht="57" customHeight="1" x14ac:dyDescent="0.25">
      <c r="B22" s="167"/>
      <c r="D22" s="167"/>
      <c r="E22" s="167"/>
      <c r="F22" s="167"/>
      <c r="G22" s="165" t="s">
        <v>420</v>
      </c>
      <c r="H22" s="167"/>
      <c r="J22" s="168"/>
    </row>
    <row r="23" spans="2:10" s="164" customFormat="1" ht="57" customHeight="1" x14ac:dyDescent="0.25">
      <c r="B23" s="167"/>
      <c r="D23" s="167"/>
      <c r="E23" s="167"/>
      <c r="F23" s="167"/>
      <c r="G23" s="165" t="s">
        <v>421</v>
      </c>
      <c r="H23" s="167"/>
      <c r="J23" s="168"/>
    </row>
    <row r="24" spans="2:10" s="164" customFormat="1" ht="57" customHeight="1" x14ac:dyDescent="0.25">
      <c r="B24" s="167"/>
      <c r="D24" s="167"/>
      <c r="E24" s="167"/>
      <c r="F24" s="167"/>
      <c r="G24" s="165" t="s">
        <v>422</v>
      </c>
      <c r="H24" s="167"/>
      <c r="J24" s="168"/>
    </row>
    <row r="25" spans="2:10" s="164" customFormat="1" ht="57" customHeight="1" x14ac:dyDescent="0.25">
      <c r="B25" s="167"/>
      <c r="D25" s="167"/>
      <c r="E25" s="167"/>
      <c r="F25" s="167"/>
      <c r="G25" s="165" t="s">
        <v>423</v>
      </c>
      <c r="H25" s="167"/>
      <c r="J25" s="168"/>
    </row>
    <row r="26" spans="2:10" s="164" customFormat="1" ht="57" customHeight="1" x14ac:dyDescent="0.25">
      <c r="B26" s="167"/>
      <c r="D26" s="167"/>
      <c r="E26" s="167"/>
      <c r="F26" s="167"/>
      <c r="G26" s="165" t="s">
        <v>190</v>
      </c>
      <c r="H26" s="167"/>
      <c r="J26" s="168"/>
    </row>
    <row r="27" spans="2:10" x14ac:dyDescent="0.25">
      <c r="B27" s="19"/>
      <c r="D27" s="19"/>
      <c r="E27" s="19"/>
      <c r="F27" s="19"/>
      <c r="G27" s="19"/>
      <c r="H27" s="19"/>
      <c r="J27" s="48"/>
    </row>
    <row r="28" spans="2:10" x14ac:dyDescent="0.25">
      <c r="B28" s="19"/>
      <c r="D28" s="19"/>
      <c r="E28" s="19"/>
      <c r="F28" s="19"/>
      <c r="G28" s="19"/>
      <c r="H28" s="19"/>
      <c r="J28" s="48"/>
    </row>
    <row r="31" spans="2:10" x14ac:dyDescent="0.25">
      <c r="J31" s="14"/>
    </row>
  </sheetData>
  <pageMargins left="0.7" right="0.7" top="0.75" bottom="0.75" header="0.3" footer="0.3"/>
  <pageSetup paperSize="9" orientation="portrait" r:id="rId1"/>
  <headerFooter>
    <oddFooter>&amp;L_x000D_&amp;1#&amp;"Calibri"&amp;10&amp;KFF0000 Confidential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dlc_DocId xmlns="77e487de-3c36-4b9e-81fc-b3b133bd0fcd">ZACJCHNAQN5S-185968979-2047</_dlc_DocId>
    <_dlc_DocIdUrl xmlns="77e487de-3c36-4b9e-81fc-b3b133bd0fcd">
      <Url>https://energyservicewales.sharepoint.com/sites/EnergyService2/_layouts/15/DocIdRedir.aspx?ID=ZACJCHNAQN5S-185968979-2047</Url>
      <Description>ZACJCHNAQN5S-185968979-2047</Description>
    </_dlc_DocIdUrl>
    <TaxCatchAll xmlns="77e487de-3c36-4b9e-81fc-b3b133bd0fcd" xsi:nil="true"/>
    <lcf76f155ced4ddcb4097134ff3c332f xmlns="5d96aa5b-78bd-4f7b-b6b2-a3df4767af1c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?mso-contentType ?>
<spe:Receivers xmlns:spe="http://schemas.microsoft.com/sharepoint/events">
  <Receiver>
    <Name>Document ID Generator</Name>
    <Synchronization>Synchronous</Synchronization>
    <Type>10001</Type>
    <SequenceNumber>1000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10002</Type>
    <SequenceNumber>1001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10004</Type>
    <SequenceNumber>1002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10006</Type>
    <SequenceNumber>1003</SequenceNumber>
    <Url/>
    <Assembly>Microsoft.Office.DocumentManagement, Version=16.0.0.0, Culture=neutral, PublicKeyToken=71e9bce111e9429c</Assembly>
    <Class>Microsoft.Office.DocumentManagement.Internal.DocIdHandler</Class>
    <Data/>
    <Filter/>
  </Receiver>
</spe:Receivers>
</file>

<file path=customXml/item4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213B2A5C0A234D41AEC6BDB205DAE272" ma:contentTypeVersion="11" ma:contentTypeDescription="Create a new document." ma:contentTypeScope="" ma:versionID="a4b6f97d834c8b477d3957482b86be8e">
  <xsd:schema xmlns:xsd="http://www.w3.org/2001/XMLSchema" xmlns:xs="http://www.w3.org/2001/XMLSchema" xmlns:p="http://schemas.microsoft.com/office/2006/metadata/properties" xmlns:ns2="77e487de-3c36-4b9e-81fc-b3b133bd0fcd" xmlns:ns3="5d96aa5b-78bd-4f7b-b6b2-a3df4767af1c" targetNamespace="http://schemas.microsoft.com/office/2006/metadata/properties" ma:root="true" ma:fieldsID="d761c09d7a894975860a84dbb9adb94a" ns2:_="" ns3:_="">
    <xsd:import namespace="77e487de-3c36-4b9e-81fc-b3b133bd0fcd"/>
    <xsd:import namespace="5d96aa5b-78bd-4f7b-b6b2-a3df4767af1c"/>
    <xsd:element name="properties">
      <xsd:complexType>
        <xsd:sequence>
          <xsd:element name="documentManagement">
            <xsd:complexType>
              <xsd:all>
                <xsd:element ref="ns2:_dlc_DocId" minOccurs="0"/>
                <xsd:element ref="ns2:_dlc_DocIdUrl" minOccurs="0"/>
                <xsd:element ref="ns2:_dlc_DocIdPersistId" minOccurs="0"/>
                <xsd:element ref="ns3:MediaServiceMetadata" minOccurs="0"/>
                <xsd:element ref="ns3:MediaServiceFastMetadata" minOccurs="0"/>
                <xsd:element ref="ns3:MediaServiceSearchProperties" minOccurs="0"/>
                <xsd:element ref="ns3:MediaServiceDateTaken" minOccurs="0"/>
                <xsd:element ref="ns3:MediaServiceGenerationTime" minOccurs="0"/>
                <xsd:element ref="ns3:MediaServiceEventHashCode" minOccurs="0"/>
                <xsd:element ref="ns3:MediaLengthInSeconds" minOccurs="0"/>
                <xsd:element ref="ns3:lcf76f155ced4ddcb4097134ff3c332f" minOccurs="0"/>
                <xsd:element ref="ns2:TaxCatchAll" minOccurs="0"/>
                <xsd:element ref="ns3:MediaServiceOCR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7e487de-3c36-4b9e-81fc-b3b133bd0fcd" elementFormDefault="qualified">
    <xsd:import namespace="http://schemas.microsoft.com/office/2006/documentManagement/types"/>
    <xsd:import namespace="http://schemas.microsoft.com/office/infopath/2007/PartnerControls"/>
    <xsd:element name="_dlc_DocId" ma:index="8" nillable="true" ma:displayName="Document ID Value" ma:description="The value of the document ID assigned to this item." ma:indexed="true" ma:internalName="_dlc_DocId" ma:readOnly="true">
      <xsd:simpleType>
        <xsd:restriction base="dms:Text"/>
      </xsd:simpleType>
    </xsd:element>
    <xsd:element name="_dlc_DocIdUrl" ma:index="9" nillable="true" ma:displayName="Document ID" ma:description="Permanent link to this document." ma:hidden="true" ma:internalName="_dlc_DocIdUrl" ma:readOnly="true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_dlc_DocIdPersistId" ma:index="10" nillable="true" ma:displayName="Persist ID" ma:description="Keep ID on add." ma:hidden="true" ma:internalName="_dlc_DocIdPersistId" ma:readOnly="true">
      <xsd:simpleType>
        <xsd:restriction base="dms:Boolean"/>
      </xsd:simpleType>
    </xsd:element>
    <xsd:element name="TaxCatchAll" ma:index="20" nillable="true" ma:displayName="Taxonomy Catch All Column" ma:hidden="true" ma:list="{ba997ca5-958a-4530-9f14-470dcd2cd2dc}" ma:internalName="TaxCatchAll" ma:showField="CatchAllData" ma:web="77e487de-3c36-4b9e-81fc-b3b133bd0fc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d96aa5b-78bd-4f7b-b6b2-a3df4767af1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1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2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3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4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7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9" nillable="true" ma:taxonomy="true" ma:internalName="lcf76f155ced4ddcb4097134ff3c332f" ma:taxonomyFieldName="MediaServiceImageTags" ma:displayName="Image Tags" ma:readOnly="false" ma:fieldId="{5cf76f15-5ced-4ddc-b409-7134ff3c332f}" ma:taxonomyMulti="true" ma:sspId="dbb4d13a-1a22-4556-bff5-ffdaa449389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2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F0EDB985-8454-44ED-B7DD-CE41B5DD4736}">
  <ds:schemaRefs>
    <ds:schemaRef ds:uri="http://purl.org/dc/terms/"/>
    <ds:schemaRef ds:uri="http://purl.org/dc/dcmitype/"/>
    <ds:schemaRef ds:uri="http://schemas.microsoft.com/office/2006/documentManagement/types"/>
    <ds:schemaRef ds:uri="5d96aa5b-78bd-4f7b-b6b2-a3df4767af1c"/>
    <ds:schemaRef ds:uri="http://schemas.openxmlformats.org/package/2006/metadata/core-properties"/>
    <ds:schemaRef ds:uri="http://purl.org/dc/elements/1.1/"/>
    <ds:schemaRef ds:uri="http://www.w3.org/XML/1998/namespace"/>
    <ds:schemaRef ds:uri="http://schemas.microsoft.com/office/infopath/2007/PartnerControls"/>
    <ds:schemaRef ds:uri="77e487de-3c36-4b9e-81fc-b3b133bd0fcd"/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93C93A46-7E7F-4C52-86BD-AB137E8A57B1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05F1997F-FD2D-4FF8-A235-651B4A1E52A9}">
  <ds:schemaRefs>
    <ds:schemaRef ds:uri="http://schemas.microsoft.com/sharepoint/events"/>
  </ds:schemaRefs>
</ds:datastoreItem>
</file>

<file path=customXml/itemProps4.xml><?xml version="1.0" encoding="utf-8"?>
<ds:datastoreItem xmlns:ds="http://schemas.openxmlformats.org/officeDocument/2006/customXml" ds:itemID="{76C35DEF-01D2-44F3-83CC-E0DA0A446A0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77e487de-3c36-4b9e-81fc-b3b133bd0fcd"/>
    <ds:schemaRef ds:uri="5d96aa5b-78bd-4f7b-b6b2-a3df4767af1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Metadata/LabelInfo.xml><?xml version="1.0" encoding="utf-8"?>
<clbl:labelList xmlns:clbl="http://schemas.microsoft.com/office/2020/mipLabelMetadata">
  <clbl:label id="{2ab17985-f445-4502-b79f-b0f175ac3326}" enabled="1" method="Standard" siteId="{a0f308b2-4bf8-47f0-b733-712d62bd1534}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9</vt:i4>
      </vt:variant>
    </vt:vector>
  </HeadingPairs>
  <TitlesOfParts>
    <vt:vector size="9" baseType="lpstr">
      <vt:lpstr>Guidance Notes</vt:lpstr>
      <vt:lpstr>1. Questions </vt:lpstr>
      <vt:lpstr>2. Technical Details</vt:lpstr>
      <vt:lpstr>3. Deliverability Details</vt:lpstr>
      <vt:lpstr>4. Financial Detail</vt:lpstr>
      <vt:lpstr>5. Risks</vt:lpstr>
      <vt:lpstr>6. Summary &amp; Declaration</vt:lpstr>
      <vt:lpstr>Trackerhelper</vt:lpstr>
      <vt:lpstr>Lists</vt:lpstr>
    </vt:vector>
  </TitlesOfParts>
  <Manager/>
  <Company>The Carbon Trust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David Powlesland;Jess Grant</dc:creator>
  <cp:keywords/>
  <dc:description/>
  <cp:lastModifiedBy>Steffan Cook</cp:lastModifiedBy>
  <cp:revision/>
  <dcterms:created xsi:type="dcterms:W3CDTF">2021-08-19T14:28:34Z</dcterms:created>
  <dcterms:modified xsi:type="dcterms:W3CDTF">2025-12-19T11:51:21Z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0x010100213B2A5C0A234D41AEC6BDB205DAE272</vt:lpwstr>
  </property>
  <property fmtid="{D5CDD505-2E9C-101B-9397-08002B2CF9AE}" pid="3" name="MediaServiceImageTags">
    <vt:lpwstr/>
  </property>
  <property fmtid="{D5CDD505-2E9C-101B-9397-08002B2CF9AE}" pid="4" name="MSIP_Label_82fa3fd3-029b-403d-91b4-1dc930cb0e60_Enabled">
    <vt:lpwstr>true</vt:lpwstr>
  </property>
  <property fmtid="{D5CDD505-2E9C-101B-9397-08002B2CF9AE}" pid="5" name="MSIP_Label_82fa3fd3-029b-403d-91b4-1dc930cb0e60_SetDate">
    <vt:lpwstr>2023-05-24T13:33:32Z</vt:lpwstr>
  </property>
  <property fmtid="{D5CDD505-2E9C-101B-9397-08002B2CF9AE}" pid="6" name="MSIP_Label_82fa3fd3-029b-403d-91b4-1dc930cb0e60_Method">
    <vt:lpwstr>Standard</vt:lpwstr>
  </property>
  <property fmtid="{D5CDD505-2E9C-101B-9397-08002B2CF9AE}" pid="7" name="MSIP_Label_82fa3fd3-029b-403d-91b4-1dc930cb0e60_Name">
    <vt:lpwstr>82fa3fd3-029b-403d-91b4-1dc930cb0e60</vt:lpwstr>
  </property>
  <property fmtid="{D5CDD505-2E9C-101B-9397-08002B2CF9AE}" pid="8" name="MSIP_Label_82fa3fd3-029b-403d-91b4-1dc930cb0e60_SiteId">
    <vt:lpwstr>4ae48b41-0137-4599-8661-fc641fe77bea</vt:lpwstr>
  </property>
  <property fmtid="{D5CDD505-2E9C-101B-9397-08002B2CF9AE}" pid="9" name="MSIP_Label_82fa3fd3-029b-403d-91b4-1dc930cb0e60_ActionId">
    <vt:lpwstr>da821faf-cd0d-47de-be84-532eaf8addfb</vt:lpwstr>
  </property>
  <property fmtid="{D5CDD505-2E9C-101B-9397-08002B2CF9AE}" pid="10" name="MSIP_Label_82fa3fd3-029b-403d-91b4-1dc930cb0e60_ContentBits">
    <vt:lpwstr>0</vt:lpwstr>
  </property>
  <property fmtid="{D5CDD505-2E9C-101B-9397-08002B2CF9AE}" pid="11" name="_dlc_DocIdItemGuid">
    <vt:lpwstr>6eec0f44-de25-4211-a5cd-4e75246b40a3</vt:lpwstr>
  </property>
  <property fmtid="{D5CDD505-2E9C-101B-9397-08002B2CF9AE}" pid="12" name="MSIP_Label_2ab17985-f445-4502-b79f-b0f175ac3326_Enabled">
    <vt:lpwstr>true</vt:lpwstr>
  </property>
  <property fmtid="{D5CDD505-2E9C-101B-9397-08002B2CF9AE}" pid="13" name="MSIP_Label_2ab17985-f445-4502-b79f-b0f175ac3326_SetDate">
    <vt:lpwstr>2025-06-16T10:16:10Z</vt:lpwstr>
  </property>
  <property fmtid="{D5CDD505-2E9C-101B-9397-08002B2CF9AE}" pid="14" name="MSIP_Label_2ab17985-f445-4502-b79f-b0f175ac3326_Method">
    <vt:lpwstr>Standard</vt:lpwstr>
  </property>
  <property fmtid="{D5CDD505-2E9C-101B-9397-08002B2CF9AE}" pid="15" name="MSIP_Label_2ab17985-f445-4502-b79f-b0f175ac3326_Name">
    <vt:lpwstr>Confidential</vt:lpwstr>
  </property>
  <property fmtid="{D5CDD505-2E9C-101B-9397-08002B2CF9AE}" pid="16" name="MSIP_Label_2ab17985-f445-4502-b79f-b0f175ac3326_SiteId">
    <vt:lpwstr>a0f308b2-4bf8-47f0-b733-712d62bd1534</vt:lpwstr>
  </property>
  <property fmtid="{D5CDD505-2E9C-101B-9397-08002B2CF9AE}" pid="17" name="MSIP_Label_2ab17985-f445-4502-b79f-b0f175ac3326_ActionId">
    <vt:lpwstr>cf75053a-204e-4e3d-b808-97d58c4c32ed</vt:lpwstr>
  </property>
  <property fmtid="{D5CDD505-2E9C-101B-9397-08002B2CF9AE}" pid="18" name="MSIP_Label_2ab17985-f445-4502-b79f-b0f175ac3326_ContentBits">
    <vt:lpwstr>2</vt:lpwstr>
  </property>
  <property fmtid="{D5CDD505-2E9C-101B-9397-08002B2CF9AE}" pid="19" name="MSIP_Label_2ab17985-f445-4502-b79f-b0f175ac3326_Tag">
    <vt:lpwstr>10, 3, 0, 1</vt:lpwstr>
  </property>
</Properties>
</file>