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4.xml" ContentType="application/vnd.openxmlformats-officedocument.drawing+xml"/>
  <Override PartName="/xl/tables/table2.xml" ContentType="application/vnd.openxmlformats-officedocument.spreadsheetml.table+xml"/>
  <Override PartName="/xl/slicers/slicer2.xml" ContentType="application/vnd.ms-excel.slicer+xml"/>
  <Override PartName="/xl/drawings/drawing5.xml" ContentType="application/vnd.openxmlformats-officedocument.drawing+xml"/>
  <Override PartName="/xl/tables/table3.xml" ContentType="application/vnd.openxmlformats-officedocument.spreadsheetml.table+xml"/>
  <Override PartName="/xl/slicers/slicer3.xml" ContentType="application/vnd.ms-excel.slicer+xml"/>
  <Override PartName="/xl/drawings/drawing6.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4.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166925"/>
  <mc:AlternateContent xmlns:mc="http://schemas.openxmlformats.org/markup-compatibility/2006">
    <mc:Choice Requires="x15">
      <x15ac:absPath xmlns:x15ac="http://schemas.microsoft.com/office/spreadsheetml/2010/11/ac" url="https://energyservicewales.sharepoint.com/sites/EnergyService2/A0009/Grant Documents_(inc.Arup)/Guidance &amp; App Form/Round 4/"/>
    </mc:Choice>
  </mc:AlternateContent>
  <xr:revisionPtr revIDLastSave="2712" documentId="8_{8D48D866-914F-4E8A-A474-1E7FED3A4EAB}" xr6:coauthVersionLast="47" xr6:coauthVersionMax="47" xr10:uidLastSave="{A585A0A5-9278-4555-8A5C-C7146C08A46F}"/>
  <workbookProtection workbookAlgorithmName="SHA-512" workbookHashValue="mu271o1o1gzDqsSC8lz9fqoMOfeYEZiFpeI8HguUw3psMtmI1Sr/wBCjbmyVKVRyiiBhEWUaetmyne7UtWTdkw==" workbookSaltValue="17sBluPzbB+pREbWHjVgnw==" workbookSpinCount="100000" lockStructure="1"/>
  <bookViews>
    <workbookView xWindow="28680" yWindow="-120" windowWidth="29040" windowHeight="15720" xr2:uid="{F03D668F-6991-4800-A115-FA5B966BFF0C}"/>
  </bookViews>
  <sheets>
    <sheet name="Guidance Notes" sheetId="11" r:id="rId1"/>
    <sheet name="Lookups" sheetId="12" state="hidden" r:id="rId2"/>
    <sheet name="1. Questions " sheetId="22" r:id="rId3"/>
    <sheet name="2. Technical Details" sheetId="21" r:id="rId4"/>
    <sheet name="3. Deliverability Details" sheetId="20" r:id="rId5"/>
    <sheet name="4. Financial Detail" sheetId="19" r:id="rId6"/>
    <sheet name="5. Risks" sheetId="10" r:id="rId7"/>
    <sheet name="6. Summary &amp; Declaration" sheetId="7" r:id="rId8"/>
    <sheet name="All data export" sheetId="34" state="hidden" r:id="rId9"/>
    <sheet name="Export - current tracker" sheetId="33" state="hidden" r:id="rId10"/>
    <sheet name="TechnicalDeskReview" sheetId="29" state="hidden" r:id="rId11"/>
    <sheet name="ClarificationCall" sheetId="30" state="hidden" r:id="rId12"/>
    <sheet name="Calculation_factors" sheetId="31" state="hidden" r:id="rId13"/>
  </sheets>
  <definedNames>
    <definedName name="_xlnm._FilterDatabase" localSheetId="3" hidden="1">'2. Technical Details'!$A$8:$A$19</definedName>
    <definedName name="Slicer_hider">#N/A</definedName>
    <definedName name="Slicer_hider1">#N/A</definedName>
    <definedName name="Slicer_hider2">#N/A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4"/>
        <x14:slicerCache r:id="rId15"/>
        <x14:slicerCache r:id="rId1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1" i="12" l="1"/>
  <c r="B6" i="34"/>
  <c r="B7" i="34"/>
  <c r="B8" i="34"/>
  <c r="B9" i="34"/>
  <c r="B10" i="34"/>
  <c r="B11" i="34"/>
  <c r="B12" i="34"/>
  <c r="B13" i="34"/>
  <c r="B14" i="34"/>
  <c r="B5" i="34"/>
  <c r="ER4" i="34"/>
  <c r="ES4" i="34"/>
  <c r="ET4" i="34"/>
  <c r="EQ4" i="34"/>
  <c r="EH5" i="34"/>
  <c r="EK5" i="34"/>
  <c r="EL5" i="34"/>
  <c r="EM5" i="34"/>
  <c r="EN5" i="34"/>
  <c r="EO5" i="34"/>
  <c r="EP5" i="34"/>
  <c r="EQ5" i="34"/>
  <c r="ER5" i="34"/>
  <c r="ES5" i="34"/>
  <c r="ET5" i="34"/>
  <c r="EH6" i="34"/>
  <c r="EK6" i="34"/>
  <c r="EL6" i="34"/>
  <c r="EM6" i="34"/>
  <c r="EN6" i="34"/>
  <c r="EO6" i="34"/>
  <c r="EP6" i="34"/>
  <c r="EQ6" i="34"/>
  <c r="ER6" i="34"/>
  <c r="ES6" i="34"/>
  <c r="ET6" i="34"/>
  <c r="EH7" i="34"/>
  <c r="EK7" i="34"/>
  <c r="EL7" i="34"/>
  <c r="EM7" i="34"/>
  <c r="EN7" i="34"/>
  <c r="EO7" i="34"/>
  <c r="EP7" i="34"/>
  <c r="EQ7" i="34"/>
  <c r="ER7" i="34"/>
  <c r="ES7" i="34"/>
  <c r="ET7" i="34"/>
  <c r="EH8" i="34"/>
  <c r="EK8" i="34"/>
  <c r="EL8" i="34"/>
  <c r="EM8" i="34"/>
  <c r="EN8" i="34"/>
  <c r="EO8" i="34"/>
  <c r="EP8" i="34"/>
  <c r="EQ8" i="34"/>
  <c r="ER8" i="34"/>
  <c r="ES8" i="34"/>
  <c r="ET8" i="34"/>
  <c r="EH9" i="34"/>
  <c r="EK9" i="34"/>
  <c r="EL9" i="34"/>
  <c r="EM9" i="34"/>
  <c r="EN9" i="34"/>
  <c r="EO9" i="34"/>
  <c r="EP9" i="34"/>
  <c r="EQ9" i="34"/>
  <c r="ER9" i="34"/>
  <c r="ES9" i="34"/>
  <c r="ET9" i="34"/>
  <c r="EH10" i="34"/>
  <c r="EK10" i="34"/>
  <c r="EL10" i="34"/>
  <c r="EM10" i="34"/>
  <c r="EN10" i="34"/>
  <c r="EO10" i="34"/>
  <c r="EP10" i="34"/>
  <c r="EQ10" i="34"/>
  <c r="ER10" i="34"/>
  <c r="ES10" i="34"/>
  <c r="ET10" i="34"/>
  <c r="EH11" i="34"/>
  <c r="EK11" i="34"/>
  <c r="EL11" i="34"/>
  <c r="EM11" i="34"/>
  <c r="EN11" i="34"/>
  <c r="EO11" i="34"/>
  <c r="EP11" i="34"/>
  <c r="EQ11" i="34"/>
  <c r="ER11" i="34"/>
  <c r="ES11" i="34"/>
  <c r="ET11" i="34"/>
  <c r="EH12" i="34"/>
  <c r="EK12" i="34"/>
  <c r="EL12" i="34"/>
  <c r="EM12" i="34"/>
  <c r="EN12" i="34"/>
  <c r="EO12" i="34"/>
  <c r="EP12" i="34"/>
  <c r="EQ12" i="34"/>
  <c r="ER12" i="34"/>
  <c r="ES12" i="34"/>
  <c r="ET12" i="34"/>
  <c r="EH13" i="34"/>
  <c r="EK13" i="34"/>
  <c r="EL13" i="34"/>
  <c r="EM13" i="34"/>
  <c r="EN13" i="34"/>
  <c r="EO13" i="34"/>
  <c r="EP13" i="34"/>
  <c r="EQ13" i="34"/>
  <c r="ER13" i="34"/>
  <c r="ES13" i="34"/>
  <c r="ET13" i="34"/>
  <c r="EH14" i="34"/>
  <c r="EK14" i="34"/>
  <c r="EL14" i="34"/>
  <c r="EM14" i="34"/>
  <c r="EN14" i="34"/>
  <c r="EO14" i="34"/>
  <c r="EP14" i="34"/>
  <c r="EQ14" i="34"/>
  <c r="ER14" i="34"/>
  <c r="ES14" i="34"/>
  <c r="ET14" i="34"/>
  <c r="DM5" i="34"/>
  <c r="DN5" i="34"/>
  <c r="DO5" i="34"/>
  <c r="DP5" i="34"/>
  <c r="DQ5" i="34"/>
  <c r="DR5" i="34"/>
  <c r="DT5" i="34"/>
  <c r="DU5" i="34"/>
  <c r="DM6" i="34"/>
  <c r="DN6" i="34"/>
  <c r="DO6" i="34"/>
  <c r="DP6" i="34"/>
  <c r="DQ6" i="34"/>
  <c r="DR6" i="34"/>
  <c r="DT6" i="34"/>
  <c r="DU6" i="34"/>
  <c r="DM7" i="34"/>
  <c r="DN7" i="34"/>
  <c r="DO7" i="34"/>
  <c r="DP7" i="34"/>
  <c r="DQ7" i="34"/>
  <c r="DR7" i="34"/>
  <c r="DT7" i="34"/>
  <c r="DU7" i="34"/>
  <c r="DM8" i="34"/>
  <c r="DN8" i="34"/>
  <c r="DO8" i="34"/>
  <c r="DP8" i="34"/>
  <c r="DQ8" i="34"/>
  <c r="DR8" i="34"/>
  <c r="DT8" i="34"/>
  <c r="DU8" i="34"/>
  <c r="DM9" i="34"/>
  <c r="DN9" i="34"/>
  <c r="DO9" i="34"/>
  <c r="DP9" i="34"/>
  <c r="DQ9" i="34"/>
  <c r="DR9" i="34"/>
  <c r="DT9" i="34"/>
  <c r="DU9" i="34"/>
  <c r="DM10" i="34"/>
  <c r="DN10" i="34"/>
  <c r="DO10" i="34"/>
  <c r="DP10" i="34"/>
  <c r="DQ10" i="34"/>
  <c r="DR10" i="34"/>
  <c r="DT10" i="34"/>
  <c r="DU10" i="34"/>
  <c r="DM11" i="34"/>
  <c r="DN11" i="34"/>
  <c r="DO11" i="34"/>
  <c r="DP11" i="34"/>
  <c r="DQ11" i="34"/>
  <c r="DR11" i="34"/>
  <c r="DT11" i="34"/>
  <c r="DU11" i="34"/>
  <c r="DM12" i="34"/>
  <c r="DN12" i="34"/>
  <c r="DO12" i="34"/>
  <c r="DP12" i="34"/>
  <c r="DQ12" i="34"/>
  <c r="DR12" i="34"/>
  <c r="DT12" i="34"/>
  <c r="DU12" i="34"/>
  <c r="DM13" i="34"/>
  <c r="DN13" i="34"/>
  <c r="DO13" i="34"/>
  <c r="DP13" i="34"/>
  <c r="DQ13" i="34"/>
  <c r="DR13" i="34"/>
  <c r="DT13" i="34"/>
  <c r="DU13" i="34"/>
  <c r="DM14" i="34"/>
  <c r="DN14" i="34"/>
  <c r="DO14" i="34"/>
  <c r="DP14" i="34"/>
  <c r="DQ14" i="34"/>
  <c r="DR14" i="34"/>
  <c r="DT14" i="34"/>
  <c r="DU14" i="34"/>
  <c r="DL6" i="34"/>
  <c r="DL7" i="34"/>
  <c r="DL8" i="34"/>
  <c r="DL9" i="34"/>
  <c r="DL10" i="34"/>
  <c r="DL11" i="34"/>
  <c r="DL12" i="34"/>
  <c r="DL13" i="34"/>
  <c r="DL14" i="34"/>
  <c r="DL5" i="34"/>
  <c r="DF5" i="34"/>
  <c r="DG5" i="34"/>
  <c r="DH5" i="34"/>
  <c r="DI5" i="34"/>
  <c r="DJ5" i="34"/>
  <c r="DK5" i="34"/>
  <c r="DF6" i="34"/>
  <c r="DG6" i="34"/>
  <c r="DH6" i="34"/>
  <c r="DI6" i="34"/>
  <c r="DJ6" i="34"/>
  <c r="DK6" i="34"/>
  <c r="DF7" i="34"/>
  <c r="DG7" i="34"/>
  <c r="DH7" i="34"/>
  <c r="DI7" i="34"/>
  <c r="DJ7" i="34"/>
  <c r="DK7" i="34"/>
  <c r="DF8" i="34"/>
  <c r="DG8" i="34"/>
  <c r="DH8" i="34"/>
  <c r="DI8" i="34"/>
  <c r="DJ8" i="34"/>
  <c r="DK8" i="34"/>
  <c r="DF9" i="34"/>
  <c r="DG9" i="34"/>
  <c r="DH9" i="34"/>
  <c r="DI9" i="34"/>
  <c r="DJ9" i="34"/>
  <c r="DK9" i="34"/>
  <c r="DF10" i="34"/>
  <c r="DG10" i="34"/>
  <c r="DH10" i="34"/>
  <c r="DI10" i="34"/>
  <c r="DJ10" i="34"/>
  <c r="DK10" i="34"/>
  <c r="DF11" i="34"/>
  <c r="DG11" i="34"/>
  <c r="DH11" i="34"/>
  <c r="DI11" i="34"/>
  <c r="DJ11" i="34"/>
  <c r="DK11" i="34"/>
  <c r="DF12" i="34"/>
  <c r="DG12" i="34"/>
  <c r="DH12" i="34"/>
  <c r="DI12" i="34"/>
  <c r="DJ12" i="34"/>
  <c r="DK12" i="34"/>
  <c r="DF13" i="34"/>
  <c r="DG13" i="34"/>
  <c r="DH13" i="34"/>
  <c r="DI13" i="34"/>
  <c r="DJ13" i="34"/>
  <c r="DK13" i="34"/>
  <c r="DF14" i="34"/>
  <c r="DG14" i="34"/>
  <c r="DH14" i="34"/>
  <c r="DI14" i="34"/>
  <c r="DJ14" i="34"/>
  <c r="DK14" i="34"/>
  <c r="DE6" i="34"/>
  <c r="DE7" i="34"/>
  <c r="DE8" i="34"/>
  <c r="DE9" i="34"/>
  <c r="DE10" i="34"/>
  <c r="DE11" i="34"/>
  <c r="DE12" i="34"/>
  <c r="DE13" i="34"/>
  <c r="DE14" i="34"/>
  <c r="DE5" i="34"/>
  <c r="CR5" i="34"/>
  <c r="CS5" i="34"/>
  <c r="CT5" i="34"/>
  <c r="CU5" i="34"/>
  <c r="CV5" i="34"/>
  <c r="CW5" i="34"/>
  <c r="CX5" i="34"/>
  <c r="CY5" i="34"/>
  <c r="CZ5" i="34"/>
  <c r="DA5" i="34"/>
  <c r="DB5" i="34"/>
  <c r="DC5" i="34"/>
  <c r="DD5" i="34"/>
  <c r="CR6" i="34"/>
  <c r="CS6" i="34"/>
  <c r="CT6" i="34"/>
  <c r="CU6" i="34"/>
  <c r="CV6" i="34"/>
  <c r="CW6" i="34"/>
  <c r="CX6" i="34"/>
  <c r="CY6" i="34"/>
  <c r="CZ6" i="34"/>
  <c r="DA6" i="34"/>
  <c r="DB6" i="34"/>
  <c r="DC6" i="34"/>
  <c r="DD6" i="34"/>
  <c r="CR7" i="34"/>
  <c r="CS7" i="34"/>
  <c r="CT7" i="34"/>
  <c r="CU7" i="34"/>
  <c r="CV7" i="34"/>
  <c r="CW7" i="34"/>
  <c r="CX7" i="34"/>
  <c r="CY7" i="34"/>
  <c r="CZ7" i="34"/>
  <c r="DA7" i="34"/>
  <c r="DB7" i="34"/>
  <c r="DC7" i="34"/>
  <c r="DD7" i="34"/>
  <c r="CR8" i="34"/>
  <c r="CS8" i="34"/>
  <c r="CT8" i="34"/>
  <c r="CU8" i="34"/>
  <c r="CV8" i="34"/>
  <c r="CW8" i="34"/>
  <c r="CX8" i="34"/>
  <c r="CY8" i="34"/>
  <c r="CZ8" i="34"/>
  <c r="DA8" i="34"/>
  <c r="DB8" i="34"/>
  <c r="DC8" i="34"/>
  <c r="DD8" i="34"/>
  <c r="CR9" i="34"/>
  <c r="CS9" i="34"/>
  <c r="CT9" i="34"/>
  <c r="CU9" i="34"/>
  <c r="CV9" i="34"/>
  <c r="CW9" i="34"/>
  <c r="CX9" i="34"/>
  <c r="CY9" i="34"/>
  <c r="CZ9" i="34"/>
  <c r="DA9" i="34"/>
  <c r="DB9" i="34"/>
  <c r="DC9" i="34"/>
  <c r="DD9" i="34"/>
  <c r="CR10" i="34"/>
  <c r="CS10" i="34"/>
  <c r="CT10" i="34"/>
  <c r="CU10" i="34"/>
  <c r="CV10" i="34"/>
  <c r="CW10" i="34"/>
  <c r="CX10" i="34"/>
  <c r="CY10" i="34"/>
  <c r="CZ10" i="34"/>
  <c r="DA10" i="34"/>
  <c r="DB10" i="34"/>
  <c r="DC10" i="34"/>
  <c r="DD10" i="34"/>
  <c r="CR11" i="34"/>
  <c r="CS11" i="34"/>
  <c r="CT11" i="34"/>
  <c r="CU11" i="34"/>
  <c r="CV11" i="34"/>
  <c r="CW11" i="34"/>
  <c r="CX11" i="34"/>
  <c r="CY11" i="34"/>
  <c r="CZ11" i="34"/>
  <c r="DA11" i="34"/>
  <c r="DB11" i="34"/>
  <c r="DC11" i="34"/>
  <c r="DD11" i="34"/>
  <c r="CR12" i="34"/>
  <c r="CS12" i="34"/>
  <c r="CT12" i="34"/>
  <c r="CU12" i="34"/>
  <c r="CV12" i="34"/>
  <c r="CW12" i="34"/>
  <c r="CX12" i="34"/>
  <c r="CY12" i="34"/>
  <c r="CZ12" i="34"/>
  <c r="DA12" i="34"/>
  <c r="DB12" i="34"/>
  <c r="DC12" i="34"/>
  <c r="DD12" i="34"/>
  <c r="CR13" i="34"/>
  <c r="CS13" i="34"/>
  <c r="CT13" i="34"/>
  <c r="CU13" i="34"/>
  <c r="CV13" i="34"/>
  <c r="CW13" i="34"/>
  <c r="CX13" i="34"/>
  <c r="CY13" i="34"/>
  <c r="CZ13" i="34"/>
  <c r="DA13" i="34"/>
  <c r="DB13" i="34"/>
  <c r="DC13" i="34"/>
  <c r="DD13" i="34"/>
  <c r="CR14" i="34"/>
  <c r="CS14" i="34"/>
  <c r="CT14" i="34"/>
  <c r="CU14" i="34"/>
  <c r="CV14" i="34"/>
  <c r="CW14" i="34"/>
  <c r="CX14" i="34"/>
  <c r="CY14" i="34"/>
  <c r="CZ14" i="34"/>
  <c r="DA14" i="34"/>
  <c r="DB14" i="34"/>
  <c r="DC14" i="34"/>
  <c r="DD14" i="34"/>
  <c r="CQ6" i="34"/>
  <c r="CQ7" i="34"/>
  <c r="CQ8" i="34"/>
  <c r="CQ9" i="34"/>
  <c r="CQ10" i="34"/>
  <c r="CQ11" i="34"/>
  <c r="CQ12" i="34"/>
  <c r="CQ13" i="34"/>
  <c r="CQ14" i="34"/>
  <c r="CQ5" i="34"/>
  <c r="BG5" i="34"/>
  <c r="BH5" i="34"/>
  <c r="BI5" i="34"/>
  <c r="BJ5" i="34"/>
  <c r="BL5" i="34"/>
  <c r="BM5" i="34"/>
  <c r="BN5" i="34"/>
  <c r="BO5" i="34"/>
  <c r="BP5" i="34"/>
  <c r="BQ5" i="34"/>
  <c r="BS5" i="34"/>
  <c r="BT5" i="34"/>
  <c r="BU5" i="34"/>
  <c r="BV5" i="34"/>
  <c r="BW5" i="34"/>
  <c r="BX5" i="34"/>
  <c r="CD5" i="34"/>
  <c r="BG6" i="34"/>
  <c r="BH6" i="34"/>
  <c r="BI6" i="34"/>
  <c r="BJ6" i="34"/>
  <c r="BL6" i="34"/>
  <c r="BM6" i="34"/>
  <c r="BN6" i="34"/>
  <c r="BO6" i="34"/>
  <c r="BP6" i="34"/>
  <c r="BQ6" i="34"/>
  <c r="BS6" i="34"/>
  <c r="BT6" i="34"/>
  <c r="BU6" i="34"/>
  <c r="BV6" i="34"/>
  <c r="BW6" i="34"/>
  <c r="BX6" i="34"/>
  <c r="CD6" i="34"/>
  <c r="BG7" i="34"/>
  <c r="BH7" i="34"/>
  <c r="BI7" i="34"/>
  <c r="BJ7" i="34"/>
  <c r="BL7" i="34"/>
  <c r="BM7" i="34"/>
  <c r="BN7" i="34"/>
  <c r="BO7" i="34"/>
  <c r="BP7" i="34"/>
  <c r="BQ7" i="34"/>
  <c r="BS7" i="34"/>
  <c r="BT7" i="34"/>
  <c r="BU7" i="34"/>
  <c r="BV7" i="34"/>
  <c r="BW7" i="34"/>
  <c r="BX7" i="34"/>
  <c r="CD7" i="34"/>
  <c r="BG8" i="34"/>
  <c r="BH8" i="34"/>
  <c r="BI8" i="34"/>
  <c r="BJ8" i="34"/>
  <c r="BL8" i="34"/>
  <c r="BM8" i="34"/>
  <c r="BN8" i="34"/>
  <c r="BO8" i="34"/>
  <c r="BP8" i="34"/>
  <c r="BQ8" i="34"/>
  <c r="BS8" i="34"/>
  <c r="BT8" i="34"/>
  <c r="BU8" i="34"/>
  <c r="BV8" i="34"/>
  <c r="BW8" i="34"/>
  <c r="BX8" i="34"/>
  <c r="CD8" i="34"/>
  <c r="BG9" i="34"/>
  <c r="BH9" i="34"/>
  <c r="BI9" i="34"/>
  <c r="BJ9" i="34"/>
  <c r="BL9" i="34"/>
  <c r="BM9" i="34"/>
  <c r="BN9" i="34"/>
  <c r="BO9" i="34"/>
  <c r="BP9" i="34"/>
  <c r="BQ9" i="34"/>
  <c r="BS9" i="34"/>
  <c r="BT9" i="34"/>
  <c r="BU9" i="34"/>
  <c r="BV9" i="34"/>
  <c r="BW9" i="34"/>
  <c r="BX9" i="34"/>
  <c r="CD9" i="34"/>
  <c r="BG10" i="34"/>
  <c r="BH10" i="34"/>
  <c r="BI10" i="34"/>
  <c r="BJ10" i="34"/>
  <c r="BL10" i="34"/>
  <c r="BM10" i="34"/>
  <c r="BN10" i="34"/>
  <c r="BO10" i="34"/>
  <c r="BP10" i="34"/>
  <c r="BQ10" i="34"/>
  <c r="BS10" i="34"/>
  <c r="BT10" i="34"/>
  <c r="BU10" i="34"/>
  <c r="BV10" i="34"/>
  <c r="BW10" i="34"/>
  <c r="BX10" i="34"/>
  <c r="CD10" i="34"/>
  <c r="BG11" i="34"/>
  <c r="BH11" i="34"/>
  <c r="BI11" i="34"/>
  <c r="BJ11" i="34"/>
  <c r="BL11" i="34"/>
  <c r="BM11" i="34"/>
  <c r="BN11" i="34"/>
  <c r="BO11" i="34"/>
  <c r="BP11" i="34"/>
  <c r="BQ11" i="34"/>
  <c r="BS11" i="34"/>
  <c r="BT11" i="34"/>
  <c r="BU11" i="34"/>
  <c r="BV11" i="34"/>
  <c r="BW11" i="34"/>
  <c r="BX11" i="34"/>
  <c r="CD11" i="34"/>
  <c r="BG12" i="34"/>
  <c r="BH12" i="34"/>
  <c r="BI12" i="34"/>
  <c r="BJ12" i="34"/>
  <c r="BL12" i="34"/>
  <c r="BM12" i="34"/>
  <c r="BN12" i="34"/>
  <c r="BO12" i="34"/>
  <c r="BP12" i="34"/>
  <c r="BQ12" i="34"/>
  <c r="BS12" i="34"/>
  <c r="BT12" i="34"/>
  <c r="BU12" i="34"/>
  <c r="BV12" i="34"/>
  <c r="BW12" i="34"/>
  <c r="BX12" i="34"/>
  <c r="CD12" i="34"/>
  <c r="BG13" i="34"/>
  <c r="BH13" i="34"/>
  <c r="BI13" i="34"/>
  <c r="BJ13" i="34"/>
  <c r="BL13" i="34"/>
  <c r="BM13" i="34"/>
  <c r="BN13" i="34"/>
  <c r="BO13" i="34"/>
  <c r="BP13" i="34"/>
  <c r="BQ13" i="34"/>
  <c r="BS13" i="34"/>
  <c r="BT13" i="34"/>
  <c r="BU13" i="34"/>
  <c r="BV13" i="34"/>
  <c r="BW13" i="34"/>
  <c r="BX13" i="34"/>
  <c r="CD13" i="34"/>
  <c r="BG14" i="34"/>
  <c r="BH14" i="34"/>
  <c r="BI14" i="34"/>
  <c r="BJ14" i="34"/>
  <c r="BL14" i="34"/>
  <c r="BM14" i="34"/>
  <c r="BN14" i="34"/>
  <c r="BO14" i="34"/>
  <c r="BP14" i="34"/>
  <c r="BQ14" i="34"/>
  <c r="BS14" i="34"/>
  <c r="BT14" i="34"/>
  <c r="BU14" i="34"/>
  <c r="BV14" i="34"/>
  <c r="BW14" i="34"/>
  <c r="BX14" i="34"/>
  <c r="CD14" i="34"/>
  <c r="BF6" i="34"/>
  <c r="BF7" i="34"/>
  <c r="BF8" i="34"/>
  <c r="BF9" i="34"/>
  <c r="BF10" i="34"/>
  <c r="BF11" i="34"/>
  <c r="BF12" i="34"/>
  <c r="BF13" i="34"/>
  <c r="BF14" i="34"/>
  <c r="BF5" i="34"/>
  <c r="AL5" i="34"/>
  <c r="AM5" i="34"/>
  <c r="AN5" i="34"/>
  <c r="AO5" i="34"/>
  <c r="AP5" i="34"/>
  <c r="AQ5" i="34"/>
  <c r="AR5" i="34"/>
  <c r="AS5" i="34"/>
  <c r="AT5" i="34"/>
  <c r="AU5" i="34"/>
  <c r="AV5" i="34"/>
  <c r="AW5" i="34"/>
  <c r="AX5" i="34"/>
  <c r="AY5" i="34"/>
  <c r="AZ5" i="34"/>
  <c r="BA5" i="34"/>
  <c r="BB5" i="34"/>
  <c r="BC5" i="34"/>
  <c r="AL6" i="34"/>
  <c r="AM6" i="34"/>
  <c r="AN6" i="34"/>
  <c r="AO6" i="34"/>
  <c r="AP6" i="34"/>
  <c r="AQ6" i="34"/>
  <c r="AR6" i="34"/>
  <c r="AS6" i="34"/>
  <c r="AT6" i="34"/>
  <c r="AU6" i="34"/>
  <c r="AV6" i="34"/>
  <c r="AW6" i="34"/>
  <c r="AX6" i="34"/>
  <c r="AY6" i="34"/>
  <c r="AZ6" i="34"/>
  <c r="BA6" i="34"/>
  <c r="BB6" i="34"/>
  <c r="BC6" i="34"/>
  <c r="AL7" i="34"/>
  <c r="AM7" i="34"/>
  <c r="AN7" i="34"/>
  <c r="AO7" i="34"/>
  <c r="AP7" i="34"/>
  <c r="AQ7" i="34"/>
  <c r="AR7" i="34"/>
  <c r="AS7" i="34"/>
  <c r="AT7" i="34"/>
  <c r="AU7" i="34"/>
  <c r="AV7" i="34"/>
  <c r="AW7" i="34"/>
  <c r="AX7" i="34"/>
  <c r="AY7" i="34"/>
  <c r="AZ7" i="34"/>
  <c r="BA7" i="34"/>
  <c r="BB7" i="34"/>
  <c r="BC7" i="34"/>
  <c r="AL8" i="34"/>
  <c r="AM8" i="34"/>
  <c r="AN8" i="34"/>
  <c r="AO8" i="34"/>
  <c r="AP8" i="34"/>
  <c r="AQ8" i="34"/>
  <c r="AR8" i="34"/>
  <c r="AS8" i="34"/>
  <c r="AT8" i="34"/>
  <c r="AU8" i="34"/>
  <c r="AV8" i="34"/>
  <c r="AW8" i="34"/>
  <c r="AX8" i="34"/>
  <c r="AY8" i="34"/>
  <c r="AZ8" i="34"/>
  <c r="BA8" i="34"/>
  <c r="BB8" i="34"/>
  <c r="BC8" i="34"/>
  <c r="AL9" i="34"/>
  <c r="AM9" i="34"/>
  <c r="AN9" i="34"/>
  <c r="AO9" i="34"/>
  <c r="AP9" i="34"/>
  <c r="AQ9" i="34"/>
  <c r="AR9" i="34"/>
  <c r="AS9" i="34"/>
  <c r="AT9" i="34"/>
  <c r="AU9" i="34"/>
  <c r="AV9" i="34"/>
  <c r="AW9" i="34"/>
  <c r="AX9" i="34"/>
  <c r="AY9" i="34"/>
  <c r="AZ9" i="34"/>
  <c r="BA9" i="34"/>
  <c r="BB9" i="34"/>
  <c r="BC9" i="34"/>
  <c r="AL10" i="34"/>
  <c r="AM10" i="34"/>
  <c r="AN10" i="34"/>
  <c r="AO10" i="34"/>
  <c r="AP10" i="34"/>
  <c r="AQ10" i="34"/>
  <c r="AR10" i="34"/>
  <c r="AS10" i="34"/>
  <c r="AT10" i="34"/>
  <c r="AU10" i="34"/>
  <c r="AV10" i="34"/>
  <c r="AW10" i="34"/>
  <c r="AX10" i="34"/>
  <c r="AY10" i="34"/>
  <c r="AZ10" i="34"/>
  <c r="BA10" i="34"/>
  <c r="BB10" i="34"/>
  <c r="BC10" i="34"/>
  <c r="AL11" i="34"/>
  <c r="AM11" i="34"/>
  <c r="AN11" i="34"/>
  <c r="AO11" i="34"/>
  <c r="AP11" i="34"/>
  <c r="AQ11" i="34"/>
  <c r="AR11" i="34"/>
  <c r="AS11" i="34"/>
  <c r="AT11" i="34"/>
  <c r="AU11" i="34"/>
  <c r="AV11" i="34"/>
  <c r="AW11" i="34"/>
  <c r="AX11" i="34"/>
  <c r="AY11" i="34"/>
  <c r="AZ11" i="34"/>
  <c r="BA11" i="34"/>
  <c r="BB11" i="34"/>
  <c r="BC11" i="34"/>
  <c r="AL12" i="34"/>
  <c r="AM12" i="34"/>
  <c r="AN12" i="34"/>
  <c r="AO12" i="34"/>
  <c r="AP12" i="34"/>
  <c r="AQ12" i="34"/>
  <c r="AR12" i="34"/>
  <c r="AS12" i="34"/>
  <c r="AT12" i="34"/>
  <c r="AU12" i="34"/>
  <c r="AV12" i="34"/>
  <c r="AW12" i="34"/>
  <c r="AX12" i="34"/>
  <c r="AY12" i="34"/>
  <c r="AZ12" i="34"/>
  <c r="BA12" i="34"/>
  <c r="BB12" i="34"/>
  <c r="BC12" i="34"/>
  <c r="AL13" i="34"/>
  <c r="AM13" i="34"/>
  <c r="AN13" i="34"/>
  <c r="AO13" i="34"/>
  <c r="AP13" i="34"/>
  <c r="AQ13" i="34"/>
  <c r="AR13" i="34"/>
  <c r="AS13" i="34"/>
  <c r="AT13" i="34"/>
  <c r="AU13" i="34"/>
  <c r="AV13" i="34"/>
  <c r="AW13" i="34"/>
  <c r="AX13" i="34"/>
  <c r="AY13" i="34"/>
  <c r="AZ13" i="34"/>
  <c r="BA13" i="34"/>
  <c r="BB13" i="34"/>
  <c r="BC13" i="34"/>
  <c r="AL14" i="34"/>
  <c r="AM14" i="34"/>
  <c r="AN14" i="34"/>
  <c r="AO14" i="34"/>
  <c r="AP14" i="34"/>
  <c r="AQ14" i="34"/>
  <c r="AR14" i="34"/>
  <c r="AS14" i="34"/>
  <c r="AT14" i="34"/>
  <c r="AU14" i="34"/>
  <c r="AV14" i="34"/>
  <c r="AW14" i="34"/>
  <c r="AX14" i="34"/>
  <c r="AY14" i="34"/>
  <c r="AZ14" i="34"/>
  <c r="BA14" i="34"/>
  <c r="BB14" i="34"/>
  <c r="BC14" i="34"/>
  <c r="AK6" i="34"/>
  <c r="AK7" i="34"/>
  <c r="AK8" i="34"/>
  <c r="AK9" i="34"/>
  <c r="AK10" i="34"/>
  <c r="AK11" i="34"/>
  <c r="AK12" i="34"/>
  <c r="AK13" i="34"/>
  <c r="AK14" i="34"/>
  <c r="AK5" i="34"/>
  <c r="D5" i="34"/>
  <c r="E5" i="34"/>
  <c r="F5" i="34"/>
  <c r="G5" i="34"/>
  <c r="H5" i="34"/>
  <c r="I5" i="34"/>
  <c r="J5" i="34"/>
  <c r="K5" i="34"/>
  <c r="L5" i="34"/>
  <c r="M5" i="34"/>
  <c r="N5" i="34"/>
  <c r="O5" i="34"/>
  <c r="P5" i="34"/>
  <c r="Q5" i="34"/>
  <c r="R5" i="34"/>
  <c r="S5" i="34"/>
  <c r="T5" i="34"/>
  <c r="U5" i="34"/>
  <c r="V5" i="34"/>
  <c r="W5" i="34"/>
  <c r="X5" i="34"/>
  <c r="Y5" i="34"/>
  <c r="Z5" i="34"/>
  <c r="AA5" i="34"/>
  <c r="AB5" i="34"/>
  <c r="AC5" i="34"/>
  <c r="AD5" i="34"/>
  <c r="AE5" i="34"/>
  <c r="AF5" i="34"/>
  <c r="D6" i="34"/>
  <c r="E6" i="34"/>
  <c r="F6" i="34"/>
  <c r="G6" i="34"/>
  <c r="H6" i="34"/>
  <c r="I6" i="34"/>
  <c r="J6" i="34"/>
  <c r="K6" i="34"/>
  <c r="L6" i="34"/>
  <c r="M6" i="34"/>
  <c r="N6" i="34"/>
  <c r="O6" i="34"/>
  <c r="P6" i="34"/>
  <c r="Q6" i="34"/>
  <c r="R6" i="34"/>
  <c r="S6" i="34"/>
  <c r="T6" i="34"/>
  <c r="U6" i="34"/>
  <c r="V6" i="34"/>
  <c r="W6" i="34"/>
  <c r="X6" i="34"/>
  <c r="Y6" i="34"/>
  <c r="Z6" i="34"/>
  <c r="AA6" i="34"/>
  <c r="AB6" i="34"/>
  <c r="AC6" i="34"/>
  <c r="AD6" i="34"/>
  <c r="AE6" i="34"/>
  <c r="AF6" i="34"/>
  <c r="D7" i="34"/>
  <c r="E7" i="34"/>
  <c r="F7" i="34"/>
  <c r="G7" i="34"/>
  <c r="H7" i="34"/>
  <c r="I7" i="34"/>
  <c r="J7" i="34"/>
  <c r="K7" i="34"/>
  <c r="L7" i="34"/>
  <c r="M7" i="34"/>
  <c r="N7" i="34"/>
  <c r="O7" i="34"/>
  <c r="P7" i="34"/>
  <c r="Q7" i="34"/>
  <c r="R7" i="34"/>
  <c r="S7" i="34"/>
  <c r="T7" i="34"/>
  <c r="U7" i="34"/>
  <c r="V7" i="34"/>
  <c r="W7" i="34"/>
  <c r="X7" i="34"/>
  <c r="Y7" i="34"/>
  <c r="Z7" i="34"/>
  <c r="AA7" i="34"/>
  <c r="AB7" i="34"/>
  <c r="AC7" i="34"/>
  <c r="AD7" i="34"/>
  <c r="AE7" i="34"/>
  <c r="AF7" i="34"/>
  <c r="D8" i="34"/>
  <c r="E8" i="34"/>
  <c r="F8" i="34"/>
  <c r="G8" i="34"/>
  <c r="H8" i="34"/>
  <c r="I8" i="34"/>
  <c r="J8" i="34"/>
  <c r="K8" i="34"/>
  <c r="L8" i="34"/>
  <c r="M8" i="34"/>
  <c r="N8" i="34"/>
  <c r="O8" i="34"/>
  <c r="P8" i="34"/>
  <c r="Q8" i="34"/>
  <c r="R8" i="34"/>
  <c r="S8" i="34"/>
  <c r="T8" i="34"/>
  <c r="U8" i="34"/>
  <c r="V8" i="34"/>
  <c r="W8" i="34"/>
  <c r="X8" i="34"/>
  <c r="Y8" i="34"/>
  <c r="Z8" i="34"/>
  <c r="AA8" i="34"/>
  <c r="AB8" i="34"/>
  <c r="AC8" i="34"/>
  <c r="AD8" i="34"/>
  <c r="AE8" i="34"/>
  <c r="AF8" i="34"/>
  <c r="D9" i="34"/>
  <c r="E9" i="34"/>
  <c r="F9" i="34"/>
  <c r="G9" i="34"/>
  <c r="H9" i="34"/>
  <c r="I9" i="34"/>
  <c r="J9" i="34"/>
  <c r="K9" i="34"/>
  <c r="L9" i="34"/>
  <c r="M9" i="34"/>
  <c r="N9" i="34"/>
  <c r="O9" i="34"/>
  <c r="P9" i="34"/>
  <c r="Q9" i="34"/>
  <c r="R9" i="34"/>
  <c r="S9" i="34"/>
  <c r="T9" i="34"/>
  <c r="U9" i="34"/>
  <c r="V9" i="34"/>
  <c r="W9" i="34"/>
  <c r="X9" i="34"/>
  <c r="Y9" i="34"/>
  <c r="Z9" i="34"/>
  <c r="AA9" i="34"/>
  <c r="AB9" i="34"/>
  <c r="AC9" i="34"/>
  <c r="AD9" i="34"/>
  <c r="AE9" i="34"/>
  <c r="AF9" i="34"/>
  <c r="D10" i="34"/>
  <c r="E10" i="34"/>
  <c r="F10" i="34"/>
  <c r="G10" i="34"/>
  <c r="H10" i="34"/>
  <c r="I10" i="34"/>
  <c r="J10" i="34"/>
  <c r="K10" i="34"/>
  <c r="L10" i="34"/>
  <c r="M10" i="34"/>
  <c r="N10" i="34"/>
  <c r="O10" i="34"/>
  <c r="P10" i="34"/>
  <c r="Q10" i="34"/>
  <c r="R10" i="34"/>
  <c r="S10" i="34"/>
  <c r="T10" i="34"/>
  <c r="U10" i="34"/>
  <c r="V10" i="34"/>
  <c r="W10" i="34"/>
  <c r="X10" i="34"/>
  <c r="Y10" i="34"/>
  <c r="Z10" i="34"/>
  <c r="AA10" i="34"/>
  <c r="AB10" i="34"/>
  <c r="AC10" i="34"/>
  <c r="AD10" i="34"/>
  <c r="AE10" i="34"/>
  <c r="AF10" i="34"/>
  <c r="D11" i="34"/>
  <c r="E11" i="34"/>
  <c r="F11" i="34"/>
  <c r="G11" i="34"/>
  <c r="H11" i="34"/>
  <c r="I11" i="34"/>
  <c r="J11" i="34"/>
  <c r="K11" i="34"/>
  <c r="L11" i="34"/>
  <c r="M11" i="34"/>
  <c r="N11" i="34"/>
  <c r="O11" i="34"/>
  <c r="P11" i="34"/>
  <c r="Q11" i="34"/>
  <c r="R11" i="34"/>
  <c r="S11" i="34"/>
  <c r="T11" i="34"/>
  <c r="U11" i="34"/>
  <c r="V11" i="34"/>
  <c r="W11" i="34"/>
  <c r="X11" i="34"/>
  <c r="Y11" i="34"/>
  <c r="Z11" i="34"/>
  <c r="AA11" i="34"/>
  <c r="AB11" i="34"/>
  <c r="AC11" i="34"/>
  <c r="AD11" i="34"/>
  <c r="AE11" i="34"/>
  <c r="AF11" i="34"/>
  <c r="D12" i="34"/>
  <c r="E12" i="34"/>
  <c r="F12" i="34"/>
  <c r="G12" i="34"/>
  <c r="H12" i="34"/>
  <c r="I12" i="34"/>
  <c r="J12" i="34"/>
  <c r="K12" i="34"/>
  <c r="L12" i="34"/>
  <c r="M12" i="34"/>
  <c r="N12" i="34"/>
  <c r="O12" i="34"/>
  <c r="P12" i="34"/>
  <c r="Q12" i="34"/>
  <c r="R12" i="34"/>
  <c r="S12" i="34"/>
  <c r="T12" i="34"/>
  <c r="U12" i="34"/>
  <c r="V12" i="34"/>
  <c r="W12" i="34"/>
  <c r="X12" i="34"/>
  <c r="Y12" i="34"/>
  <c r="Z12" i="34"/>
  <c r="AA12" i="34"/>
  <c r="AB12" i="34"/>
  <c r="AC12" i="34"/>
  <c r="AD12" i="34"/>
  <c r="AE12" i="34"/>
  <c r="AF12" i="34"/>
  <c r="D13" i="34"/>
  <c r="E13" i="34"/>
  <c r="F13" i="34"/>
  <c r="G13" i="34"/>
  <c r="H13" i="34"/>
  <c r="I13" i="34"/>
  <c r="J13" i="34"/>
  <c r="K13" i="34"/>
  <c r="L13" i="34"/>
  <c r="M13" i="34"/>
  <c r="N13" i="34"/>
  <c r="O13" i="34"/>
  <c r="P13" i="34"/>
  <c r="Q13" i="34"/>
  <c r="R13" i="34"/>
  <c r="S13" i="34"/>
  <c r="T13" i="34"/>
  <c r="U13" i="34"/>
  <c r="V13" i="34"/>
  <c r="W13" i="34"/>
  <c r="X13" i="34"/>
  <c r="Y13" i="34"/>
  <c r="Z13" i="34"/>
  <c r="AA13" i="34"/>
  <c r="AB13" i="34"/>
  <c r="AC13" i="34"/>
  <c r="AD13" i="34"/>
  <c r="AE13" i="34"/>
  <c r="AF13" i="34"/>
  <c r="D14" i="34"/>
  <c r="E14" i="34"/>
  <c r="F14" i="34"/>
  <c r="G14" i="34"/>
  <c r="H14" i="34"/>
  <c r="I14" i="34"/>
  <c r="J14" i="34"/>
  <c r="K14" i="34"/>
  <c r="L14" i="34"/>
  <c r="M14" i="34"/>
  <c r="N14" i="34"/>
  <c r="O14" i="34"/>
  <c r="P14" i="34"/>
  <c r="Q14" i="34"/>
  <c r="R14" i="34"/>
  <c r="S14" i="34"/>
  <c r="T14" i="34"/>
  <c r="U14" i="34"/>
  <c r="V14" i="34"/>
  <c r="W14" i="34"/>
  <c r="X14" i="34"/>
  <c r="Y14" i="34"/>
  <c r="Z14" i="34"/>
  <c r="AA14" i="34"/>
  <c r="AB14" i="34"/>
  <c r="AC14" i="34"/>
  <c r="AD14" i="34"/>
  <c r="AE14" i="34"/>
  <c r="AF14" i="34"/>
  <c r="C14" i="34"/>
  <c r="C12" i="34"/>
  <c r="C13" i="34"/>
  <c r="C6" i="34"/>
  <c r="C7" i="34"/>
  <c r="C8" i="34"/>
  <c r="C9" i="34"/>
  <c r="C10" i="34"/>
  <c r="C11" i="34"/>
  <c r="C5" i="34"/>
  <c r="W5" i="33"/>
  <c r="X5" i="33"/>
  <c r="Y5" i="33"/>
  <c r="Z5" i="33"/>
  <c r="W6" i="33"/>
  <c r="X6" i="33"/>
  <c r="Y6" i="33"/>
  <c r="Z6" i="33"/>
  <c r="W7" i="33"/>
  <c r="X7" i="33"/>
  <c r="Y7" i="33"/>
  <c r="Z7" i="33"/>
  <c r="W8" i="33"/>
  <c r="X8" i="33"/>
  <c r="Y8" i="33"/>
  <c r="Z8" i="33"/>
  <c r="W9" i="33"/>
  <c r="X9" i="33"/>
  <c r="Y9" i="33"/>
  <c r="Z9" i="33"/>
  <c r="W10" i="33"/>
  <c r="X10" i="33"/>
  <c r="Y10" i="33"/>
  <c r="Z10" i="33"/>
  <c r="W11" i="33"/>
  <c r="X11" i="33"/>
  <c r="Y11" i="33"/>
  <c r="Z11" i="33"/>
  <c r="W12" i="33"/>
  <c r="X12" i="33"/>
  <c r="Y12" i="33"/>
  <c r="Z12" i="33"/>
  <c r="W13" i="33"/>
  <c r="X13" i="33"/>
  <c r="Y13" i="33"/>
  <c r="Z13" i="33"/>
  <c r="Z4" i="33"/>
  <c r="Y4" i="33"/>
  <c r="X4" i="33"/>
  <c r="W4" i="33"/>
  <c r="T5" i="33"/>
  <c r="T6" i="33"/>
  <c r="T7" i="33"/>
  <c r="T8" i="33"/>
  <c r="T9" i="33"/>
  <c r="T10" i="33"/>
  <c r="T11" i="33"/>
  <c r="T12" i="33"/>
  <c r="T13" i="33"/>
  <c r="T4" i="33"/>
  <c r="O5" i="33"/>
  <c r="O6" i="33"/>
  <c r="O7" i="33"/>
  <c r="O8" i="33"/>
  <c r="O9" i="33"/>
  <c r="O10" i="33"/>
  <c r="O11" i="33"/>
  <c r="O12" i="33"/>
  <c r="O13" i="33"/>
  <c r="O4" i="33"/>
  <c r="S5" i="33"/>
  <c r="S6" i="33"/>
  <c r="S7" i="33"/>
  <c r="S8" i="33"/>
  <c r="S9" i="33"/>
  <c r="S10" i="33"/>
  <c r="S11" i="33"/>
  <c r="S12" i="33"/>
  <c r="S13" i="33"/>
  <c r="S4" i="33"/>
  <c r="R5" i="33"/>
  <c r="R6" i="33"/>
  <c r="R7" i="33"/>
  <c r="R8" i="33"/>
  <c r="R9" i="33"/>
  <c r="R10" i="33"/>
  <c r="R11" i="33"/>
  <c r="R12" i="33"/>
  <c r="R13" i="33"/>
  <c r="R4" i="33"/>
  <c r="Q5" i="33"/>
  <c r="Q6" i="33"/>
  <c r="Q7" i="33"/>
  <c r="Q8" i="33"/>
  <c r="Q9" i="33"/>
  <c r="Q10" i="33"/>
  <c r="Q11" i="33"/>
  <c r="Q12" i="33"/>
  <c r="Q13" i="33"/>
  <c r="Q4" i="33"/>
  <c r="D5" i="33"/>
  <c r="E5" i="33"/>
  <c r="D6" i="33"/>
  <c r="E6" i="33"/>
  <c r="D7" i="33"/>
  <c r="E7" i="33"/>
  <c r="D8" i="33"/>
  <c r="E8" i="33"/>
  <c r="D9" i="33"/>
  <c r="E9" i="33"/>
  <c r="D10" i="33"/>
  <c r="E10" i="33"/>
  <c r="D11" i="33"/>
  <c r="E11" i="33"/>
  <c r="D12" i="33"/>
  <c r="E12" i="33"/>
  <c r="D13" i="33"/>
  <c r="E13" i="33"/>
  <c r="E4" i="33"/>
  <c r="D4" i="33"/>
  <c r="B5" i="33"/>
  <c r="B6" i="33"/>
  <c r="B7" i="33"/>
  <c r="B8" i="33"/>
  <c r="B9" i="33"/>
  <c r="B10" i="33"/>
  <c r="B11" i="33"/>
  <c r="B12" i="33"/>
  <c r="B13" i="33"/>
  <c r="B4" i="33"/>
  <c r="W27" i="21" l="1"/>
  <c r="G137" i="7" a="1"/>
  <c r="G137" i="7" s="1"/>
  <c r="G128" i="7"/>
  <c r="G20" i="7"/>
  <c r="G138" i="7" s="1"/>
  <c r="E11" i="31"/>
  <c r="H11" i="31" s="1"/>
  <c r="E12" i="31"/>
  <c r="H12" i="31" s="1"/>
  <c r="E13" i="31"/>
  <c r="H13" i="31" s="1"/>
  <c r="E10" i="31"/>
  <c r="H10" i="31" s="1"/>
  <c r="E6" i="31"/>
  <c r="H6" i="31" s="1"/>
  <c r="I6" i="31" s="1"/>
  <c r="E8" i="31"/>
  <c r="H8" i="31" s="1"/>
  <c r="E9" i="31"/>
  <c r="H9" i="31" s="1"/>
  <c r="E7" i="31"/>
  <c r="H7" i="31" s="1"/>
  <c r="L73" i="7"/>
  <c r="F90" i="7" s="1"/>
  <c r="M73" i="7"/>
  <c r="F91" i="7" s="1"/>
  <c r="N73" i="7"/>
  <c r="F92" i="7" s="1"/>
  <c r="K73" i="7"/>
  <c r="F89" i="7" s="1"/>
  <c r="E75" i="7"/>
  <c r="E76" i="7"/>
  <c r="E77" i="7"/>
  <c r="E78" i="7"/>
  <c r="E79" i="7"/>
  <c r="E80" i="7"/>
  <c r="E81" i="7"/>
  <c r="E82" i="7"/>
  <c r="E83" i="7"/>
  <c r="E74" i="7"/>
  <c r="A20" i="19"/>
  <c r="A21" i="19"/>
  <c r="A22" i="19"/>
  <c r="A23" i="19"/>
  <c r="A19" i="19"/>
  <c r="D25" i="19"/>
  <c r="A25" i="19" s="1"/>
  <c r="D26" i="19"/>
  <c r="A26" i="19" s="1"/>
  <c r="D27" i="19"/>
  <c r="A27" i="19" s="1"/>
  <c r="D28" i="19"/>
  <c r="A28" i="19" s="1"/>
  <c r="D29" i="19"/>
  <c r="A29" i="19" s="1"/>
  <c r="D30" i="19"/>
  <c r="A30" i="19" s="1"/>
  <c r="D31" i="19"/>
  <c r="A31" i="19" s="1"/>
  <c r="D32" i="19"/>
  <c r="A32" i="19" s="1"/>
  <c r="D33" i="19"/>
  <c r="A33" i="19" s="1"/>
  <c r="D24" i="19"/>
  <c r="A24" i="19" s="1"/>
  <c r="Z43" i="21"/>
  <c r="Z44" i="21"/>
  <c r="Z45" i="21"/>
  <c r="AI10" i="21"/>
  <c r="AI11" i="21"/>
  <c r="AI12" i="21"/>
  <c r="AI13" i="21"/>
  <c r="AI14" i="21"/>
  <c r="AI15" i="21"/>
  <c r="AI16" i="21"/>
  <c r="AI17" i="21"/>
  <c r="AI18" i="21"/>
  <c r="AI9" i="21"/>
  <c r="Z41" i="21"/>
  <c r="Z42" i="21"/>
  <c r="Z46" i="21"/>
  <c r="Z47" i="21"/>
  <c r="Z48" i="21"/>
  <c r="Z49" i="21"/>
  <c r="Z40" i="21"/>
  <c r="S24" i="19"/>
  <c r="EU5" i="34" s="1"/>
  <c r="L10" i="19"/>
  <c r="L11" i="19"/>
  <c r="L12" i="19"/>
  <c r="L13" i="19"/>
  <c r="L14" i="19"/>
  <c r="L15" i="19"/>
  <c r="L16" i="19"/>
  <c r="L17" i="19"/>
  <c r="L18" i="19"/>
  <c r="L9" i="19"/>
  <c r="A9" i="21"/>
  <c r="A10" i="21"/>
  <c r="A11" i="21"/>
  <c r="A12" i="21"/>
  <c r="A13" i="21"/>
  <c r="A14" i="21"/>
  <c r="A15" i="21"/>
  <c r="A16" i="21"/>
  <c r="A17" i="21"/>
  <c r="A18" i="21"/>
  <c r="A19" i="20"/>
  <c r="A20" i="20"/>
  <c r="A21" i="20"/>
  <c r="A22" i="20"/>
  <c r="A23" i="20"/>
  <c r="A24" i="20"/>
  <c r="D26" i="20"/>
  <c r="A26" i="20" s="1"/>
  <c r="D27" i="20"/>
  <c r="A27" i="20" s="1"/>
  <c r="D28" i="20"/>
  <c r="A28" i="20" s="1"/>
  <c r="D29" i="20"/>
  <c r="A29" i="20" s="1"/>
  <c r="D30" i="20"/>
  <c r="A30" i="20" s="1"/>
  <c r="D31" i="20"/>
  <c r="A31" i="20" s="1"/>
  <c r="D32" i="20"/>
  <c r="A32" i="20" s="1"/>
  <c r="D33" i="20"/>
  <c r="A33" i="20" s="1"/>
  <c r="D34" i="20"/>
  <c r="A34" i="20" s="1"/>
  <c r="D25" i="20"/>
  <c r="A25" i="20" s="1"/>
  <c r="AO47" i="21" l="1"/>
  <c r="CP12" i="34" s="1"/>
  <c r="AE47" i="21"/>
  <c r="AO42" i="21"/>
  <c r="CP7" i="34" s="1"/>
  <c r="AE42" i="21"/>
  <c r="AE41" i="21"/>
  <c r="AE40" i="21"/>
  <c r="AO49" i="21"/>
  <c r="CP14" i="34" s="1"/>
  <c r="AE49" i="21"/>
  <c r="AO45" i="21"/>
  <c r="CP10" i="34" s="1"/>
  <c r="AE45" i="21"/>
  <c r="AE48" i="21"/>
  <c r="AO44" i="21"/>
  <c r="CP9" i="34" s="1"/>
  <c r="AE44" i="21"/>
  <c r="AO43" i="21"/>
  <c r="CP8" i="34" s="1"/>
  <c r="AE43" i="21"/>
  <c r="AO46" i="21"/>
  <c r="CP11" i="34" s="1"/>
  <c r="AE46" i="21"/>
  <c r="T15" i="19"/>
  <c r="EA11" i="34" s="1"/>
  <c r="DS11" i="34"/>
  <c r="P11" i="19"/>
  <c r="DW7" i="34" s="1"/>
  <c r="DS7" i="34"/>
  <c r="P17" i="19"/>
  <c r="DW13" i="34" s="1"/>
  <c r="DS13" i="34"/>
  <c r="S14" i="19"/>
  <c r="DZ10" i="34" s="1"/>
  <c r="DS10" i="34"/>
  <c r="R13" i="19"/>
  <c r="DY9" i="34" s="1"/>
  <c r="DS9" i="34"/>
  <c r="Q12" i="19"/>
  <c r="DX8" i="34" s="1"/>
  <c r="DS8" i="34"/>
  <c r="Q9" i="19"/>
  <c r="DX5" i="34" s="1"/>
  <c r="DS5" i="34"/>
  <c r="O18" i="19"/>
  <c r="DV14" i="34" s="1"/>
  <c r="DS14" i="34"/>
  <c r="O10" i="19"/>
  <c r="DV6" i="34" s="1"/>
  <c r="DS6" i="34"/>
  <c r="U16" i="19"/>
  <c r="EB12" i="34" s="1"/>
  <c r="DS12" i="34"/>
  <c r="W13" i="19"/>
  <c r="ED9" i="34" s="1"/>
  <c r="W14" i="19"/>
  <c r="ED10" i="34" s="1"/>
  <c r="V14" i="19"/>
  <c r="BJ9" i="33" s="1"/>
  <c r="AH8" i="34"/>
  <c r="BG7" i="33"/>
  <c r="AH5" i="34"/>
  <c r="BG4" i="33"/>
  <c r="AH6" i="34"/>
  <c r="BG5" i="33"/>
  <c r="V18" i="19"/>
  <c r="BH13" i="33"/>
  <c r="CA14" i="34"/>
  <c r="V10" i="19"/>
  <c r="BH5" i="33"/>
  <c r="CA6" i="34"/>
  <c r="AH7" i="34"/>
  <c r="BG6" i="33"/>
  <c r="W9" i="19"/>
  <c r="ED5" i="34" s="1"/>
  <c r="CA5" i="34"/>
  <c r="BH4" i="33"/>
  <c r="V17" i="19"/>
  <c r="CA13" i="34"/>
  <c r="BH12" i="33"/>
  <c r="BG10" i="33"/>
  <c r="AH11" i="34"/>
  <c r="V15" i="19"/>
  <c r="CA11" i="34"/>
  <c r="BH10" i="33"/>
  <c r="BG9" i="33"/>
  <c r="AH10" i="34"/>
  <c r="BH9" i="33"/>
  <c r="CA10" i="34"/>
  <c r="V12" i="19"/>
  <c r="CA8" i="34"/>
  <c r="BH7" i="33"/>
  <c r="AH14" i="34"/>
  <c r="BG13" i="33"/>
  <c r="AO41" i="21"/>
  <c r="CP6" i="34" s="1"/>
  <c r="AH13" i="34"/>
  <c r="BG12" i="33"/>
  <c r="AH12" i="34"/>
  <c r="BG11" i="33"/>
  <c r="AO48" i="21"/>
  <c r="CP13" i="34" s="1"/>
  <c r="V16" i="19"/>
  <c r="BH11" i="33"/>
  <c r="CA12" i="34"/>
  <c r="V11" i="19"/>
  <c r="BH6" i="33"/>
  <c r="CA7" i="34"/>
  <c r="BG8" i="33"/>
  <c r="AH9" i="34"/>
  <c r="V13" i="19"/>
  <c r="CA9" i="34"/>
  <c r="BH8" i="33"/>
  <c r="BD7" i="34"/>
  <c r="V9" i="19"/>
  <c r="AO40" i="21"/>
  <c r="CP5" i="34" s="1"/>
  <c r="W17" i="19"/>
  <c r="ED13" i="34" s="1"/>
  <c r="W18" i="19"/>
  <c r="ED14" i="34" s="1"/>
  <c r="W12" i="19"/>
  <c r="ED8" i="34" s="1"/>
  <c r="W16" i="19"/>
  <c r="ED12" i="34" s="1"/>
  <c r="W11" i="19"/>
  <c r="ED7" i="34" s="1"/>
  <c r="W15" i="19"/>
  <c r="ED11" i="34" s="1"/>
  <c r="W10" i="19"/>
  <c r="ED6" i="34" s="1"/>
  <c r="S15" i="19"/>
  <c r="DZ11" i="34" s="1"/>
  <c r="R15" i="19"/>
  <c r="DY11" i="34" s="1"/>
  <c r="Q14" i="19"/>
  <c r="DX10" i="34" s="1"/>
  <c r="P14" i="19"/>
  <c r="DW10" i="34" s="1"/>
  <c r="R14" i="19"/>
  <c r="DY10" i="34" s="1"/>
  <c r="T9" i="19"/>
  <c r="EA5" i="34" s="1"/>
  <c r="R11" i="19"/>
  <c r="DY7" i="34" s="1"/>
  <c r="S9" i="19"/>
  <c r="DZ5" i="34" s="1"/>
  <c r="O11" i="19"/>
  <c r="DV7" i="34" s="1"/>
  <c r="T16" i="19"/>
  <c r="EA12" i="34" s="1"/>
  <c r="U10" i="19"/>
  <c r="EB6" i="34" s="1"/>
  <c r="O13" i="19"/>
  <c r="DV9" i="34" s="1"/>
  <c r="T12" i="19"/>
  <c r="EA8" i="34" s="1"/>
  <c r="T10" i="19"/>
  <c r="EA6" i="34" s="1"/>
  <c r="T18" i="19"/>
  <c r="EA14" i="34" s="1"/>
  <c r="O12" i="19"/>
  <c r="DV8" i="34" s="1"/>
  <c r="S10" i="19"/>
  <c r="DZ6" i="34" s="1"/>
  <c r="O9" i="19"/>
  <c r="DV5" i="34" s="1"/>
  <c r="R18" i="19"/>
  <c r="DY14" i="34" s="1"/>
  <c r="Q13" i="19"/>
  <c r="DX9" i="34" s="1"/>
  <c r="T11" i="19"/>
  <c r="EA7" i="34" s="1"/>
  <c r="Q10" i="19"/>
  <c r="DX6" i="34" s="1"/>
  <c r="U12" i="19"/>
  <c r="EB8" i="34" s="1"/>
  <c r="P9" i="19"/>
  <c r="DW5" i="34" s="1"/>
  <c r="U18" i="19"/>
  <c r="EB14" i="34" s="1"/>
  <c r="P12" i="19"/>
  <c r="DW8" i="34" s="1"/>
  <c r="S18" i="19"/>
  <c r="DZ14" i="34" s="1"/>
  <c r="U11" i="19"/>
  <c r="EB7" i="34" s="1"/>
  <c r="R10" i="19"/>
  <c r="DY6" i="34" s="1"/>
  <c r="U9" i="19"/>
  <c r="EB5" i="34" s="1"/>
  <c r="Q18" i="19"/>
  <c r="DX14" i="34" s="1"/>
  <c r="P13" i="19"/>
  <c r="DW9" i="34" s="1"/>
  <c r="S11" i="19"/>
  <c r="DZ7" i="34" s="1"/>
  <c r="S16" i="19"/>
  <c r="DZ12" i="34" s="1"/>
  <c r="S17" i="19"/>
  <c r="DZ13" i="34" s="1"/>
  <c r="Q15" i="19"/>
  <c r="DX11" i="34" s="1"/>
  <c r="P15" i="19"/>
  <c r="DW11" i="34" s="1"/>
  <c r="P16" i="19"/>
  <c r="DW12" i="34" s="1"/>
  <c r="O16" i="19"/>
  <c r="DV12" i="34" s="1"/>
  <c r="T13" i="19"/>
  <c r="EA9" i="34" s="1"/>
  <c r="R9" i="19"/>
  <c r="DY5" i="34" s="1"/>
  <c r="P18" i="19"/>
  <c r="DW14" i="34" s="1"/>
  <c r="O17" i="19"/>
  <c r="DV13" i="34" s="1"/>
  <c r="U15" i="19"/>
  <c r="EB11" i="34" s="1"/>
  <c r="T14" i="19"/>
  <c r="EA10" i="34" s="1"/>
  <c r="S13" i="19"/>
  <c r="DZ9" i="34" s="1"/>
  <c r="R12" i="19"/>
  <c r="DY8" i="34" s="1"/>
  <c r="Q11" i="19"/>
  <c r="DX7" i="34" s="1"/>
  <c r="P10" i="19"/>
  <c r="DW6" i="34" s="1"/>
  <c r="U17" i="19"/>
  <c r="EB13" i="34" s="1"/>
  <c r="T17" i="19"/>
  <c r="EA13" i="34" s="1"/>
  <c r="R16" i="19"/>
  <c r="DY12" i="34" s="1"/>
  <c r="R17" i="19"/>
  <c r="DY13" i="34" s="1"/>
  <c r="Q16" i="19"/>
  <c r="DX12" i="34" s="1"/>
  <c r="O14" i="19"/>
  <c r="DV10" i="34" s="1"/>
  <c r="Q17" i="19"/>
  <c r="DX13" i="34" s="1"/>
  <c r="O15" i="19"/>
  <c r="DV11" i="34" s="1"/>
  <c r="U13" i="19"/>
  <c r="EB9" i="34" s="1"/>
  <c r="U14" i="19"/>
  <c r="EB10" i="34" s="1"/>
  <c r="S12" i="19"/>
  <c r="DZ8" i="34" s="1"/>
  <c r="EC10" i="34" l="1"/>
  <c r="BP12" i="33"/>
  <c r="BN12" i="33"/>
  <c r="BI12" i="33"/>
  <c r="BO12" i="33"/>
  <c r="BK12" i="33"/>
  <c r="BL12" i="33"/>
  <c r="BO8" i="33"/>
  <c r="BK8" i="33"/>
  <c r="BI8" i="33"/>
  <c r="BL8" i="33"/>
  <c r="BP8" i="33"/>
  <c r="BN8" i="33"/>
  <c r="BK5" i="33"/>
  <c r="BL5" i="33"/>
  <c r="BP5" i="33"/>
  <c r="BI5" i="33"/>
  <c r="BN5" i="33"/>
  <c r="BO5" i="33"/>
  <c r="BP11" i="33"/>
  <c r="BN11" i="33"/>
  <c r="BI11" i="33"/>
  <c r="BO11" i="33"/>
  <c r="BK11" i="33"/>
  <c r="BL11" i="33"/>
  <c r="BJ12" i="33"/>
  <c r="EC13" i="34"/>
  <c r="EC9" i="34"/>
  <c r="BJ8" i="33"/>
  <c r="BO7" i="33"/>
  <c r="BI7" i="33"/>
  <c r="BP7" i="33"/>
  <c r="BL7" i="33"/>
  <c r="BK7" i="33"/>
  <c r="BN7" i="33"/>
  <c r="BJ4" i="33"/>
  <c r="EC5" i="34"/>
  <c r="BJ7" i="33"/>
  <c r="EC8" i="34"/>
  <c r="BK13" i="33"/>
  <c r="BL13" i="33"/>
  <c r="BN13" i="33"/>
  <c r="BO13" i="33"/>
  <c r="BI13" i="33"/>
  <c r="BP13" i="33"/>
  <c r="BI6" i="33"/>
  <c r="BK6" i="33"/>
  <c r="BL6" i="33"/>
  <c r="BO6" i="33"/>
  <c r="BP6" i="33"/>
  <c r="BN6" i="33"/>
  <c r="BJ13" i="33"/>
  <c r="EC14" i="34"/>
  <c r="EC7" i="34"/>
  <c r="BJ6" i="33"/>
  <c r="BP9" i="33"/>
  <c r="BK9" i="33"/>
  <c r="BN9" i="33"/>
  <c r="BL9" i="33"/>
  <c r="BO9" i="33"/>
  <c r="BI9" i="33"/>
  <c r="BJ5" i="33"/>
  <c r="EC6" i="34"/>
  <c r="BJ11" i="33"/>
  <c r="EC12" i="34"/>
  <c r="BI10" i="33"/>
  <c r="BK10" i="33"/>
  <c r="BO10" i="33"/>
  <c r="BL10" i="33"/>
  <c r="BP10" i="33"/>
  <c r="BN10" i="33"/>
  <c r="BK4" i="33"/>
  <c r="BI4" i="33"/>
  <c r="BL4" i="33"/>
  <c r="BN4" i="33"/>
  <c r="BO4" i="33"/>
  <c r="BP4" i="33"/>
  <c r="EC11" i="34"/>
  <c r="BJ10" i="33"/>
  <c r="AK10" i="21" l="1"/>
  <c r="AJ6" i="34" s="1"/>
  <c r="AK11" i="21"/>
  <c r="AJ7" i="34" s="1"/>
  <c r="AK12" i="21"/>
  <c r="AJ8" i="34" s="1"/>
  <c r="AK13" i="21"/>
  <c r="AJ9" i="34" s="1"/>
  <c r="AK14" i="21"/>
  <c r="AJ10" i="34" s="1"/>
  <c r="AK15" i="21"/>
  <c r="AJ11" i="34" s="1"/>
  <c r="AK16" i="21"/>
  <c r="AJ12" i="34" s="1"/>
  <c r="AK17" i="21"/>
  <c r="AJ13" i="34" s="1"/>
  <c r="AK18" i="21"/>
  <c r="AJ14" i="34" s="1"/>
  <c r="AJ10" i="21"/>
  <c r="AI6" i="34" s="1"/>
  <c r="AJ11" i="21"/>
  <c r="AI7" i="34" s="1"/>
  <c r="AJ12" i="21"/>
  <c r="AI8" i="34" s="1"/>
  <c r="AJ13" i="21"/>
  <c r="AI9" i="34" s="1"/>
  <c r="AJ14" i="21"/>
  <c r="AI10" i="34" s="1"/>
  <c r="AJ15" i="21"/>
  <c r="AI11" i="34" s="1"/>
  <c r="AJ16" i="21"/>
  <c r="AI12" i="34" s="1"/>
  <c r="AJ17" i="21"/>
  <c r="AI13" i="34" s="1"/>
  <c r="AJ18" i="21"/>
  <c r="AI14" i="34" s="1"/>
  <c r="AB41" i="21"/>
  <c r="CC6" i="34" s="1"/>
  <c r="AB42" i="21"/>
  <c r="CC7" i="34" s="1"/>
  <c r="AB43" i="21"/>
  <c r="CC8" i="34" s="1"/>
  <c r="AB44" i="21"/>
  <c r="CC9" i="34" s="1"/>
  <c r="AB45" i="21"/>
  <c r="CC10" i="34" s="1"/>
  <c r="AB46" i="21"/>
  <c r="CC11" i="34" s="1"/>
  <c r="AB47" i="21"/>
  <c r="CC12" i="34" s="1"/>
  <c r="AB48" i="21"/>
  <c r="CC13" i="34" s="1"/>
  <c r="AB49" i="21"/>
  <c r="CC14" i="34" s="1"/>
  <c r="AA41" i="21"/>
  <c r="AA42" i="21"/>
  <c r="AA43" i="21"/>
  <c r="AA44" i="21"/>
  <c r="AA45" i="21"/>
  <c r="AA46" i="21"/>
  <c r="AA47" i="21"/>
  <c r="AA48" i="21"/>
  <c r="AA49" i="21"/>
  <c r="AA40" i="21"/>
  <c r="CB5" i="34" s="1"/>
  <c r="CB6" i="34" l="1"/>
  <c r="CB13" i="34"/>
  <c r="CB12" i="34"/>
  <c r="CB11" i="34"/>
  <c r="CB8" i="34"/>
  <c r="CB7" i="34"/>
  <c r="CB14" i="34"/>
  <c r="CB10" i="34"/>
  <c r="CB9" i="34"/>
  <c r="D41" i="21" l="1"/>
  <c r="D42" i="21"/>
  <c r="D43" i="21"/>
  <c r="D44" i="21"/>
  <c r="D45" i="21"/>
  <c r="D46" i="21"/>
  <c r="D47" i="21"/>
  <c r="D48" i="21"/>
  <c r="D49" i="21"/>
  <c r="D40" i="21"/>
  <c r="D26" i="21"/>
  <c r="A26" i="21" s="1"/>
  <c r="D27" i="21"/>
  <c r="A27" i="21" s="1"/>
  <c r="D28" i="21"/>
  <c r="A28" i="21" s="1"/>
  <c r="D29" i="21"/>
  <c r="A29" i="21" s="1"/>
  <c r="D30" i="21"/>
  <c r="A30" i="21" s="1"/>
  <c r="D31" i="21"/>
  <c r="A31" i="21" s="1"/>
  <c r="D32" i="21"/>
  <c r="A32" i="21" s="1"/>
  <c r="D33" i="21"/>
  <c r="A33" i="21" s="1"/>
  <c r="D34" i="21"/>
  <c r="A34" i="21" s="1"/>
  <c r="D25" i="21"/>
  <c r="A25" i="21" s="1"/>
  <c r="AG43" i="21"/>
  <c r="AF46" i="21"/>
  <c r="W26" i="21"/>
  <c r="BD6" i="34" s="1"/>
  <c r="W28" i="21"/>
  <c r="BD8" i="34" s="1"/>
  <c r="W29" i="21"/>
  <c r="BD9" i="34" s="1"/>
  <c r="W30" i="21"/>
  <c r="BD10" i="34" s="1"/>
  <c r="W31" i="21"/>
  <c r="BD11" i="34" s="1"/>
  <c r="W32" i="21"/>
  <c r="BD12" i="34" s="1"/>
  <c r="W33" i="21"/>
  <c r="BD13" i="34" s="1"/>
  <c r="W34" i="21"/>
  <c r="BD14" i="34" s="1"/>
  <c r="W25" i="21"/>
  <c r="BD5" i="34" s="1"/>
  <c r="A48" i="21" l="1"/>
  <c r="C12" i="33"/>
  <c r="A46" i="21"/>
  <c r="C10" i="33"/>
  <c r="A45" i="21"/>
  <c r="C9" i="33"/>
  <c r="A43" i="21"/>
  <c r="C7" i="33"/>
  <c r="A47" i="21"/>
  <c r="C11" i="33"/>
  <c r="A44" i="21"/>
  <c r="C8" i="33"/>
  <c r="A40" i="21"/>
  <c r="C4" i="33"/>
  <c r="A42" i="21"/>
  <c r="C6" i="33"/>
  <c r="A49" i="21"/>
  <c r="C13" i="33"/>
  <c r="A41" i="21"/>
  <c r="C5" i="33"/>
  <c r="X15" i="19"/>
  <c r="EE11" i="34" s="1"/>
  <c r="U10" i="33"/>
  <c r="CG11" i="34"/>
  <c r="Y12" i="19"/>
  <c r="CH8" i="34"/>
  <c r="V7" i="33"/>
  <c r="AL43" i="21"/>
  <c r="CM8" i="34" s="1"/>
  <c r="AF45" i="21"/>
  <c r="AG42" i="21"/>
  <c r="AG49" i="21"/>
  <c r="AG41" i="21"/>
  <c r="AF43" i="21"/>
  <c r="AG46" i="21"/>
  <c r="AG45" i="21"/>
  <c r="AG47" i="21"/>
  <c r="AG44" i="21"/>
  <c r="AF47" i="21"/>
  <c r="AF42" i="21"/>
  <c r="X11" i="19" s="1"/>
  <c r="AF48" i="21"/>
  <c r="AG48" i="21"/>
  <c r="AF49" i="21"/>
  <c r="AF41" i="21"/>
  <c r="X10" i="19" s="1"/>
  <c r="AF44" i="21"/>
  <c r="CF6" i="34"/>
  <c r="CF7" i="34"/>
  <c r="CF8" i="34"/>
  <c r="CF9" i="34"/>
  <c r="CF10" i="34"/>
  <c r="CF11" i="34"/>
  <c r="CF12" i="34"/>
  <c r="CF13" i="34"/>
  <c r="CF14" i="34"/>
  <c r="CF5" i="34"/>
  <c r="K75" i="7"/>
  <c r="L75" i="7"/>
  <c r="M75" i="7"/>
  <c r="N75" i="7"/>
  <c r="K76" i="7"/>
  <c r="L76" i="7"/>
  <c r="M76" i="7"/>
  <c r="N76" i="7"/>
  <c r="K77" i="7"/>
  <c r="L77" i="7"/>
  <c r="M77" i="7"/>
  <c r="N77" i="7"/>
  <c r="K78" i="7"/>
  <c r="L78" i="7"/>
  <c r="M78" i="7"/>
  <c r="N78" i="7"/>
  <c r="K79" i="7"/>
  <c r="L79" i="7"/>
  <c r="M79" i="7"/>
  <c r="N79" i="7"/>
  <c r="K80" i="7"/>
  <c r="L80" i="7"/>
  <c r="M80" i="7"/>
  <c r="N80" i="7"/>
  <c r="K81" i="7"/>
  <c r="L81" i="7"/>
  <c r="M81" i="7"/>
  <c r="N81" i="7"/>
  <c r="K82" i="7"/>
  <c r="L82" i="7"/>
  <c r="M82" i="7"/>
  <c r="N82" i="7"/>
  <c r="K83" i="7"/>
  <c r="L83" i="7"/>
  <c r="M83" i="7"/>
  <c r="N83" i="7"/>
  <c r="L74" i="7"/>
  <c r="M74" i="7"/>
  <c r="N74" i="7"/>
  <c r="K74" i="7"/>
  <c r="S25" i="19"/>
  <c r="EU6" i="34" s="1"/>
  <c r="S26" i="19"/>
  <c r="EU7" i="34" s="1"/>
  <c r="S27" i="19"/>
  <c r="EU8" i="34" s="1"/>
  <c r="S28" i="19"/>
  <c r="EU9" i="34" s="1"/>
  <c r="S29" i="19"/>
  <c r="EU10" i="34" s="1"/>
  <c r="S30" i="19"/>
  <c r="EU11" i="34" s="1"/>
  <c r="S31" i="19"/>
  <c r="EU12" i="34" s="1"/>
  <c r="S32" i="19"/>
  <c r="EU13" i="34" s="1"/>
  <c r="S33" i="19"/>
  <c r="EU14" i="34" s="1"/>
  <c r="H75" i="7"/>
  <c r="K5" i="33" s="1"/>
  <c r="H76" i="7"/>
  <c r="K6" i="33" s="1"/>
  <c r="H77" i="7"/>
  <c r="K7" i="33" s="1"/>
  <c r="H78" i="7"/>
  <c r="K8" i="33" s="1"/>
  <c r="H79" i="7"/>
  <c r="K9" i="33" s="1"/>
  <c r="H80" i="7"/>
  <c r="K10" i="33" s="1"/>
  <c r="H81" i="7"/>
  <c r="K11" i="33" s="1"/>
  <c r="H82" i="7"/>
  <c r="K12" i="33" s="1"/>
  <c r="H74" i="7"/>
  <c r="K4" i="33" s="1"/>
  <c r="Y13" i="19" l="1"/>
  <c r="V8" i="33"/>
  <c r="CH9" i="34"/>
  <c r="X13" i="19"/>
  <c r="EE9" i="34" s="1"/>
  <c r="U8" i="33"/>
  <c r="CG9" i="34"/>
  <c r="Y16" i="19"/>
  <c r="CH12" i="34"/>
  <c r="V11" i="33"/>
  <c r="EE6" i="34"/>
  <c r="CG6" i="34"/>
  <c r="U5" i="33"/>
  <c r="Y14" i="19"/>
  <c r="V9" i="33"/>
  <c r="CH10" i="34"/>
  <c r="X18" i="19"/>
  <c r="EE14" i="34" s="1"/>
  <c r="CG14" i="34"/>
  <c r="U13" i="33"/>
  <c r="Y15" i="19"/>
  <c r="V10" i="33"/>
  <c r="CH11" i="34"/>
  <c r="Y17" i="19"/>
  <c r="CH13" i="34"/>
  <c r="V12" i="33"/>
  <c r="X12" i="19"/>
  <c r="EE8" i="34" s="1"/>
  <c r="CG8" i="34"/>
  <c r="U7" i="33"/>
  <c r="BS7" i="33"/>
  <c r="BT7" i="33"/>
  <c r="EF8" i="34"/>
  <c r="X17" i="19"/>
  <c r="EE13" i="34" s="1"/>
  <c r="CG13" i="34"/>
  <c r="U12" i="33"/>
  <c r="Y10" i="19"/>
  <c r="V5" i="33"/>
  <c r="CH6" i="34"/>
  <c r="EE7" i="34"/>
  <c r="U6" i="33"/>
  <c r="CG7" i="34"/>
  <c r="Y18" i="19"/>
  <c r="V13" i="33"/>
  <c r="CH14" i="34"/>
  <c r="BQ10" i="33"/>
  <c r="BR10" i="33"/>
  <c r="X14" i="19"/>
  <c r="EE10" i="34" s="1"/>
  <c r="CG10" i="34"/>
  <c r="U9" i="33"/>
  <c r="X16" i="19"/>
  <c r="EE12" i="34" s="1"/>
  <c r="CG12" i="34"/>
  <c r="U11" i="33"/>
  <c r="Y11" i="19"/>
  <c r="V6" i="33"/>
  <c r="CH7" i="34"/>
  <c r="AL47" i="21"/>
  <c r="CM12" i="34" s="1"/>
  <c r="AL41" i="21"/>
  <c r="CM6" i="34" s="1"/>
  <c r="AL49" i="21"/>
  <c r="CM14" i="34" s="1"/>
  <c r="AL44" i="21"/>
  <c r="CM9" i="34" s="1"/>
  <c r="AL42" i="21"/>
  <c r="CM7" i="34" s="1"/>
  <c r="AL45" i="21"/>
  <c r="CM10" i="34" s="1"/>
  <c r="AL46" i="21"/>
  <c r="CM11" i="34" s="1"/>
  <c r="AL48" i="21"/>
  <c r="CM13" i="34" s="1"/>
  <c r="G89" i="7"/>
  <c r="G92" i="7"/>
  <c r="G91" i="7"/>
  <c r="G90" i="7"/>
  <c r="H83" i="7"/>
  <c r="Y41" i="21"/>
  <c r="Y42" i="21"/>
  <c r="Y43" i="21"/>
  <c r="Y44" i="21"/>
  <c r="Y45" i="21"/>
  <c r="Y46" i="21"/>
  <c r="Y47" i="21"/>
  <c r="Y48" i="21"/>
  <c r="Y49" i="21"/>
  <c r="Y40" i="21"/>
  <c r="X49" i="21"/>
  <c r="BY14" i="34" s="1"/>
  <c r="X48" i="21"/>
  <c r="BY13" i="34" s="1"/>
  <c r="X47" i="21"/>
  <c r="BY12" i="34" s="1"/>
  <c r="X46" i="21"/>
  <c r="BY11" i="34" s="1"/>
  <c r="X45" i="21"/>
  <c r="BY10" i="34" s="1"/>
  <c r="X44" i="21"/>
  <c r="BY9" i="34" s="1"/>
  <c r="X43" i="21"/>
  <c r="BY8" i="34" s="1"/>
  <c r="X42" i="21"/>
  <c r="BY7" i="34" s="1"/>
  <c r="X41" i="21"/>
  <c r="BY6" i="34" s="1"/>
  <c r="X40" i="21"/>
  <c r="BY5" i="34" s="1"/>
  <c r="Q49" i="21"/>
  <c r="BR14" i="34" s="1"/>
  <c r="Q48" i="21"/>
  <c r="BR13" i="34" s="1"/>
  <c r="Q47" i="21"/>
  <c r="BR12" i="34" s="1"/>
  <c r="Q46" i="21"/>
  <c r="BR11" i="34" s="1"/>
  <c r="Q45" i="21"/>
  <c r="BR10" i="34" s="1"/>
  <c r="Q44" i="21"/>
  <c r="BR9" i="34" s="1"/>
  <c r="Q43" i="21"/>
  <c r="BR8" i="34" s="1"/>
  <c r="Q42" i="21"/>
  <c r="BR7" i="34" s="1"/>
  <c r="Q41" i="21"/>
  <c r="BR6" i="34" s="1"/>
  <c r="Q40" i="21"/>
  <c r="BR5" i="34" s="1"/>
  <c r="J41" i="21"/>
  <c r="BK6" i="34" s="1"/>
  <c r="J42" i="21"/>
  <c r="BK7" i="34" s="1"/>
  <c r="J43" i="21"/>
  <c r="BK8" i="34" s="1"/>
  <c r="J44" i="21"/>
  <c r="BK9" i="34" s="1"/>
  <c r="J45" i="21"/>
  <c r="BK10" i="34" s="1"/>
  <c r="J46" i="21"/>
  <c r="BK11" i="34" s="1"/>
  <c r="J47" i="21"/>
  <c r="BK12" i="34" s="1"/>
  <c r="J48" i="21"/>
  <c r="BK13" i="34" s="1"/>
  <c r="J49" i="21"/>
  <c r="BK14" i="34" s="1"/>
  <c r="J40" i="21"/>
  <c r="BK5" i="34" s="1"/>
  <c r="G87" i="7" l="1"/>
  <c r="K13" i="33"/>
  <c r="BZ9" i="34"/>
  <c r="N8" i="33"/>
  <c r="AN44" i="21"/>
  <c r="CO9" i="34" s="1"/>
  <c r="AK44" i="21"/>
  <c r="CL9" i="34" s="1"/>
  <c r="BZ7" i="34"/>
  <c r="N6" i="33"/>
  <c r="AN42" i="21"/>
  <c r="CO7" i="34" s="1"/>
  <c r="AK42" i="21"/>
  <c r="CL7" i="34" s="1"/>
  <c r="N5" i="33"/>
  <c r="BZ6" i="34"/>
  <c r="AN41" i="21"/>
  <c r="CO6" i="34" s="1"/>
  <c r="AK41" i="21"/>
  <c r="CL6" i="34" s="1"/>
  <c r="BZ11" i="34"/>
  <c r="N10" i="33"/>
  <c r="AN46" i="21"/>
  <c r="CO11" i="34" s="1"/>
  <c r="AK46" i="21"/>
  <c r="CL11" i="34" s="1"/>
  <c r="N9" i="33"/>
  <c r="BZ10" i="34"/>
  <c r="AN45" i="21"/>
  <c r="CO10" i="34" s="1"/>
  <c r="AK45" i="21"/>
  <c r="CL10" i="34" s="1"/>
  <c r="BZ8" i="34"/>
  <c r="N7" i="33"/>
  <c r="AN43" i="21"/>
  <c r="CO8" i="34" s="1"/>
  <c r="AK43" i="21"/>
  <c r="CL8" i="34" s="1"/>
  <c r="AK40" i="21"/>
  <c r="CL5" i="34" s="1"/>
  <c r="N4" i="33"/>
  <c r="BZ5" i="34"/>
  <c r="N13" i="33"/>
  <c r="BZ14" i="34"/>
  <c r="AN49" i="21"/>
  <c r="CO14" i="34" s="1"/>
  <c r="AK49" i="21"/>
  <c r="CL14" i="34" s="1"/>
  <c r="N12" i="33"/>
  <c r="BZ13" i="34"/>
  <c r="AN48" i="21"/>
  <c r="CO13" i="34" s="1"/>
  <c r="AK48" i="21"/>
  <c r="CL13" i="34" s="1"/>
  <c r="N11" i="33"/>
  <c r="BZ12" i="34"/>
  <c r="AN47" i="21"/>
  <c r="CO12" i="34" s="1"/>
  <c r="AK47" i="21"/>
  <c r="CL12" i="34" s="1"/>
  <c r="BS9" i="33"/>
  <c r="BT9" i="33"/>
  <c r="EF10" i="34"/>
  <c r="BR8" i="33"/>
  <c r="BQ8" i="33"/>
  <c r="BQ5" i="33"/>
  <c r="BR5" i="33"/>
  <c r="EF7" i="34"/>
  <c r="BS6" i="33"/>
  <c r="BT6" i="33"/>
  <c r="BQ7" i="33"/>
  <c r="BR7" i="33"/>
  <c r="EF11" i="34"/>
  <c r="BS10" i="33"/>
  <c r="BT10" i="33"/>
  <c r="BQ11" i="33"/>
  <c r="BR11" i="33"/>
  <c r="EF6" i="34"/>
  <c r="BS5" i="33"/>
  <c r="BT5" i="33"/>
  <c r="BQ13" i="33"/>
  <c r="BR13" i="33"/>
  <c r="EF14" i="34"/>
  <c r="BS13" i="33"/>
  <c r="BT13" i="33"/>
  <c r="BR9" i="33"/>
  <c r="BQ9" i="33"/>
  <c r="BS11" i="33"/>
  <c r="BT11" i="33"/>
  <c r="EF12" i="34"/>
  <c r="BR6" i="33"/>
  <c r="BQ6" i="33"/>
  <c r="BS12" i="33"/>
  <c r="EF13" i="34"/>
  <c r="BT12" i="33"/>
  <c r="BQ12" i="33"/>
  <c r="BR12" i="33"/>
  <c r="BS8" i="33"/>
  <c r="EF9" i="34"/>
  <c r="BT8" i="33"/>
  <c r="AN40" i="21"/>
  <c r="CO5" i="34" s="1"/>
  <c r="AH47" i="21"/>
  <c r="CI12" i="34" s="1"/>
  <c r="AI47" i="21"/>
  <c r="CJ12" i="34" s="1"/>
  <c r="AJ47" i="21"/>
  <c r="CK12" i="34" s="1"/>
  <c r="AJ44" i="21"/>
  <c r="CK9" i="34" s="1"/>
  <c r="AH44" i="21"/>
  <c r="CI9" i="34" s="1"/>
  <c r="AI44" i="21"/>
  <c r="CJ9" i="34" s="1"/>
  <c r="AH48" i="21"/>
  <c r="CI13" i="34" s="1"/>
  <c r="AI48" i="21"/>
  <c r="CJ13" i="34" s="1"/>
  <c r="AJ48" i="21"/>
  <c r="CK13" i="34" s="1"/>
  <c r="AI46" i="21"/>
  <c r="CJ11" i="34" s="1"/>
  <c r="AJ46" i="21"/>
  <c r="CK11" i="34" s="1"/>
  <c r="AH46" i="21"/>
  <c r="CI11" i="34" s="1"/>
  <c r="AJ43" i="21"/>
  <c r="CK8" i="34" s="1"/>
  <c r="AH43" i="21"/>
  <c r="CI8" i="34" s="1"/>
  <c r="AI43" i="21"/>
  <c r="CJ8" i="34" s="1"/>
  <c r="AH49" i="21"/>
  <c r="CI14" i="34" s="1"/>
  <c r="AI49" i="21"/>
  <c r="CJ14" i="34" s="1"/>
  <c r="AJ49" i="21"/>
  <c r="CK14" i="34" s="1"/>
  <c r="AH41" i="21"/>
  <c r="CI6" i="34" s="1"/>
  <c r="AI41" i="21"/>
  <c r="CJ6" i="34" s="1"/>
  <c r="AJ41" i="21"/>
  <c r="CK6" i="34" s="1"/>
  <c r="AI45" i="21"/>
  <c r="CJ10" i="34" s="1"/>
  <c r="AJ45" i="21"/>
  <c r="CK10" i="34" s="1"/>
  <c r="AH45" i="21"/>
  <c r="CI10" i="34" s="1"/>
  <c r="AH40" i="21"/>
  <c r="CI5" i="34" s="1"/>
  <c r="AI40" i="21"/>
  <c r="CJ5" i="34" s="1"/>
  <c r="AJ40" i="21"/>
  <c r="CK5" i="34" s="1"/>
  <c r="AH42" i="21"/>
  <c r="CI7" i="34" s="1"/>
  <c r="AI42" i="21"/>
  <c r="CJ7" i="34" s="1"/>
  <c r="AJ42" i="21"/>
  <c r="CK7" i="34" s="1"/>
  <c r="AM42" i="21" l="1"/>
  <c r="AM43" i="21"/>
  <c r="AM46" i="21"/>
  <c r="AM48" i="21"/>
  <c r="AM40" i="21"/>
  <c r="AM49" i="21"/>
  <c r="AM45" i="21"/>
  <c r="AM41" i="21"/>
  <c r="AM44" i="21"/>
  <c r="AM47" i="21"/>
  <c r="P13" i="33" l="1"/>
  <c r="CN14" i="34"/>
  <c r="CN10" i="34"/>
  <c r="P9" i="33"/>
  <c r="CN5" i="34"/>
  <c r="P4" i="33"/>
  <c r="CN11" i="34"/>
  <c r="P10" i="33"/>
  <c r="P11" i="33"/>
  <c r="CN12" i="34"/>
  <c r="CN8" i="34"/>
  <c r="P7" i="33"/>
  <c r="P5" i="33"/>
  <c r="CN6" i="34"/>
  <c r="P12" i="33"/>
  <c r="CN13" i="34"/>
  <c r="P8" i="33"/>
  <c r="CN9" i="34"/>
  <c r="CN7" i="34"/>
  <c r="P6" i="33"/>
  <c r="AH9" i="21"/>
  <c r="AH14" i="21"/>
  <c r="AH13" i="21"/>
  <c r="AH12" i="21"/>
  <c r="AH10" i="21"/>
  <c r="AH17" i="21"/>
  <c r="AH16" i="21"/>
  <c r="AH11" i="21"/>
  <c r="AH18" i="21"/>
  <c r="AH15" i="21"/>
  <c r="AG14" i="34" l="1"/>
  <c r="M13" i="33"/>
  <c r="BF13" i="33"/>
  <c r="BF7" i="33"/>
  <c r="M7" i="33"/>
  <c r="AG8" i="34"/>
  <c r="BF8" i="33"/>
  <c r="M8" i="33"/>
  <c r="AG9" i="34"/>
  <c r="AG11" i="34"/>
  <c r="BF10" i="33"/>
  <c r="M10" i="33"/>
  <c r="BF9" i="33"/>
  <c r="M9" i="33"/>
  <c r="AG10" i="34"/>
  <c r="AG5" i="34"/>
  <c r="M4" i="33"/>
  <c r="BF4" i="33"/>
  <c r="AG7" i="34"/>
  <c r="BF6" i="33"/>
  <c r="M6" i="33"/>
  <c r="X27" i="21"/>
  <c r="AG12" i="34"/>
  <c r="BF11" i="33"/>
  <c r="M11" i="33"/>
  <c r="AG13" i="34"/>
  <c r="BF12" i="33"/>
  <c r="M12" i="33"/>
  <c r="AG6" i="34"/>
  <c r="M5" i="33"/>
  <c r="BF5" i="33"/>
  <c r="X33" i="21"/>
  <c r="AD48" i="21" s="1"/>
  <c r="X28" i="21"/>
  <c r="AD43" i="21" s="1"/>
  <c r="X30" i="21"/>
  <c r="AD45" i="21" s="1"/>
  <c r="X32" i="21"/>
  <c r="AD47" i="21" s="1"/>
  <c r="X26" i="21"/>
  <c r="AD41" i="21" s="1"/>
  <c r="X29" i="21"/>
  <c r="AD44" i="21" s="1"/>
  <c r="X31" i="21"/>
  <c r="AD46" i="21" s="1"/>
  <c r="X34" i="21"/>
  <c r="AD49" i="21" s="1"/>
  <c r="X25" i="21"/>
  <c r="AD40" i="21" s="1"/>
  <c r="S54" i="31"/>
  <c r="R54" i="31"/>
  <c r="Q54" i="31"/>
  <c r="P54" i="31"/>
  <c r="O54" i="31"/>
  <c r="N54" i="31"/>
  <c r="M54" i="31"/>
  <c r="L54" i="31"/>
  <c r="S53" i="31"/>
  <c r="R53" i="31"/>
  <c r="Q53" i="31"/>
  <c r="P53" i="31"/>
  <c r="O53" i="31"/>
  <c r="N53" i="31"/>
  <c r="M53" i="31"/>
  <c r="L53" i="31"/>
  <c r="S52" i="31"/>
  <c r="R52" i="31"/>
  <c r="Q52" i="31"/>
  <c r="P52" i="31"/>
  <c r="O52" i="31"/>
  <c r="N52" i="31"/>
  <c r="M52" i="31"/>
  <c r="L52" i="31"/>
  <c r="S51" i="31"/>
  <c r="R51" i="31"/>
  <c r="Q51" i="31"/>
  <c r="P51" i="31"/>
  <c r="O51" i="31"/>
  <c r="N51" i="31"/>
  <c r="M51" i="31"/>
  <c r="L51" i="31"/>
  <c r="S50" i="31"/>
  <c r="R50" i="31"/>
  <c r="Q50" i="31"/>
  <c r="P50" i="31"/>
  <c r="O50" i="31"/>
  <c r="N50" i="31"/>
  <c r="M50" i="31"/>
  <c r="L50" i="31"/>
  <c r="S49" i="31"/>
  <c r="R49" i="31"/>
  <c r="Q49" i="31"/>
  <c r="P49" i="31"/>
  <c r="O49" i="31"/>
  <c r="N49" i="31"/>
  <c r="M49" i="31"/>
  <c r="L49" i="31"/>
  <c r="S48" i="31"/>
  <c r="R48" i="31"/>
  <c r="Q48" i="31"/>
  <c r="P48" i="31"/>
  <c r="O48" i="31"/>
  <c r="N48" i="31"/>
  <c r="M48" i="31"/>
  <c r="L48" i="31"/>
  <c r="S47" i="31"/>
  <c r="R47" i="31"/>
  <c r="Q47" i="31"/>
  <c r="P47" i="31"/>
  <c r="O47" i="31"/>
  <c r="N47" i="31"/>
  <c r="M47" i="31"/>
  <c r="L47" i="31"/>
  <c r="S46" i="31"/>
  <c r="R46" i="31"/>
  <c r="Q46" i="31"/>
  <c r="P46" i="31"/>
  <c r="O46" i="31"/>
  <c r="N46" i="31"/>
  <c r="M46" i="31"/>
  <c r="L46" i="31"/>
  <c r="S45" i="31"/>
  <c r="R45" i="31"/>
  <c r="Q45" i="31"/>
  <c r="P45" i="31"/>
  <c r="O45" i="31"/>
  <c r="N45" i="31"/>
  <c r="M45" i="31"/>
  <c r="L45" i="31"/>
  <c r="S44" i="31"/>
  <c r="R44" i="31"/>
  <c r="Q44" i="31"/>
  <c r="P44" i="31"/>
  <c r="O44" i="31"/>
  <c r="N44" i="31"/>
  <c r="M44" i="31"/>
  <c r="L44" i="31"/>
  <c r="S43" i="31"/>
  <c r="R43" i="31"/>
  <c r="Q43" i="31"/>
  <c r="P43" i="31"/>
  <c r="O43" i="31"/>
  <c r="N43" i="31"/>
  <c r="M43" i="31"/>
  <c r="L43" i="31"/>
  <c r="S42" i="31"/>
  <c r="R42" i="31"/>
  <c r="Q42" i="31"/>
  <c r="P42" i="31"/>
  <c r="O42" i="31"/>
  <c r="N42" i="31"/>
  <c r="M42" i="31"/>
  <c r="L42" i="31"/>
  <c r="I13" i="31"/>
  <c r="F13" i="31"/>
  <c r="I12" i="31"/>
  <c r="F12" i="31"/>
  <c r="I11" i="31"/>
  <c r="F11" i="31"/>
  <c r="I10" i="31"/>
  <c r="AJ9" i="21" s="1"/>
  <c r="AF40" i="21" s="1"/>
  <c r="F10" i="31"/>
  <c r="AK9" i="21" s="1"/>
  <c r="I9" i="31"/>
  <c r="F9" i="31"/>
  <c r="I8" i="31"/>
  <c r="F8" i="31"/>
  <c r="I7" i="31"/>
  <c r="F7" i="31"/>
  <c r="F6" i="31"/>
  <c r="AB40" i="21" s="1"/>
  <c r="CC5" i="34" s="1"/>
  <c r="E21" i="29"/>
  <c r="B65" i="29"/>
  <c r="E20" i="29"/>
  <c r="B64" i="29"/>
  <c r="E19" i="29"/>
  <c r="B63" i="29"/>
  <c r="E18" i="29"/>
  <c r="B62" i="29"/>
  <c r="E17" i="29"/>
  <c r="B61" i="29"/>
  <c r="E16" i="29"/>
  <c r="B60" i="29"/>
  <c r="E15" i="29"/>
  <c r="Q26" i="29"/>
  <c r="E14" i="29"/>
  <c r="L26" i="29"/>
  <c r="E13" i="29"/>
  <c r="B57" i="29"/>
  <c r="E12" i="29"/>
  <c r="B56" i="29"/>
  <c r="E24" i="19"/>
  <c r="E25" i="19"/>
  <c r="E26" i="19"/>
  <c r="E27" i="19"/>
  <c r="E28" i="19"/>
  <c r="E29" i="19"/>
  <c r="E30" i="19"/>
  <c r="E31" i="19"/>
  <c r="E32" i="19"/>
  <c r="E33" i="19"/>
  <c r="BE7" i="34" l="1"/>
  <c r="AD42" i="21"/>
  <c r="CE7" i="34" s="1"/>
  <c r="AJ5" i="34"/>
  <c r="AG40" i="21"/>
  <c r="CE11" i="34"/>
  <c r="BE11" i="34"/>
  <c r="CE12" i="34"/>
  <c r="BE12" i="34"/>
  <c r="CE9" i="34"/>
  <c r="BE9" i="34"/>
  <c r="CE10" i="34"/>
  <c r="BE10" i="34"/>
  <c r="CE14" i="34"/>
  <c r="BE14" i="34"/>
  <c r="CE6" i="34"/>
  <c r="BE6" i="34"/>
  <c r="CE8" i="34"/>
  <c r="BE8" i="34"/>
  <c r="CE5" i="34"/>
  <c r="BE5" i="34"/>
  <c r="CE13" i="34"/>
  <c r="BE13" i="34"/>
  <c r="G26" i="19"/>
  <c r="H26" i="19" s="1"/>
  <c r="EJ7" i="34" s="1"/>
  <c r="EG7" i="34"/>
  <c r="G25" i="19"/>
  <c r="H25" i="19" s="1"/>
  <c r="EJ6" i="34" s="1"/>
  <c r="EG6" i="34"/>
  <c r="G32" i="19"/>
  <c r="EG13" i="34"/>
  <c r="G31" i="19"/>
  <c r="EG12" i="34"/>
  <c r="G29" i="19"/>
  <c r="H29" i="19" s="1"/>
  <c r="EJ10" i="34" s="1"/>
  <c r="EG10" i="34"/>
  <c r="G28" i="19"/>
  <c r="EG9" i="34"/>
  <c r="G27" i="19"/>
  <c r="EG8" i="34"/>
  <c r="G33" i="19"/>
  <c r="EG14" i="34"/>
  <c r="G24" i="19"/>
  <c r="H24" i="19" s="1"/>
  <c r="EJ5" i="34" s="1"/>
  <c r="EG5" i="34"/>
  <c r="G30" i="19"/>
  <c r="H30" i="19" s="1"/>
  <c r="EJ11" i="34" s="1"/>
  <c r="EG11" i="34"/>
  <c r="AI5" i="34"/>
  <c r="B26" i="29"/>
  <c r="AA26" i="29"/>
  <c r="AP26" i="29"/>
  <c r="B58" i="29"/>
  <c r="AF26" i="29"/>
  <c r="C22" i="29"/>
  <c r="B59" i="29"/>
  <c r="V26" i="29"/>
  <c r="AK26" i="29"/>
  <c r="G26" i="29"/>
  <c r="AU26" i="29"/>
  <c r="F8" i="10"/>
  <c r="J8" i="10"/>
  <c r="F9" i="10"/>
  <c r="J9" i="10"/>
  <c r="D9" i="19"/>
  <c r="A9" i="19" s="1"/>
  <c r="D10" i="19"/>
  <c r="A10" i="19" s="1"/>
  <c r="D11" i="19"/>
  <c r="A11" i="19" s="1"/>
  <c r="D12" i="19"/>
  <c r="A12" i="19" s="1"/>
  <c r="D13" i="19"/>
  <c r="A13" i="19" s="1"/>
  <c r="D14" i="19"/>
  <c r="A14" i="19" s="1"/>
  <c r="D15" i="19"/>
  <c r="A15" i="19" s="1"/>
  <c r="D16" i="19"/>
  <c r="A16" i="19" s="1"/>
  <c r="D17" i="19"/>
  <c r="A17" i="19" s="1"/>
  <c r="D18" i="19"/>
  <c r="A18" i="19" s="1"/>
  <c r="D10" i="20"/>
  <c r="A10" i="20" s="1"/>
  <c r="D11" i="20"/>
  <c r="A11" i="20" s="1"/>
  <c r="D12" i="20"/>
  <c r="A12" i="20" s="1"/>
  <c r="D13" i="20"/>
  <c r="A13" i="20" s="1"/>
  <c r="D14" i="20"/>
  <c r="A14" i="20" s="1"/>
  <c r="D15" i="20"/>
  <c r="A15" i="20" s="1"/>
  <c r="D16" i="20"/>
  <c r="A16" i="20" s="1"/>
  <c r="D17" i="20"/>
  <c r="A17" i="20" s="1"/>
  <c r="D18" i="20"/>
  <c r="A18" i="20" s="1"/>
  <c r="D9" i="20"/>
  <c r="A9" i="20" s="1"/>
  <c r="G79" i="7" l="1"/>
  <c r="I79" i="7" s="1"/>
  <c r="L9" i="33" s="1"/>
  <c r="G80" i="7"/>
  <c r="I80" i="7" s="1"/>
  <c r="L10" i="33" s="1"/>
  <c r="G74" i="7"/>
  <c r="G76" i="7"/>
  <c r="I76" i="7" s="1"/>
  <c r="L6" i="33" s="1"/>
  <c r="J10" i="33"/>
  <c r="V4" i="33"/>
  <c r="CH5" i="34"/>
  <c r="Y9" i="19"/>
  <c r="T33" i="19"/>
  <c r="EV14" i="34" s="1"/>
  <c r="EI14" i="34"/>
  <c r="T31" i="19"/>
  <c r="EV12" i="34" s="1"/>
  <c r="EI12" i="34"/>
  <c r="G81" i="7"/>
  <c r="G83" i="7"/>
  <c r="H31" i="19"/>
  <c r="EJ12" i="34" s="1"/>
  <c r="H33" i="19"/>
  <c r="EJ14" i="34" s="1"/>
  <c r="U4" i="33"/>
  <c r="CG5" i="34"/>
  <c r="X9" i="19"/>
  <c r="EE5" i="34" s="1"/>
  <c r="T27" i="19"/>
  <c r="EV8" i="34" s="1"/>
  <c r="EI8" i="34"/>
  <c r="T32" i="19"/>
  <c r="EV13" i="34" s="1"/>
  <c r="EI13" i="34"/>
  <c r="G82" i="7"/>
  <c r="H32" i="19"/>
  <c r="EJ13" i="34" s="1"/>
  <c r="T30" i="19"/>
  <c r="EV11" i="34" s="1"/>
  <c r="EI11" i="34"/>
  <c r="T28" i="19"/>
  <c r="EV9" i="34" s="1"/>
  <c r="EI9" i="34"/>
  <c r="T25" i="19"/>
  <c r="EV6" i="34" s="1"/>
  <c r="EI6" i="34"/>
  <c r="J9" i="33"/>
  <c r="G78" i="7"/>
  <c r="G77" i="7"/>
  <c r="H28" i="19"/>
  <c r="EJ9" i="34" s="1"/>
  <c r="H27" i="19"/>
  <c r="EJ8" i="34" s="1"/>
  <c r="T24" i="19"/>
  <c r="EV5" i="34" s="1"/>
  <c r="EI5" i="34"/>
  <c r="T29" i="19"/>
  <c r="EV10" i="34" s="1"/>
  <c r="EI10" i="34"/>
  <c r="T26" i="19"/>
  <c r="EV7" i="34" s="1"/>
  <c r="EI7" i="34"/>
  <c r="AL40" i="21"/>
  <c r="CM5" i="34" s="1"/>
  <c r="J4" i="33" l="1"/>
  <c r="I74" i="7"/>
  <c r="L4" i="33" s="1"/>
  <c r="J6" i="33"/>
  <c r="BR4" i="33"/>
  <c r="BQ4" i="33"/>
  <c r="I82" i="7"/>
  <c r="L12" i="33" s="1"/>
  <c r="J12" i="33"/>
  <c r="BT4" i="33"/>
  <c r="EF5" i="34"/>
  <c r="BS4" i="33"/>
  <c r="I83" i="7"/>
  <c r="L13" i="33" s="1"/>
  <c r="J13" i="33"/>
  <c r="I77" i="7"/>
  <c r="L7" i="33" s="1"/>
  <c r="J7" i="33"/>
  <c r="I81" i="7"/>
  <c r="L11" i="33" s="1"/>
  <c r="J11" i="33"/>
  <c r="I78" i="7"/>
  <c r="L8" i="33" s="1"/>
  <c r="J8" i="33"/>
  <c r="F12" i="10"/>
  <c r="J12" i="10"/>
  <c r="F13" i="10"/>
  <c r="J13" i="10"/>
  <c r="F14" i="10"/>
  <c r="J14" i="10"/>
  <c r="F5" i="10"/>
  <c r="J6" i="10"/>
  <c r="J7" i="10"/>
  <c r="J10" i="10"/>
  <c r="J11" i="10"/>
  <c r="J5" i="10"/>
  <c r="F6" i="10"/>
  <c r="F7" i="10"/>
  <c r="F10" i="10"/>
  <c r="F11" i="10"/>
  <c r="G75" i="7"/>
  <c r="J5" i="33" s="1"/>
  <c r="G86" i="7" l="1"/>
  <c r="I75" i="7"/>
  <c r="L5" i="3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tc={46B48B67-0C42-45A0-BEBB-F0336D57BC88}</author>
  </authors>
  <commentList>
    <comment ref="BO3" authorId="0" shapeId="0" xr:uid="{46B48B67-0C42-45A0-BEBB-F0336D57BC88}">
      <text>
        <t>[Threaded comment]
Your version of Excel allows you to read this threaded comment; however, any edits to it will get removed if the file is opened in a newer version of Excel. Learn more: https://go.microsoft.com/fwlink/?linkid=870924
Comment:
    Once done - make some charts to compare £/KW</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<sst xmlns="http://schemas.openxmlformats.org/spreadsheetml/2006/main" count="1378" uniqueCount="644">
  <si>
    <t>Application Form</t>
  </si>
  <si>
    <t xml:space="preserve">Blue cells </t>
  </si>
  <si>
    <t>= user input</t>
  </si>
  <si>
    <t>Green cells</t>
  </si>
  <si>
    <t>Important Notes</t>
  </si>
  <si>
    <t>Applications must be supported by a sponsoring director, a signature will be required upon offer letters being provided.</t>
  </si>
  <si>
    <t>Note that works cannot start until a formal and signed grant award letter is received.</t>
  </si>
  <si>
    <t>Application Submissions</t>
  </si>
  <si>
    <t>If you have any queries on the application process or the form itself, please use the address above.</t>
  </si>
  <si>
    <t>Data Sharing Disclaimer</t>
  </si>
  <si>
    <t xml:space="preserve">Please be advised that in submitting this application via e-mail, you consent to providing us with data necessary for our services. </t>
  </si>
  <si>
    <t>We prioritise your privacy and take our responsibility to protect your information seriously.</t>
  </si>
  <si>
    <t xml:space="preserve">For added assurance, we store all collected data on a secure drive that adheres to the industry standards of security. </t>
  </si>
  <si>
    <t xml:space="preserve">This ensures that your data remains safe and inaccessible to unauthorised access at all times. </t>
  </si>
  <si>
    <t>We adhere to strict data handling protocols in line with the UK GDPR and all other relevant data protection laws, in order to safeguard your information at all times.</t>
  </si>
  <si>
    <t>By submitting this form, you acknowledge and accept that your data will be handled as described above. We recommend saving a copy of this disclaimer for your records.</t>
  </si>
  <si>
    <t>Should you have any concerns or questions regarding our data security measures or the handling of your data, please feel free to contact us at:</t>
  </si>
  <si>
    <t xml:space="preserve">enquiries@energyservice.wales </t>
  </si>
  <si>
    <t>1. Questions</t>
  </si>
  <si>
    <t>Project Details</t>
  </si>
  <si>
    <t>•   Summary of overall programme</t>
  </si>
  <si>
    <t>•   Project development activity to date</t>
  </si>
  <si>
    <t xml:space="preserve">Costs </t>
  </si>
  <si>
    <t>Deliverability</t>
  </si>
  <si>
    <t>Performance</t>
  </si>
  <si>
    <t>End of Sheet</t>
  </si>
  <si>
    <t>6.2 Applicant Details</t>
  </si>
  <si>
    <t>Please select</t>
  </si>
  <si>
    <t>Technology</t>
  </si>
  <si>
    <t>Please indicate the project position on planning permission</t>
  </si>
  <si>
    <t>Please indicate the project position on DNO upgrades / engagement</t>
  </si>
  <si>
    <t>Please indicate the project position on designs</t>
  </si>
  <si>
    <t>Yes</t>
  </si>
  <si>
    <t>Date</t>
  </si>
  <si>
    <t>2. Technical Details</t>
  </si>
  <si>
    <t>3. Deliverability Details</t>
  </si>
  <si>
    <t>Design &amp; Planning</t>
  </si>
  <si>
    <t>Operation</t>
  </si>
  <si>
    <t>Comments</t>
  </si>
  <si>
    <t>Performance Management Plan in place?</t>
  </si>
  <si>
    <t>Framework</t>
  </si>
  <si>
    <t>Not required</t>
  </si>
  <si>
    <t>No O&amp;M planned</t>
  </si>
  <si>
    <t>Open market competition</t>
  </si>
  <si>
    <t>Out to tender</t>
  </si>
  <si>
    <t>Identified but supplier not engaged</t>
  </si>
  <si>
    <t>Identified but not secured</t>
  </si>
  <si>
    <t>No</t>
  </si>
  <si>
    <t>Own current contractors</t>
  </si>
  <si>
    <t>Invite only competition</t>
  </si>
  <si>
    <t>Identified, priced, &amp; available</t>
  </si>
  <si>
    <t>Direct award</t>
  </si>
  <si>
    <t>Contract signed</t>
  </si>
  <si>
    <t>Sub-contract signed</t>
  </si>
  <si>
    <t>Existing in contract contractors</t>
  </si>
  <si>
    <t>Existing Energy Performance Contract</t>
  </si>
  <si>
    <t>4. Financial Detail</t>
  </si>
  <si>
    <t>Description of Risk to Project Delivery</t>
  </si>
  <si>
    <t>Risk Rating (unmitigated)</t>
  </si>
  <si>
    <t>Proposed Mitigation (if any)</t>
  </si>
  <si>
    <t>Risk Rating (mitigated)</t>
  </si>
  <si>
    <t>6. Summary &amp; Declaration</t>
  </si>
  <si>
    <t>6.1 Completeness Check</t>
  </si>
  <si>
    <t>Complete?</t>
  </si>
  <si>
    <t>4. Financial Details</t>
  </si>
  <si>
    <t>5. Risks</t>
  </si>
  <si>
    <t>Organisation</t>
  </si>
  <si>
    <t>Applicant Organisation</t>
  </si>
  <si>
    <t>Key Contact / Applicant</t>
  </si>
  <si>
    <t>Key Contact Name</t>
  </si>
  <si>
    <t>Key Contact Job Title</t>
  </si>
  <si>
    <t>Key Contact Email Address</t>
  </si>
  <si>
    <t>Key Contact Phone Number</t>
  </si>
  <si>
    <t>Sponsoring Director</t>
  </si>
  <si>
    <t>Sponsoring Director Name</t>
  </si>
  <si>
    <t>Sponsoring Director Job Title</t>
  </si>
  <si>
    <t>Sponsoring Director Email Address</t>
  </si>
  <si>
    <t>Sponsoring Director Phone Number</t>
  </si>
  <si>
    <t>Finance Director</t>
  </si>
  <si>
    <t>Finance Director Name</t>
  </si>
  <si>
    <t>Finance Director Job Title</t>
  </si>
  <si>
    <t>Finance Director  Email Address</t>
  </si>
  <si>
    <t>Finance Director Phone Number</t>
  </si>
  <si>
    <t>Finance Administration Contact</t>
  </si>
  <si>
    <t>Finance Contact Name</t>
  </si>
  <si>
    <t>Finance Contact Job Title</t>
  </si>
  <si>
    <t>Finance Contact  Email Address</t>
  </si>
  <si>
    <t>Finance Contact Phone Number</t>
  </si>
  <si>
    <t>Additional Contact 1 (optional)</t>
  </si>
  <si>
    <t>Role on the Project</t>
  </si>
  <si>
    <t>Name</t>
  </si>
  <si>
    <t>Job Title</t>
  </si>
  <si>
    <t>Email Address</t>
  </si>
  <si>
    <t>Phone Number</t>
  </si>
  <si>
    <t>6.3 Supporting Information</t>
  </si>
  <si>
    <t>Attached?</t>
  </si>
  <si>
    <t>Document name(s) including three letter file type</t>
  </si>
  <si>
    <t xml:space="preserve">6.4 Financial Summary </t>
  </si>
  <si>
    <t>Other</t>
  </si>
  <si>
    <t>6.5 Declaration</t>
  </si>
  <si>
    <t>We confirm that we understand drawdown of funding will be in arrears</t>
  </si>
  <si>
    <t>We confirm that we will be ready to go into contract soon after grant award</t>
  </si>
  <si>
    <t>We confirm that we have senior commitment for the project</t>
  </si>
  <si>
    <r>
      <t xml:space="preserve">By ticking this checkbox I hereby confirm that to the best of my knowledge the application is complete and correct, and that I have the authority to apply for the organisation. </t>
    </r>
    <r>
      <rPr>
        <b/>
        <i/>
        <sz val="11"/>
        <color theme="1"/>
        <rFont val="Arial"/>
        <family val="2"/>
      </rPr>
      <t>Please Print Name</t>
    </r>
  </si>
  <si>
    <t>Please print name</t>
  </si>
  <si>
    <t>6.6 Grant Offer Letter</t>
  </si>
  <si>
    <t>Preferred Grant Offer Letter and other document language:</t>
  </si>
  <si>
    <r>
      <t>Will the</t>
    </r>
    <r>
      <rPr>
        <i/>
        <sz val="11"/>
        <color theme="1"/>
        <rFont val="Arial"/>
        <family val="2"/>
      </rPr>
      <t xml:space="preserve"> Sponsoring Director</t>
    </r>
    <r>
      <rPr>
        <sz val="11"/>
        <color theme="1"/>
        <rFont val="Arial"/>
        <family val="2"/>
      </rPr>
      <t xml:space="preserve"> be signing the Grant Offer Letter (GOL)?</t>
    </r>
  </si>
  <si>
    <t>(If the answer is 'no' and the Sponsoring Director will not be signing the GOL, please fill in the name and email of someone of equal or higher authority.)</t>
  </si>
  <si>
    <t>End of Application</t>
  </si>
  <si>
    <t>STATUS</t>
  </si>
  <si>
    <t>Pass</t>
  </si>
  <si>
    <t>Fail</t>
  </si>
  <si>
    <t>Confirm</t>
  </si>
  <si>
    <t>Welsh</t>
  </si>
  <si>
    <t>Planning permission obtained</t>
  </si>
  <si>
    <t>Cannot Confirm</t>
  </si>
  <si>
    <t>English</t>
  </si>
  <si>
    <t>Planning permission applied</t>
  </si>
  <si>
    <t>Clarifications Needed</t>
  </si>
  <si>
    <t>Permitted development - confirmed with planning department</t>
  </si>
  <si>
    <t>Permitted development - deemed</t>
  </si>
  <si>
    <t>Planning unknown</t>
  </si>
  <si>
    <t>Library</t>
  </si>
  <si>
    <t>Offices</t>
  </si>
  <si>
    <t>Initial cost estimate only</t>
  </si>
  <si>
    <t>Contracted</t>
  </si>
  <si>
    <t>Firm costed quote</t>
  </si>
  <si>
    <t>Procurement and contracting</t>
  </si>
  <si>
    <t>Not engaged</t>
  </si>
  <si>
    <t>DNO upgrade works required, and timeline agreed</t>
  </si>
  <si>
    <t>DNO engaged, no works required</t>
  </si>
  <si>
    <t>DNO upgrade works required - not yet planned</t>
  </si>
  <si>
    <t>Design</t>
  </si>
  <si>
    <t>Preferred supplier</t>
  </si>
  <si>
    <t>Specification stage</t>
  </si>
  <si>
    <t>Initial feasibility</t>
  </si>
  <si>
    <t>Concept design - sizing, concept drawings</t>
  </si>
  <si>
    <t>Developed design - detailed feasibility and consideration of  access / structural / planning / DNO</t>
  </si>
  <si>
    <t>Technical design - full equipment specification and M&amp;E drawings</t>
  </si>
  <si>
    <t>Planning application being developed (e.g. studies underway)</t>
  </si>
  <si>
    <t>Governance and Project Management Approach</t>
  </si>
  <si>
    <t>N/A - Not required</t>
  </si>
  <si>
    <t>5. Risk Assessment</t>
  </si>
  <si>
    <t>We confirm the proposed works are yet to start</t>
  </si>
  <si>
    <t>.</t>
  </si>
  <si>
    <t>•   How is design optimised for the site</t>
  </si>
  <si>
    <t>Performance management includes a Measurement &amp; Verification (M&amp;V) Plan  to IPMVP</t>
  </si>
  <si>
    <t>1.1 Project Questions</t>
  </si>
  <si>
    <t>Within sections 1-6 the following colour coding applies:</t>
  </si>
  <si>
    <t>Orange cells</t>
  </si>
  <si>
    <t>5.Risks</t>
  </si>
  <si>
    <t>4.Financial Detail</t>
  </si>
  <si>
    <t>Please complete all section 1-6 as listed below:</t>
  </si>
  <si>
    <t>•   Your approach to ensure value for money</t>
  </si>
  <si>
    <t>•   Match funding sources and approval status</t>
  </si>
  <si>
    <t>•    Resource, roles, and responsibility</t>
  </si>
  <si>
    <t>•    Project Management approach</t>
  </si>
  <si>
    <t>•    Risk Management approach</t>
  </si>
  <si>
    <t>•    Planning and DNO - status and approach</t>
  </si>
  <si>
    <t>•    Key deliverability risks identified</t>
  </si>
  <si>
    <t>•    Internal business case approvals</t>
  </si>
  <si>
    <t>Metrics &amp; Checks</t>
  </si>
  <si>
    <t>OK</t>
  </si>
  <si>
    <t>•    Procurement and contracting - status and approach</t>
  </si>
  <si>
    <t>Request per site</t>
  </si>
  <si>
    <t>Please list sites in your order of priority.</t>
  </si>
  <si>
    <t>•   If not all VAT cannot be recovered, and you are including this non-recoverable VAT in your project costs, please detail and explain</t>
  </si>
  <si>
    <t xml:space="preserve"> • Alt+Enter for new lines
 • Alt+7 for bullet points</t>
  </si>
  <si>
    <t>Please provide information on:</t>
  </si>
  <si>
    <t>Not all checkboxes checked</t>
  </si>
  <si>
    <t>Section incomplete</t>
  </si>
  <si>
    <t>Not all sections complete</t>
  </si>
  <si>
    <t>Applicant Postal Address</t>
  </si>
  <si>
    <t>Local Authority Low Carbon Heat Grant</t>
  </si>
  <si>
    <r>
      <t xml:space="preserve">Please refer to </t>
    </r>
    <r>
      <rPr>
        <i/>
        <u/>
        <sz val="11"/>
        <color theme="1"/>
        <rFont val="Arial"/>
        <family val="2"/>
      </rPr>
      <t>Local Authority</t>
    </r>
    <r>
      <rPr>
        <u/>
        <sz val="11"/>
        <color theme="1"/>
        <rFont val="Arial"/>
        <family val="2"/>
      </rPr>
      <t xml:space="preserve"> </t>
    </r>
    <r>
      <rPr>
        <i/>
        <u/>
        <sz val="11"/>
        <color theme="1"/>
        <rFont val="Arial"/>
        <family val="2"/>
      </rPr>
      <t>Low Carbon Heat Grant Guidance</t>
    </r>
    <r>
      <rPr>
        <u/>
        <sz val="11"/>
        <color theme="1"/>
        <rFont val="Arial"/>
        <family val="2"/>
      </rPr>
      <t xml:space="preserve"> released alongside this form, for eligibility criteria and grant conditions.</t>
    </r>
  </si>
  <si>
    <t>This form can be filled in for up to 10 sites, should there be more sites to your application, please fill out another form for these.</t>
  </si>
  <si>
    <r>
      <t xml:space="preserve">Funding will only be granted to applicants that can assure projects can be installed and commissioned by </t>
    </r>
    <r>
      <rPr>
        <b/>
        <sz val="11"/>
        <rFont val="Arial"/>
        <family val="2"/>
      </rPr>
      <t>31st March 2027.</t>
    </r>
  </si>
  <si>
    <t xml:space="preserve">Please send completed application forms to lowcarbonheat@energyservice.wales </t>
  </si>
  <si>
    <t>Building Postcode</t>
  </si>
  <si>
    <t>Type of  building</t>
  </si>
  <si>
    <t>Building Name</t>
  </si>
  <si>
    <t>Building Address</t>
  </si>
  <si>
    <t>Gross internal floor area of building (m2)</t>
  </si>
  <si>
    <t>Existing fuel type</t>
  </si>
  <si>
    <t>Age of main equipment (years)</t>
  </si>
  <si>
    <t>Capacity installed (kW heat)</t>
  </si>
  <si>
    <t>Estimated efficiency of existing heat generation (%)</t>
  </si>
  <si>
    <t>Energy use input (kWh/year)</t>
  </si>
  <si>
    <t>Estimated heat demand output (kWh/year)</t>
  </si>
  <si>
    <t>Lifetime Carbon Emissions (kgCO2e)</t>
  </si>
  <si>
    <t>Carbon Emissions (kgCO2e/year)</t>
  </si>
  <si>
    <t>Existing heat source</t>
  </si>
  <si>
    <t>Estimated heat demand output  (kWh/year)</t>
  </si>
  <si>
    <t>Please send completed application forms to lowcarbonheat@energyservice.wales</t>
  </si>
  <si>
    <t>We understand the need to support future case studies, data, and information - including for the Energy Service and Welsh Government</t>
  </si>
  <si>
    <t xml:space="preserve">We confirm that match funding is already secured or applied for. We understand that any outstanding approvals will be required for award, and we must keep the Energy Service informed of progress / issues. </t>
  </si>
  <si>
    <t>Grant request</t>
  </si>
  <si>
    <t>Primary low carbon heat generation technology type</t>
  </si>
  <si>
    <t>Fuel Type</t>
  </si>
  <si>
    <t>Expected Seasonal Coefficient of Performance / Efficiency</t>
  </si>
  <si>
    <t>Lifetime Carbon Emissions (kg CO2e)</t>
  </si>
  <si>
    <t>Heat generation technology type</t>
  </si>
  <si>
    <t>CO2e Emissions per kWh heat (gCO2e/kWh)</t>
  </si>
  <si>
    <t>£ CAPEX per CO2 emissions saved (£/tCO2e)</t>
  </si>
  <si>
    <t>Heat output (kWh/year)</t>
  </si>
  <si>
    <t>Project Milestones</t>
  </si>
  <si>
    <t>On-site works begin date</t>
  </si>
  <si>
    <t>Equipment order date</t>
  </si>
  <si>
    <t>If yes, what is the value of the retention payment? (£)</t>
  </si>
  <si>
    <t>Anticipated drawdown of grant</t>
  </si>
  <si>
    <t xml:space="preserve">Supplier quote for the works </t>
  </si>
  <si>
    <r>
      <t xml:space="preserve">Total project cost  </t>
    </r>
    <r>
      <rPr>
        <b/>
        <sz val="11"/>
        <color theme="1"/>
        <rFont val="Arial"/>
        <family val="2"/>
      </rPr>
      <t xml:space="preserve">exc. </t>
    </r>
    <r>
      <rPr>
        <sz val="11"/>
        <color theme="1"/>
        <rFont val="Arial"/>
        <family val="2"/>
      </rPr>
      <t>contingency</t>
    </r>
  </si>
  <si>
    <t>Grant funding as a percentage of project cost</t>
  </si>
  <si>
    <t>We confirm our organisation either owns or has long term leases that will retain the buildings for at least 10 years</t>
  </si>
  <si>
    <r>
      <t xml:space="preserve">We confirm that recoverable VAT has </t>
    </r>
    <r>
      <rPr>
        <u/>
        <sz val="11"/>
        <color theme="1"/>
        <rFont val="Arial"/>
        <family val="2"/>
      </rPr>
      <t>not</t>
    </r>
    <r>
      <rPr>
        <sz val="11"/>
        <color theme="1"/>
        <rFont val="Arial"/>
        <family val="2"/>
      </rPr>
      <t xml:space="preserve"> been included in project costs applied for (or as part of match funding)</t>
    </r>
  </si>
  <si>
    <t>Total project costs (excluding contingency)</t>
  </si>
  <si>
    <t>Total requested grant</t>
  </si>
  <si>
    <t>Care Home</t>
  </si>
  <si>
    <t>Boilers</t>
  </si>
  <si>
    <t>Natural gas</t>
  </si>
  <si>
    <t>Heat pump - air source</t>
  </si>
  <si>
    <t xml:space="preserve">Community Centre </t>
  </si>
  <si>
    <t>Direct-fired hot water heater</t>
  </si>
  <si>
    <t>LPG</t>
  </si>
  <si>
    <t>Heat pump - ground source</t>
  </si>
  <si>
    <t>Depot</t>
  </si>
  <si>
    <t>Combined heat &amp; power</t>
  </si>
  <si>
    <t>Kerosene</t>
  </si>
  <si>
    <t>Heat pump - groundwater source</t>
  </si>
  <si>
    <t>Exhibition Venue</t>
  </si>
  <si>
    <t>Electric heater (direct for space heating)</t>
  </si>
  <si>
    <t>Gas oil</t>
  </si>
  <si>
    <t>Heat pump - water source</t>
  </si>
  <si>
    <t>Historic</t>
  </si>
  <si>
    <t>Electricity</t>
  </si>
  <si>
    <t>Heat pump - dual staged - air then water</t>
  </si>
  <si>
    <t>Leisure Centre (with pool)</t>
  </si>
  <si>
    <t>Heat pump - high-temp air source</t>
  </si>
  <si>
    <t>Leisure Centre (without pool)</t>
  </si>
  <si>
    <t>Electric boiler</t>
  </si>
  <si>
    <t>Direct electric heaters</t>
  </si>
  <si>
    <t>Biomass</t>
  </si>
  <si>
    <t>Biogas</t>
  </si>
  <si>
    <t>Primary School</t>
  </si>
  <si>
    <t>Connection to existing district heat network</t>
  </si>
  <si>
    <t>Secondary School</t>
  </si>
  <si>
    <t>Secondary School with pool</t>
  </si>
  <si>
    <t>Total</t>
  </si>
  <si>
    <t>LCHG Application Review</t>
  </si>
  <si>
    <t>Scoring Guidelines</t>
  </si>
  <si>
    <t>Excellent - evidence, confidence, efficient, value</t>
  </si>
  <si>
    <t>Applicant</t>
  </si>
  <si>
    <t xml:space="preserve">Good - </t>
  </si>
  <si>
    <t>Ref</t>
  </si>
  <si>
    <t>Average -</t>
  </si>
  <si>
    <t>Reviewed By</t>
  </si>
  <si>
    <t>Poor -</t>
  </si>
  <si>
    <t xml:space="preserve">Weak - unsupported claims or contrary facts between outputs wanted and design plans , concern about delivery/maturity to spec and to deadline, poor design efficiency, poor value for money, unnecessary complications or high risk </t>
  </si>
  <si>
    <t>Summary</t>
  </si>
  <si>
    <t>Grant Value</t>
  </si>
  <si>
    <t>Not Eligible?</t>
  </si>
  <si>
    <t>Score</t>
  </si>
  <si>
    <t>Notes:</t>
  </si>
  <si>
    <t>Building 1</t>
  </si>
  <si>
    <t>Building 2</t>
  </si>
  <si>
    <t>Building 3</t>
  </si>
  <si>
    <t>Building 4</t>
  </si>
  <si>
    <t>Building 5</t>
  </si>
  <si>
    <t>Building 6</t>
  </si>
  <si>
    <t>Building 7</t>
  </si>
  <si>
    <t>Building 8</t>
  </si>
  <si>
    <t>Building 9</t>
  </si>
  <si>
    <t>Building 10</t>
  </si>
  <si>
    <t>Review Detail</t>
  </si>
  <si>
    <t>Compliance</t>
  </si>
  <si>
    <t>Review</t>
  </si>
  <si>
    <t>C1</t>
  </si>
  <si>
    <t>Planning Permission Achieved</t>
  </si>
  <si>
    <t>C2</t>
  </si>
  <si>
    <t>DNO Engagement Achieved</t>
  </si>
  <si>
    <t>C3</t>
  </si>
  <si>
    <t>Design Stage RIBA Stage Achieved</t>
  </si>
  <si>
    <t>SCORE</t>
  </si>
  <si>
    <t>T1</t>
  </si>
  <si>
    <t>Fabric included</t>
  </si>
  <si>
    <t>T2</t>
  </si>
  <si>
    <t>Distribution upgrade included</t>
  </si>
  <si>
    <t>T3</t>
  </si>
  <si>
    <r>
      <t>heat Pump temperature 35-55</t>
    </r>
    <r>
      <rPr>
        <sz val="11"/>
        <color rgb="FF000000"/>
        <rFont val="Arial"/>
        <family val="2"/>
      </rPr>
      <t>°</t>
    </r>
    <r>
      <rPr>
        <sz val="11"/>
        <color theme="1"/>
        <rFont val="Calibri"/>
        <family val="2"/>
        <scheme val="minor"/>
      </rPr>
      <t>C</t>
    </r>
  </si>
  <si>
    <t>T4</t>
  </si>
  <si>
    <t>Seasonal CoP higher than 2.5</t>
  </si>
  <si>
    <t>Value</t>
  </si>
  <si>
    <t>V1</t>
  </si>
  <si>
    <t>£/kg CO2e Saved</t>
  </si>
  <si>
    <t xml:space="preserve">£/kg CO2e Saved </t>
  </si>
  <si>
    <t>V2</t>
  </si>
  <si>
    <t>£/kW Peak</t>
  </si>
  <si>
    <t>oversized</t>
  </si>
  <si>
    <t>Delivery</t>
  </si>
  <si>
    <t>D1</t>
  </si>
  <si>
    <t>Completion by 31 March 2026</t>
  </si>
  <si>
    <t>D2</t>
  </si>
  <si>
    <t>Procurement partner in place</t>
  </si>
  <si>
    <t>Recommendation</t>
  </si>
  <si>
    <t>Pass/Fail</t>
  </si>
  <si>
    <t>Reason</t>
  </si>
  <si>
    <t>Feedback</t>
  </si>
  <si>
    <t>Items</t>
  </si>
  <si>
    <t>Non-eligible Items</t>
  </si>
  <si>
    <t>DEFAULT questions for the clarification call</t>
  </si>
  <si>
    <r>
      <t>Administration</t>
    </r>
    <r>
      <rPr>
        <sz val="11"/>
        <color theme="1"/>
        <rFont val="Calibri"/>
        <family val="2"/>
        <scheme val="minor"/>
      </rPr>
      <t>:</t>
    </r>
  </si>
  <si>
    <t>Checkbox</t>
  </si>
  <si>
    <t>Notes for tracker</t>
  </si>
  <si>
    <t>1. Who is the project manager who will run the project administratively? (there is monthly check-in reporting, risks to be managed, decisions to be made, invoices to be sent, higher management buy-in)</t>
  </si>
  <si>
    <t>2. Do you have clear lines of responsibility and communications between you (the applicant) and your subcontractors (and they each other)?</t>
  </si>
  <si>
    <t>3. Do you have buy-in and the support of higher management and leadership?</t>
  </si>
  <si>
    <t>4. Do you have the 'right' procurement for direct award/tender/pre-approved(preferred) contractor and the amounts asked for?</t>
  </si>
  <si>
    <t xml:space="preserve">5. How far along are you with designs? </t>
  </si>
  <si>
    <t>6. How far along are you with DNO engagement?</t>
  </si>
  <si>
    <t>7. How far along are you with Planning engagement?</t>
  </si>
  <si>
    <r>
      <t>Financial</t>
    </r>
    <r>
      <rPr>
        <sz val="11"/>
        <color theme="1"/>
        <rFont val="Calibri"/>
        <family val="2"/>
        <scheme val="minor"/>
      </rPr>
      <t>:</t>
    </r>
  </si>
  <si>
    <t>1. VAT? Our default position is that you will reclaim VAT, and so the grant will be ex.VAT. Please tell us if this is not the case or is complicated.</t>
  </si>
  <si>
    <t>2. Do you have contingency funding? (for delays , unidentified problems, last minute upgrades)</t>
  </si>
  <si>
    <t>3. Ineligible costs?</t>
  </si>
  <si>
    <t>4. Does the grantee and the contractor understand your requirements to follow your regular drawdown schedule? (invoicing regularly so planned invoicing)</t>
  </si>
  <si>
    <r>
      <t>Technical</t>
    </r>
    <r>
      <rPr>
        <sz val="11"/>
        <color theme="1"/>
        <rFont val="Calibri"/>
        <family val="2"/>
        <scheme val="minor"/>
      </rPr>
      <t>:</t>
    </r>
  </si>
  <si>
    <t>1. Can you deliver by the deadline (end March 20XX)?</t>
  </si>
  <si>
    <t xml:space="preserve">2. Could your lead times lead to a significant delay? </t>
  </si>
  <si>
    <t>3. Asbestos?</t>
  </si>
  <si>
    <t>4. Safe storage for heat pumps and tanks bought now but will be installed at a later date?</t>
  </si>
  <si>
    <t>5. Fabric upgrades are part of the design or part of the future design to drive your SCOP up?</t>
  </si>
  <si>
    <t>6. Plinths and fences? Noise reduction fencing? </t>
  </si>
  <si>
    <t>7. Who will provide technical oversight of contractors work and commissioning?</t>
  </si>
  <si>
    <t>Lifetime CO2 (15 years)</t>
  </si>
  <si>
    <t>kg CO2e</t>
  </si>
  <si>
    <t>1year CO2 (202X)</t>
  </si>
  <si>
    <t>Factors</t>
  </si>
  <si>
    <t>Year</t>
  </si>
  <si>
    <t>kg CO2 / kWh</t>
  </si>
  <si>
    <t>Lifetime of project (years)</t>
  </si>
  <si>
    <t>sum for next x years</t>
  </si>
  <si>
    <t>FOR REFERENCE PREVIOUS ELECTRICIT CARBON FIGURES</t>
  </si>
  <si>
    <t>District Heat</t>
  </si>
  <si>
    <t>Year 0</t>
  </si>
  <si>
    <t>Year 1</t>
  </si>
  <si>
    <t>Year 2</t>
  </si>
  <si>
    <t>Year 3</t>
  </si>
  <si>
    <t>Year 4</t>
  </si>
  <si>
    <t>Year 5</t>
  </si>
  <si>
    <t>Year 6</t>
  </si>
  <si>
    <t>*Sam Wright-Green updates these figures in the Report Writing Tool yearly (on  June 2025 this year) as part of his annual checks on carbon factors</t>
  </si>
  <si>
    <t>Year 7</t>
  </si>
  <si>
    <t>*Steffan Cook then moves those figures into the application form</t>
  </si>
  <si>
    <t>Year 8</t>
  </si>
  <si>
    <t>(recent: July 2025)</t>
  </si>
  <si>
    <t>Year 9</t>
  </si>
  <si>
    <t>Year 10</t>
  </si>
  <si>
    <t>Year 11</t>
  </si>
  <si>
    <t>Year 12</t>
  </si>
  <si>
    <t>Year 13</t>
  </si>
  <si>
    <t xml:space="preserve"> </t>
  </si>
  <si>
    <t>Year 14</t>
  </si>
  <si>
    <t>Year 15</t>
  </si>
  <si>
    <t>Year 16</t>
  </si>
  <si>
    <t>Year 17</t>
  </si>
  <si>
    <t>Year 18</t>
  </si>
  <si>
    <t>Year 19</t>
  </si>
  <si>
    <t>Year 20</t>
  </si>
  <si>
    <t>Year 21</t>
  </si>
  <si>
    <t>Year 22</t>
  </si>
  <si>
    <t>Year 23</t>
  </si>
  <si>
    <t>Year 24</t>
  </si>
  <si>
    <t>Year 25</t>
  </si>
  <si>
    <t>Year 26</t>
  </si>
  <si>
    <t>*Electricity factor follows a National grid FES 'Counterfactual' grid decarbonistion scenario for % drop between each year. DESNZ 2025 factor is used as the base.</t>
  </si>
  <si>
    <t>15year running totals</t>
  </si>
  <si>
    <t>starting year</t>
  </si>
  <si>
    <t>Estimated efficiency of heat generation (%)</t>
  </si>
  <si>
    <t>Fuel type</t>
  </si>
  <si>
    <t>Heat source</t>
  </si>
  <si>
    <t>Main heat source in building</t>
  </si>
  <si>
    <t>Total Proposed</t>
  </si>
  <si>
    <t>Summary of heat production (kWh per year)</t>
  </si>
  <si>
    <t>Percentage of Proposed heat capacity compared to existing heat capacity (kW)</t>
  </si>
  <si>
    <r>
      <t xml:space="preserve">Percentage of proposed heat served by </t>
    </r>
    <r>
      <rPr>
        <b/>
        <sz val="11"/>
        <color theme="1"/>
        <rFont val="Arial"/>
        <family val="2"/>
      </rPr>
      <t>main</t>
    </r>
    <r>
      <rPr>
        <sz val="11"/>
        <color theme="1"/>
        <rFont val="Arial"/>
        <family val="2"/>
      </rPr>
      <t xml:space="preserve"> heat generation (%)</t>
    </r>
  </si>
  <si>
    <r>
      <t xml:space="preserve">Percentage of proposed heat served by </t>
    </r>
    <r>
      <rPr>
        <b/>
        <sz val="11"/>
        <color theme="1"/>
        <rFont val="Arial"/>
        <family val="2"/>
      </rPr>
      <t>secondary</t>
    </r>
    <r>
      <rPr>
        <sz val="11"/>
        <color theme="1"/>
        <rFont val="Arial"/>
        <family val="2"/>
      </rPr>
      <t xml:space="preserve"> heat generation (%)</t>
    </r>
  </si>
  <si>
    <r>
      <t xml:space="preserve">Percentage of proposed heat served by </t>
    </r>
    <r>
      <rPr>
        <b/>
        <sz val="11"/>
        <color theme="1"/>
        <rFont val="Arial"/>
        <family val="2"/>
      </rPr>
      <t>further</t>
    </r>
    <r>
      <rPr>
        <sz val="11"/>
        <color theme="1"/>
        <rFont val="Arial"/>
        <family val="2"/>
      </rPr>
      <t xml:space="preserve"> heat generation (%)</t>
    </r>
  </si>
  <si>
    <t>Carbon Emissions (kgCO2e/year) [reduction]</t>
  </si>
  <si>
    <t>Lifetime Carbon Emissions (kgCO2e) [reduction]</t>
  </si>
  <si>
    <t>Weighted average SCOP</t>
  </si>
  <si>
    <t xml:space="preserve">Note: Funding is committed on a financial year basis and must be spent within the specified financial year. Approved funds cannot be rolled from one financial year to the next. </t>
  </si>
  <si>
    <t>•   Performance Monitoring and Management Process</t>
  </si>
  <si>
    <t>•    Deliverability critical team members</t>
  </si>
  <si>
    <t>•    Project plan timeline and time contingency planning</t>
  </si>
  <si>
    <t>•   Procurement status and confidence in costs</t>
  </si>
  <si>
    <t>•   Your approach to contingency costs</t>
  </si>
  <si>
    <t>Check</t>
  </si>
  <si>
    <t>Drawdown Schedule</t>
  </si>
  <si>
    <t>= automatically generated (calculated detail) - do NOT edit</t>
  </si>
  <si>
    <t>= automatically generated (check values) - do NOT edit</t>
  </si>
  <si>
    <t>We confirm that projects are NOT part of a new build or major (e.g., multi-year) refurbishment programme of works</t>
  </si>
  <si>
    <t>We confirm that the buildings are listed in our priority order, and understand that grant offers may be made for some or all buildings(/sites)</t>
  </si>
  <si>
    <t>(name)</t>
  </si>
  <si>
    <t>(email)</t>
  </si>
  <si>
    <t>We understand the requirement for accurate and timely communication of issues, either urgently by email or within periodic reporting of progress as appropriate</t>
  </si>
  <si>
    <t>Please provide information (per building where appropriate) on:</t>
  </si>
  <si>
    <t>•    Please describe how you will organise payments to your contractors to ensure grant funds are claimed (e.g., interim payments will be made against a work order, or payment will made in full at final completion)</t>
  </si>
  <si>
    <r>
      <t xml:space="preserve">Expected </t>
    </r>
    <r>
      <rPr>
        <b/>
        <sz val="11"/>
        <color theme="1"/>
        <rFont val="Arial"/>
        <family val="2"/>
      </rPr>
      <t xml:space="preserve">Seasonal </t>
    </r>
    <r>
      <rPr>
        <sz val="11"/>
        <color theme="1"/>
        <rFont val="Arial"/>
        <family val="2"/>
      </rPr>
      <t>Coefficient of Performance (efficiency)</t>
    </r>
  </si>
  <si>
    <t>Percentage of Proposed heat production compared to existing heat demand ( savings adjusted) (kWh/year)</t>
  </si>
  <si>
    <t>Total in drawdowns (£)</t>
  </si>
  <si>
    <t>•   Please provide unique or differeing information on a building by building basis as applicable</t>
  </si>
  <si>
    <t>Evidence of any other supporting costs (e.g. DNO costs, client engineer costs)</t>
  </si>
  <si>
    <t>Specification sheets for the heat pump / low carbon heat plant proposed</t>
  </si>
  <si>
    <r>
      <t xml:space="preserve">Drawings (plan and elevation) illustrating the location of the heat source and the scale </t>
    </r>
    <r>
      <rPr>
        <i/>
        <sz val="11"/>
        <color theme="1"/>
        <rFont val="Arial"/>
        <family val="2"/>
      </rPr>
      <t>(optional)</t>
    </r>
  </si>
  <si>
    <t>Design documents or Investment Grade Proposal demonstrating that project is technically feasible sizing calculations etc.</t>
  </si>
  <si>
    <t>Modelling and sizing calculations - the energy model to show appropriate sizing and expected seasonal coefficient of performance of the heat pump</t>
  </si>
  <si>
    <t>Total of heat demand (kWh per year)</t>
  </si>
  <si>
    <t>2.1 Building details and existing heat provision</t>
  </si>
  <si>
    <t>Total of existing</t>
  </si>
  <si>
    <r>
      <rPr>
        <b/>
        <sz val="11"/>
        <color theme="1"/>
        <rFont val="Arial"/>
        <family val="2"/>
      </rPr>
      <t xml:space="preserve">Existing </t>
    </r>
    <r>
      <rPr>
        <sz val="11"/>
        <color theme="1"/>
        <rFont val="Arial"/>
        <family val="2"/>
      </rPr>
      <t>space heating flow temperature (oC)</t>
    </r>
  </si>
  <si>
    <r>
      <rPr>
        <b/>
        <sz val="11"/>
        <color theme="1"/>
        <rFont val="Arial"/>
        <family val="2"/>
      </rPr>
      <t>Existing</t>
    </r>
    <r>
      <rPr>
        <sz val="11"/>
        <color theme="1"/>
        <rFont val="Arial"/>
        <family val="2"/>
      </rPr>
      <t xml:space="preserve"> domestic hot water temperature (oC)</t>
    </r>
  </si>
  <si>
    <r>
      <rPr>
        <b/>
        <sz val="11"/>
        <color theme="1"/>
        <rFont val="Arial"/>
        <family val="2"/>
      </rPr>
      <t>Proposed</t>
    </r>
    <r>
      <rPr>
        <sz val="11"/>
        <color theme="1"/>
        <rFont val="Arial"/>
        <family val="2"/>
      </rPr>
      <t xml:space="preserve"> space heating flow temperature (oC)</t>
    </r>
  </si>
  <si>
    <r>
      <rPr>
        <b/>
        <sz val="11"/>
        <color theme="1"/>
        <rFont val="Arial"/>
        <family val="2"/>
      </rPr>
      <t>Proposed</t>
    </r>
    <r>
      <rPr>
        <sz val="11"/>
        <color theme="1"/>
        <rFont val="Arial"/>
        <family val="2"/>
      </rPr>
      <t xml:space="preserve"> domestic hot water temperature (oC)</t>
    </r>
  </si>
  <si>
    <t>Flow temperatures</t>
  </si>
  <si>
    <t xml:space="preserve">Design approach for heat zoning controls? </t>
  </si>
  <si>
    <t xml:space="preserve">Design approach for heat storage ? </t>
  </si>
  <si>
    <t>Retained as existing</t>
  </si>
  <si>
    <t>Zoning removed</t>
  </si>
  <si>
    <t>Zoning control added / repaired / extended</t>
  </si>
  <si>
    <t>Heat thermal store removed</t>
  </si>
  <si>
    <t xml:space="preserve">Heat thermal store added </t>
  </si>
  <si>
    <t>Enabling measures - heat emitters, heat infrastructure, and controls</t>
  </si>
  <si>
    <t>Total heat to be served by proposed low carbon heat system</t>
  </si>
  <si>
    <t>Total heat savings enabling measures (kWh/year)</t>
  </si>
  <si>
    <t>Summary Totals</t>
  </si>
  <si>
    <t>PROPOSED - Main low carbon heat generation</t>
  </si>
  <si>
    <t>EXISTING - Main heat generation plant</t>
  </si>
  <si>
    <t>Enabling measures - fabric improvement</t>
  </si>
  <si>
    <t>Building details</t>
  </si>
  <si>
    <t>2.3 Proposed low carbon heat solution</t>
  </si>
  <si>
    <t>end of sheet</t>
  </si>
  <si>
    <r>
      <t xml:space="preserve">EXISTING - Secondary heat generation </t>
    </r>
    <r>
      <rPr>
        <b/>
        <i/>
        <sz val="12"/>
        <color theme="1"/>
        <rFont val="Arial"/>
        <family val="2"/>
      </rPr>
      <t>(optional)</t>
    </r>
  </si>
  <si>
    <r>
      <t xml:space="preserve">Heat savings from enabling / control measures? </t>
    </r>
    <r>
      <rPr>
        <b/>
        <sz val="11"/>
        <color theme="1"/>
        <rFont val="Arial"/>
        <family val="2"/>
      </rPr>
      <t>(kWh/year)</t>
    </r>
    <r>
      <rPr>
        <sz val="11"/>
        <color theme="1"/>
        <rFont val="Arial"/>
        <family val="2"/>
      </rPr>
      <t xml:space="preserve">
</t>
    </r>
    <r>
      <rPr>
        <i/>
        <sz val="10"/>
        <color theme="0" tint="-0.499984740745262"/>
        <rFont val="Arial"/>
        <family val="2"/>
      </rPr>
      <t xml:space="preserve">Insert negative if expecting a increase in heat </t>
    </r>
  </si>
  <si>
    <r>
      <t xml:space="preserve">Expected heat savings from fabric measures? </t>
    </r>
    <r>
      <rPr>
        <b/>
        <sz val="11"/>
        <color theme="1"/>
        <rFont val="Arial"/>
        <family val="2"/>
      </rPr>
      <t>(kWh/year)</t>
    </r>
    <r>
      <rPr>
        <sz val="11"/>
        <color theme="1"/>
        <rFont val="Arial"/>
        <family val="2"/>
      </rPr>
      <t xml:space="preserve">
</t>
    </r>
  </si>
  <si>
    <t>Scroll down for the next section</t>
  </si>
  <si>
    <t>↓</t>
  </si>
  <si>
    <t>↙</t>
  </si>
  <si>
    <t>2.2 Design temperatures, enabling measures, controls, and fabric upgrades</t>
  </si>
  <si>
    <r>
      <t xml:space="preserve">PROPOSED - Secondary heat generation </t>
    </r>
    <r>
      <rPr>
        <i/>
        <sz val="12"/>
        <color theme="1"/>
        <rFont val="Arial"/>
        <family val="2"/>
      </rPr>
      <t>(if required)</t>
    </r>
  </si>
  <si>
    <r>
      <t xml:space="preserve">EXISTING - Further heat generation (e.g., hot water production, kitchen use etc.) </t>
    </r>
    <r>
      <rPr>
        <b/>
        <i/>
        <sz val="12"/>
        <color theme="1"/>
        <rFont val="Arial"/>
        <family val="2"/>
      </rPr>
      <t>(optional)</t>
    </r>
  </si>
  <si>
    <r>
      <t xml:space="preserve">PROPOSED - Further heat generation (e.g., local point of use, kitchen use etc.) </t>
    </r>
    <r>
      <rPr>
        <i/>
        <sz val="12"/>
        <color theme="1"/>
        <rFont val="Arial"/>
        <family val="2"/>
      </rPr>
      <t>(if required)</t>
    </r>
  </si>
  <si>
    <t>Are you replacing radiators?</t>
  </si>
  <si>
    <t>Are you replacing air handling unit (AHU) heating coils?</t>
  </si>
  <si>
    <t>Are you upgrading the heating circuit pipework?</t>
  </si>
  <si>
    <t xml:space="preserve">Confirm ownership or lease of building for at least 10 years </t>
  </si>
  <si>
    <t>Is the building in the vicinity of an existing or planned heat network?</t>
  </si>
  <si>
    <t>Confirm part of the Public Sector Net Zero Reporting to Welsh Government</t>
  </si>
  <si>
    <r>
      <t xml:space="preserve">Part of a construction or major refurbishment project?
</t>
    </r>
    <r>
      <rPr>
        <i/>
        <sz val="11"/>
        <color theme="0" tint="-0.499984740745262"/>
        <rFont val="Arial"/>
        <family val="2"/>
      </rPr>
      <t>If 'yes', ticked, detail in '1. Questions'</t>
    </r>
  </si>
  <si>
    <t>hider</t>
  </si>
  <si>
    <t>Secondary existing heat generation input required?</t>
  </si>
  <si>
    <t>Further existing heat generation input required?</t>
  </si>
  <si>
    <t>Secondary proposed low carbon heat generation input required?</t>
  </si>
  <si>
    <t>Further proposed low carbon heat generation input required?</t>
  </si>
  <si>
    <t>Feasibility study estimate of costs only</t>
  </si>
  <si>
    <t>Internal estimate of costs only</t>
  </si>
  <si>
    <t>Softmarket test quote based on a design</t>
  </si>
  <si>
    <t>Tender complete - preferred bidder costs used</t>
  </si>
  <si>
    <t>In contract - costs finalised based on design</t>
  </si>
  <si>
    <t>In contract - but final design and sub-supply cost uncertain</t>
  </si>
  <si>
    <t>Please indicate the project position on supplier costs</t>
  </si>
  <si>
    <t>Principle contractor: approach</t>
  </si>
  <si>
    <t>Principle contractor: status</t>
  </si>
  <si>
    <t>Supply aggreement signed</t>
  </si>
  <si>
    <t>Equipment supply status</t>
  </si>
  <si>
    <t xml:space="preserve">Install subcontractors status </t>
  </si>
  <si>
    <t>DNO upgrade / grid connection status</t>
  </si>
  <si>
    <t>Client Engineer: status</t>
  </si>
  <si>
    <t>Future procurement required</t>
  </si>
  <si>
    <t>O&amp;M contractor approach</t>
  </si>
  <si>
    <t>Operation &amp; performance</t>
  </si>
  <si>
    <r>
      <t xml:space="preserve">Will all heat pump electricity </t>
    </r>
    <r>
      <rPr>
        <u/>
        <sz val="11"/>
        <color theme="1"/>
        <rFont val="Arial"/>
        <family val="2"/>
      </rPr>
      <t xml:space="preserve">and </t>
    </r>
    <r>
      <rPr>
        <sz val="11"/>
        <color theme="1"/>
        <rFont val="Arial"/>
        <family val="2"/>
      </rPr>
      <t xml:space="preserve">heat be metered with MID compliant meters, with future data available for sharing? </t>
    </r>
  </si>
  <si>
    <t>3.2 Timeline deliverability details</t>
  </si>
  <si>
    <t>3.1 Design, planning, contracting and operational details</t>
  </si>
  <si>
    <t xml:space="preserve">Tender closing for Principle Contractor date (if applicable) </t>
  </si>
  <si>
    <t>Principle Contractor - contract signed date</t>
  </si>
  <si>
    <t>Final designs in place (if not already)</t>
  </si>
  <si>
    <t>Final design costs (£)</t>
  </si>
  <si>
    <t xml:space="preserve">Low carbon heat labour -  install &amp; commissioning (£) </t>
  </si>
  <si>
    <t>DNO costs (£)</t>
  </si>
  <si>
    <t xml:space="preserve">Client Engineer, Project management, or other specialists (£) </t>
  </si>
  <si>
    <t>Final design costs %</t>
  </si>
  <si>
    <t>Low carbon heat equipment %</t>
  </si>
  <si>
    <t>Low carbon heat labour  %</t>
  </si>
  <si>
    <t>Enabling works - supply &amp; install %</t>
  </si>
  <si>
    <t>Fabric works - supply &amp; install %</t>
  </si>
  <si>
    <t>DNO costs %</t>
  </si>
  <si>
    <t>Client Engineer, Project management, or other specialists %</t>
  </si>
  <si>
    <t>Fabric works - supply &amp; install (£)</t>
  </si>
  <si>
    <t>Low carbon heat equipment (£)
(main heat plant costs)</t>
  </si>
  <si>
    <t>Grant amount requested (£)
Input value requested, up to maximum eligible</t>
  </si>
  <si>
    <t>Does your project include a retention payment which would be paid to the contractor in FY27-28? (Y/N)</t>
  </si>
  <si>
    <r>
      <t xml:space="preserve">Enabling works - supply &amp; install (£) 
</t>
    </r>
    <r>
      <rPr>
        <i/>
        <sz val="11"/>
        <color theme="0" tint="-0.499984740745262"/>
        <rFont val="Arial"/>
        <family val="2"/>
      </rPr>
      <t>(e.g. heat emitters or other work outside the heat plant)</t>
    </r>
  </si>
  <si>
    <r>
      <t xml:space="preserve">Total project costs exc. contingency, exc. VAT (£)
</t>
    </r>
    <r>
      <rPr>
        <i/>
        <sz val="11"/>
        <color theme="0" tint="-0.499984740745262"/>
        <rFont val="Arial"/>
        <family val="2"/>
      </rPr>
      <t>Ensure this matches quote evidence</t>
    </r>
  </si>
  <si>
    <r>
      <t xml:space="preserve">Contingency costs estimated
</t>
    </r>
    <r>
      <rPr>
        <i/>
        <sz val="11"/>
        <color theme="0" tint="-0.499984740745262"/>
        <rFont val="Arial"/>
        <family val="2"/>
      </rPr>
      <t>(Cannot  be included in grant offer )</t>
    </r>
  </si>
  <si>
    <r>
      <t xml:space="preserve">Maximum eligible grant value (£)
 </t>
    </r>
    <r>
      <rPr>
        <i/>
        <sz val="11"/>
        <color theme="0" tint="-0.499984740745262"/>
        <rFont val="Arial"/>
        <family val="2"/>
      </rPr>
      <t>(90% of project costs)</t>
    </r>
  </si>
  <si>
    <t>Would you like the full grant available?
Tick for yes.</t>
  </si>
  <si>
    <t>Manual input request</t>
  </si>
  <si>
    <t>Applicant Contribution (£)</t>
  </si>
  <si>
    <t xml:space="preserve">Applicant contribution from own capital (£) 
</t>
  </si>
  <si>
    <t xml:space="preserve">Applicant contribution from other Welsh Government grant / capital (£) 
</t>
  </si>
  <si>
    <t xml:space="preserve">Applicant contribution from other (£) 
</t>
  </si>
  <si>
    <t>Drawdowns do not equal grant request</t>
  </si>
  <si>
    <t>£ / kW
Equipment cost per capacity installed</t>
  </si>
  <si>
    <t>£ / kW
Costs (exc. DNO and fabric) cost per capacity installed</t>
  </si>
  <si>
    <t>Installed capacity of heat generation (kW)</t>
  </si>
  <si>
    <t>Total installed capacity of heat generation (kW)</t>
  </si>
  <si>
    <t>4.2 Grant Request</t>
  </si>
  <si>
    <t>4.1 Cost Breakdown</t>
  </si>
  <si>
    <t>Building</t>
  </si>
  <si>
    <t>Match funding Source</t>
  </si>
  <si>
    <r>
      <t xml:space="preserve">Project cost breakdown (£)  - costs should </t>
    </r>
    <r>
      <rPr>
        <b/>
        <u/>
        <sz val="12"/>
        <color theme="1"/>
        <rFont val="Arial"/>
        <family val="2"/>
      </rPr>
      <t>not</t>
    </r>
    <r>
      <rPr>
        <b/>
        <sz val="12"/>
        <color theme="1"/>
        <rFont val="Arial"/>
        <family val="2"/>
      </rPr>
      <t xml:space="preserve"> include recoverable VAT </t>
    </r>
    <r>
      <rPr>
        <i/>
        <sz val="12"/>
        <color theme="1"/>
        <rFont val="Arial"/>
        <family val="2"/>
      </rPr>
      <t>(note: we expect all VAT to be recovered)</t>
    </r>
  </si>
  <si>
    <t>Retention of project costs</t>
  </si>
  <si>
    <t>Date Dropdown</t>
  </si>
  <si>
    <t>We understand that a condition of grant is for continued and full reporting of Welsh Government's Net Zero Reporting, including building level &amp; low carbon heat data</t>
  </si>
  <si>
    <t xml:space="preserve">We understand how that grant variations are required if changes to budget, scope, or timelines.  </t>
  </si>
  <si>
    <t>We confirm the proposed works will be completed by 31st March 2027</t>
  </si>
  <si>
    <t>Total potential drawdown summary</t>
  </si>
  <si>
    <t>Proposed heat demand served per floor area (kWh heat / m2)</t>
  </si>
  <si>
    <t>Proposed installed capacity per floor area (kW / m2)</t>
  </si>
  <si>
    <t xml:space="preserve">Are building management system (BMS) upgrades included in the project? </t>
  </si>
  <si>
    <t xml:space="preserve">Is weather compensation control included in the project? </t>
  </si>
  <si>
    <t>Are you installing loft insulation?</t>
  </si>
  <si>
    <t xml:space="preserve">Are you installing cavity wall insulation (where suitable)? </t>
  </si>
  <si>
    <t xml:space="preserve">Are you installing external cladding insulation (where suitable)? </t>
  </si>
  <si>
    <t xml:space="preserve">Are you draught proofing windows/doors? </t>
  </si>
  <si>
    <t>Are you replacing windows as part of the project</t>
  </si>
  <si>
    <r>
      <t>kg CO</t>
    </r>
    <r>
      <rPr>
        <vertAlign val="subscript"/>
        <sz val="11"/>
        <color rgb="FF003366"/>
        <rFont val="Calibri"/>
        <family val="2"/>
        <scheme val="minor"/>
      </rPr>
      <t>2</t>
    </r>
    <r>
      <rPr>
        <sz val="11"/>
        <color rgb="FF003366"/>
        <rFont val="Calibri"/>
        <family val="2"/>
        <scheme val="minor"/>
      </rPr>
      <t>e</t>
    </r>
  </si>
  <si>
    <t>Equipment installed onsite</t>
  </si>
  <si>
    <t>Completion and commissioning date</t>
  </si>
  <si>
    <t>£ / tCO2e
Total costs for carbon saving yr 1</t>
  </si>
  <si>
    <t>£ / tCO2e
Total costs for carbon saving lifetime</t>
  </si>
  <si>
    <t xml:space="preserve">Please comment any  Welsh Gov. fund source or any other finance source as applicable
</t>
  </si>
  <si>
    <t>Organisation Name</t>
  </si>
  <si>
    <t>Building Name(s)</t>
  </si>
  <si>
    <t>Site Type</t>
  </si>
  <si>
    <t>Site m2</t>
  </si>
  <si>
    <t>Grant Status (Site Status tab)</t>
  </si>
  <si>
    <t>Year 1 Grant Request (£)</t>
  </si>
  <si>
    <t>Year 2 Grant Request (£)</t>
  </si>
  <si>
    <t>Year 3 Grant Request (£)</t>
  </si>
  <si>
    <t>Total Grant Request (£)</t>
  </si>
  <si>
    <r>
      <t>Total</t>
    </r>
    <r>
      <rPr>
        <u/>
        <sz val="11"/>
        <color theme="1"/>
        <rFont val="Calibri"/>
        <family val="2"/>
        <scheme val="minor"/>
      </rPr>
      <t xml:space="preserve"> Project </t>
    </r>
    <r>
      <rPr>
        <sz val="11"/>
        <color theme="1"/>
        <rFont val="Calibri"/>
        <family val="2"/>
        <scheme val="minor"/>
      </rPr>
      <t>Cost (£)</t>
    </r>
  </si>
  <si>
    <t>Total grant request as %  of total project cost</t>
  </si>
  <si>
    <t>Existing annual heat demand 
kWh</t>
  </si>
  <si>
    <t>New annual heat demand kWh</t>
  </si>
  <si>
    <t xml:space="preserve">Fossil Fuel Efficiency </t>
  </si>
  <si>
    <t>SCoP</t>
  </si>
  <si>
    <t>Current Annual Fossil Fuel Demand (kWh)</t>
  </si>
  <si>
    <t>Projected Annual Electricity Demand (kWh)</t>
  </si>
  <si>
    <t>Original heating fuel</t>
  </si>
  <si>
    <t>Projected heat source</t>
  </si>
  <si>
    <t xml:space="preserve">1st year kgCO2e Savings </t>
  </si>
  <si>
    <t>Lifetime (15yr) CO2 savings</t>
  </si>
  <si>
    <t>Procurement Position</t>
  </si>
  <si>
    <t>Planning Position</t>
  </si>
  <si>
    <t>Design Stage</t>
  </si>
  <si>
    <t>DNO Position</t>
  </si>
  <si>
    <t>Carbon Criteria</t>
  </si>
  <si>
    <t>Deliverability Confidence</t>
  </si>
  <si>
    <t>Comments (other funding / interactions)</t>
  </si>
  <si>
    <t>Technical Clarifications</t>
  </si>
  <si>
    <t>Technical Review Result</t>
  </si>
  <si>
    <t>Year 1 - Technical Pass Value</t>
  </si>
  <si>
    <t>Year 2 - Technical Pass Value</t>
  </si>
  <si>
    <t>Year 3 - Technical Pass Value</t>
  </si>
  <si>
    <t>CT's Recommendation to WG</t>
  </si>
  <si>
    <t>Date Recommended</t>
  </si>
  <si>
    <t>Year 1 Recommended Value (£)</t>
  </si>
  <si>
    <t>Year 2 Recommended Value (£)</t>
  </si>
  <si>
    <t>Year 3 Recommended Value (£)</t>
  </si>
  <si>
    <t>WG Approval</t>
  </si>
  <si>
    <t>Year 1 Value Approved</t>
  </si>
  <si>
    <t>Year 2 Value Approved</t>
  </si>
  <si>
    <t>Year 3 Value Approved</t>
  </si>
  <si>
    <t>Total Value Approved (£)</t>
  </si>
  <si>
    <t>Date Approved</t>
  </si>
  <si>
    <t>Notes/Queries</t>
  </si>
  <si>
    <t>Grant Conditions</t>
  </si>
  <si>
    <t>Condition deadline 
(Date)</t>
  </si>
  <si>
    <t>Written approval?</t>
  </si>
  <si>
    <t>Ready to award?(Y/N)</t>
  </si>
  <si>
    <t>Confirmation Email Sent Date</t>
  </si>
  <si>
    <t>Authorised signatory name</t>
  </si>
  <si>
    <t>Authorised signatory email</t>
  </si>
  <si>
    <t>GOL Sent (Date)</t>
  </si>
  <si>
    <t>GOL Returned (Date)</t>
  </si>
  <si>
    <t>Award Notes</t>
  </si>
  <si>
    <t>Site demand/m2 (kWh/m2)</t>
  </si>
  <si>
    <t>Site m2/kW</t>
  </si>
  <si>
    <t>Total capacity installed (kW)</t>
  </si>
  <si>
    <t>Final Design and Project Management (£ Project / kW)</t>
  </si>
  <si>
    <t>Equipment Costs - Heat Plant (£ Project / kW)</t>
  </si>
  <si>
    <t xml:space="preserve"> Building Fabric Works (£ Project / kW)</t>
  </si>
  <si>
    <t>Enabling Works (£ Project / kW)</t>
  </si>
  <si>
    <t>Efficiency works (£ Project / kW)</t>
  </si>
  <si>
    <t>DNO Costs (£ Project / kW)</t>
  </si>
  <si>
    <t>Installation and Commissioning Costs (£ Project / kW)</t>
  </si>
  <si>
    <t>Total costs (£ Project / kW)</t>
  </si>
  <si>
    <t>Equipment costs (£ Project / kgCO2e)</t>
  </si>
  <si>
    <t>Design - Enabling - Fabric - Efficiency - Installation Costs (£ Project /kgCO2e)</t>
  </si>
  <si>
    <t>£ Project/kgCO2e Savings Lifetime (15)</t>
  </si>
  <si>
    <t xml:space="preserve">£ award/kgCO2e Savings Lifetime </t>
  </si>
  <si>
    <t>Org</t>
  </si>
  <si>
    <t>Please translate highlighted text</t>
  </si>
  <si>
    <t>Version Control: v1.0</t>
  </si>
  <si>
    <t>•   Design approach, current design stage and maturity</t>
  </si>
  <si>
    <t>•   Design specification - including how will you avoid overheating or wasteful heating (e.g., area occupancy, zoning plans and controls)</t>
  </si>
  <si>
    <t>•   Enabling and fabric measures to support a whole building approach</t>
  </si>
  <si>
    <t>•   Summary of selected low carbon heat solution and why</t>
  </si>
  <si>
    <t>•   Rationale for sites selected</t>
  </si>
  <si>
    <t>•   Operations and maintenance plans and contracted support</t>
  </si>
  <si>
    <t>•   Performance monitoring and management</t>
  </si>
  <si>
    <t>•   Metering data captured, availability and use</t>
  </si>
  <si>
    <t>•   Cost accuracy in reflection of design stage and supply chain engagement to date</t>
  </si>
  <si>
    <t>Filter button to hide unused rows (i.e. un-named buildings) &gt; &gt;</t>
  </si>
  <si>
    <t>Percentage of proposed heat production compared to existing heat demand minus enabling/fabric savings (kWh/year)</t>
  </si>
  <si>
    <t>Word counts:</t>
  </si>
  <si>
    <t xml:space="preserve"> • Alt+Enter for new lines
 • Alt+7 for bullet points (numeric keypad with NumLk on ONLY)</t>
  </si>
  <si>
    <t>Potential Impact 
(1: Low
5: High)</t>
  </si>
  <si>
    <t>Likelihood
(1: Low
5: High)</t>
  </si>
  <si>
    <t>Post mitigation Potential Impact
(1: Low
5: High)</t>
  </si>
  <si>
    <t>Post mitigation Likelihood
(1: Low
5: High)</t>
  </si>
  <si>
    <t>Keep selected (Cntrl + click)</t>
  </si>
  <si>
    <r>
      <t xml:space="preserve">Hide un-named buildings </t>
    </r>
    <r>
      <rPr>
        <i/>
        <sz val="11"/>
        <color theme="1"/>
        <rFont val="Calibri"/>
        <family val="2"/>
        <scheme val="minor"/>
      </rPr>
      <t>(CTRL + Click)</t>
    </r>
  </si>
  <si>
    <r>
      <t xml:space="preserve">Keep selected </t>
    </r>
    <r>
      <rPr>
        <i/>
        <sz val="11"/>
        <color theme="1"/>
        <rFont val="Calibri"/>
        <family val="2"/>
        <scheme val="minor"/>
      </rPr>
      <t>(CTRL + Click)</t>
    </r>
  </si>
  <si>
    <t>Principal contractor: approach</t>
  </si>
  <si>
    <t>Principal contractor: status</t>
  </si>
  <si>
    <t>Principal Contractor - contract signed date</t>
  </si>
  <si>
    <t xml:space="preserve">Tender closing for Principal Contractor date (if applicable) </t>
  </si>
  <si>
    <t>N/A (Principal Contractor makes own equipment)</t>
  </si>
  <si>
    <t>N/A (Principal Contractor supplies all tradespeople)</t>
  </si>
  <si>
    <t>Final design agreed with Principal Contractor &amp; Client Engineer</t>
  </si>
  <si>
    <t>Principal contractor providing O&amp;M also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</si>
</sst>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6" formatCode="&quot;£&quot;#,##0;[Red]\-&quot;£&quot;#,##0"/>
    <numFmt numFmtId="8" formatCode="&quot;£&quot;#,##0.00;[Red]\-&quot;£&quot;#,##0.00"/>
    <numFmt numFmtId="44" formatCode="_-&quot;£&quot;* #,##0.00_-;\-&quot;£&quot;* #,##0.00_-;_-&quot;£&quot;* &quot;-&quot;??_-;_-@_-"/>
    <numFmt numFmtId="43" formatCode="_-* #,##0.00_-;\-* #,##0.00_-;_-* &quot;-&quot;??_-;_-@_-"/>
    <numFmt numFmtId="164" formatCode="0.0"/>
    <numFmt numFmtId="165" formatCode="_-* #,##0_-;\-* #,##0_-;_-* &quot;-&quot;??_-;_-@_-"/>
    <numFmt numFmtId="166" formatCode="&quot;£&quot;#,##0.00"/>
    <numFmt numFmtId="167" formatCode="mm/yyyy"/>
    <numFmt numFmtId="168" formatCode="0.0000"/>
    <numFmt numFmtId="169" formatCode="_-* #,##0.0_-;\-* #,##0.0_-;_-* &quot;-&quot;??_-;_-@_-"/>
    <numFmt numFmtId="170" formatCode="_-[$£-809]* #,##0.00_-;\-[$£-809]* #,##0.00_-;_-[$£-809]* &quot;-&quot;??_-;_-@_-"/>
    <numFmt numFmtId="171" formatCode="#,##0.0"/>
  </numFmts>
  <fonts count="69" x14ac:knownFonts="1">
    <font>
      <sz val="11"/>
      <color theme="1"/>
      <name val="Calibri"/>
      <family val="2"/>
      <scheme val="minor"/>
    </font>
    <font>
      <b/>
      <sz val="20"/>
      <color theme="1"/>
      <name val="Calibri"/>
      <family val="2"/>
      <scheme val="minor"/>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b/>
      <sz val="11"/>
      <color theme="1"/>
      <name val="Arial"/>
      <family val="2"/>
    </font>
    <font>
      <sz val="11"/>
      <name val="Arial"/>
      <family val="2"/>
    </font>
    <font>
      <b/>
      <sz val="11"/>
      <name val="Arial"/>
      <family val="2"/>
    </font>
    <font>
      <i/>
      <sz val="11"/>
      <color theme="1"/>
      <name val="Arial"/>
      <family val="2"/>
    </font>
    <font>
      <i/>
      <sz val="11"/>
      <color theme="1"/>
      <name val="Calibri"/>
      <family val="2"/>
      <scheme val="minor"/>
    </font>
    <font>
      <sz val="8"/>
      <name val="Calibri"/>
      <family val="2"/>
      <scheme val="minor"/>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b/>
      <i/>
      <sz val="11"/>
      <color theme="1"/>
      <name val="Arial"/>
      <family val="2"/>
    </font>
    <font>
      <b/>
      <sz val="11"/>
      <color theme="0"/>
      <name val="Arial"/>
      <family val="2"/>
    </font>
    <font>
      <b/>
      <sz val="20"/>
      <color theme="1"/>
      <name val="Arial"/>
      <family val="2"/>
    </font>
    <font>
      <sz val="20"/>
      <color theme="1"/>
      <name val="Arial"/>
      <family val="2"/>
    </font>
    <font>
      <b/>
      <sz val="12"/>
      <color theme="1"/>
      <name val="Arial"/>
      <family val="2"/>
    </font>
    <font>
      <b/>
      <sz val="20"/>
      <color theme="0"/>
      <name val="Arial"/>
      <family val="2"/>
    </font>
    <font>
      <u/>
      <sz val="11"/>
      <color theme="1"/>
      <name val="Arial"/>
      <family val="2"/>
    </font>
    <font>
      <sz val="20"/>
      <color theme="1"/>
      <name val="Calibri"/>
      <family val="2"/>
      <scheme val="minor"/>
    </font>
    <font>
      <i/>
      <u/>
      <sz val="11"/>
      <color theme="1"/>
      <name val="Arial"/>
      <family val="2"/>
    </font>
    <font>
      <b/>
      <sz val="20"/>
      <color rgb="FFFF0000"/>
      <name val="Arial Black"/>
      <family val="2"/>
    </font>
    <font>
      <sz val="11"/>
      <color rgb="FF000000"/>
      <name val="Aptos Narrow"/>
      <family val="2"/>
    </font>
    <font>
      <sz val="10"/>
      <color theme="1"/>
      <name val="Calibri"/>
      <family val="2"/>
    </font>
    <font>
      <b/>
      <sz val="14"/>
      <color theme="1"/>
      <name val="Verdana"/>
      <family val="2"/>
    </font>
    <font>
      <u/>
      <sz val="12"/>
      <color theme="1"/>
      <name val="Verdana"/>
      <family val="2"/>
    </font>
    <font>
      <sz val="12"/>
      <color theme="1"/>
      <name val="Verdana"/>
      <family val="2"/>
    </font>
    <font>
      <sz val="10"/>
      <color theme="1"/>
      <name val="Verdana"/>
      <family val="2"/>
    </font>
    <font>
      <b/>
      <sz val="14"/>
      <color rgb="FF4472C4"/>
      <name val="Arial"/>
      <family val="2"/>
    </font>
    <font>
      <sz val="11"/>
      <color theme="1"/>
      <name val="Arial"/>
      <family val="2"/>
    </font>
    <font>
      <b/>
      <sz val="12"/>
      <color theme="1"/>
      <name val="Arial"/>
      <family val="2"/>
    </font>
    <font>
      <b/>
      <sz val="14"/>
      <color theme="1"/>
      <name val="Verdana"/>
      <family val="2"/>
    </font>
    <font>
      <u/>
      <sz val="12"/>
      <color theme="1"/>
      <name val="Verdana"/>
      <family val="2"/>
    </font>
    <font>
      <sz val="12"/>
      <color theme="1"/>
      <name val="Verdana"/>
      <family val="2"/>
    </font>
    <font>
      <sz val="10"/>
      <color theme="1"/>
      <name val="Verdana"/>
      <family val="2"/>
    </font>
    <font>
      <sz val="9"/>
      <name val="Arial"/>
      <family val="2"/>
    </font>
    <font>
      <b/>
      <i/>
      <sz val="11"/>
      <color theme="4"/>
      <name val="Arial"/>
      <family val="2"/>
    </font>
    <font>
      <b/>
      <sz val="22"/>
      <color theme="1"/>
      <name val="Arial"/>
      <family val="2"/>
    </font>
    <font>
      <b/>
      <sz val="22"/>
      <color theme="1"/>
      <name val="Segoe UI"/>
      <family val="2"/>
    </font>
    <font>
      <sz val="11"/>
      <color rgb="FFFF0000"/>
      <name val="Calibri"/>
      <family val="2"/>
      <scheme val="minor"/>
    </font>
    <font>
      <b/>
      <sz val="11"/>
      <color theme="1"/>
      <name val="Calibri"/>
      <family val="2"/>
      <scheme val="minor"/>
    </font>
    <font>
      <b/>
      <i/>
      <sz val="11"/>
      <color rgb="FFFF0000"/>
      <name val="Arial"/>
      <family val="2"/>
    </font>
    <font>
      <b/>
      <sz val="14"/>
      <color rgb="FF000000"/>
      <name val="Aptos Narrow"/>
      <family val="2"/>
    </font>
    <font>
      <b/>
      <sz val="11"/>
      <color rgb="FF000000"/>
      <name val="Aptos Narrow"/>
      <family val="2"/>
    </font>
    <font>
      <sz val="11"/>
      <color rgb="FF000000"/>
      <name val="Arial"/>
      <family val="2"/>
    </font>
    <font>
      <sz val="11"/>
      <color theme="2" tint="-9.9978637043366805E-2"/>
      <name val="Arial"/>
      <family val="2"/>
    </font>
    <font>
      <sz val="10"/>
      <name val="Arial"/>
      <family val="2"/>
    </font>
    <font>
      <b/>
      <sz val="11"/>
      <color theme="0"/>
      <name val="Calibri"/>
      <family val="2"/>
      <scheme val="minor"/>
    </font>
    <font>
      <sz val="12"/>
      <color theme="1"/>
      <name val="Calibri"/>
      <family val="2"/>
      <scheme val="minor"/>
    </font>
    <font>
      <sz val="12"/>
      <color theme="1"/>
      <name val="Arial"/>
      <family val="2"/>
    </font>
    <font>
      <i/>
      <sz val="11"/>
      <color theme="0" tint="-0.499984740745262"/>
      <name val="Arial"/>
      <family val="2"/>
    </font>
    <font>
      <i/>
      <sz val="10"/>
      <color theme="0" tint="-0.499984740745262"/>
      <name val="Arial"/>
      <family val="2"/>
    </font>
    <font>
      <b/>
      <i/>
      <sz val="12"/>
      <color theme="1"/>
      <name val="Arial"/>
      <family val="2"/>
    </font>
    <font>
      <i/>
      <sz val="12"/>
      <color theme="1"/>
      <name val="Arial"/>
      <family val="2"/>
    </font>
    <font>
      <sz val="11"/>
      <name val="Calibri"/>
      <family val="2"/>
      <scheme val="minor"/>
    </font>
    <font>
      <b/>
      <u/>
      <sz val="12"/>
      <color theme="1"/>
      <name val="Arial"/>
      <family val="2"/>
    </font>
    <font>
      <b/>
      <i/>
      <sz val="12"/>
      <color theme="4"/>
      <name val="Arial"/>
      <family val="2"/>
    </font>
    <font>
      <sz val="11"/>
      <color rgb="FF002060"/>
      <name val="Calibri"/>
      <family val="2"/>
      <scheme val="minor"/>
    </font>
    <font>
      <sz val="11"/>
      <color rgb="FF003366"/>
      <name val="Calibri"/>
      <family val="2"/>
      <scheme val="minor"/>
    </font>
    <font>
      <vertAlign val="subscript"/>
      <sz val="11"/>
      <color rgb="FF003366"/>
      <name val="Calibri"/>
      <family val="2"/>
      <scheme val="minor"/>
    </font>
    <font>
      <b/>
      <sz val="11"/>
      <color theme="4" tint="-0.249977111117893"/>
      <name val="Calibri"/>
      <family val="2"/>
      <scheme val="minor"/>
    </font>
    <font>
      <u/>
      <sz val="11"/>
      <color theme="1"/>
      <name val="Calibri"/>
      <family val="2"/>
      <scheme val="minor"/>
    </font>
    <font>
      <b/>
      <sz val="11"/>
      <name val="Calibri"/>
      <family val="2"/>
      <scheme val="minor"/>
    </font>
    <font>
      <b/>
      <i/>
      <sz val="10"/>
      <color theme="4"/>
      <name val="Arial"/>
      <family val="2"/>
    </font>
    <font>
      <sz val="8"/>
      <color rgb="FF0A0A0A"/>
      <name val="Courier New"/>
      <family val="3"/>
    </font>
  </fonts>
  <fills count="31">
    <fill>
      <patternFill patternType="none"/>
    </fill>
    <fill>
      <patternFill patternType="gray125"/>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FF0000"/>
        <bgColor indexed="64"/>
      </patternFill>
    </fill>
    <fill>
      <patternFill patternType="solid">
        <fgColor theme="9" tint="0.39997558519241921"/>
        <bgColor indexed="64"/>
      </patternFill>
    </fill>
    <fill>
      <patternFill patternType="solid">
        <fgColor theme="7"/>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7"/>
        <bgColor theme="4" tint="0.79998168889431442"/>
      </patternFill>
    </fill>
    <fill>
      <patternFill patternType="solid">
        <fgColor rgb="FFD9D9D9"/>
        <bgColor rgb="FF000000"/>
      </patternFill>
    </fill>
    <fill>
      <patternFill patternType="solid">
        <fgColor theme="0" tint="-4.9989318521683403E-2"/>
        <bgColor indexed="64"/>
      </patternFill>
    </fill>
    <fill>
      <patternFill patternType="solid">
        <fgColor rgb="FFFFC000"/>
        <bgColor indexed="64"/>
      </patternFill>
    </fill>
    <fill>
      <patternFill patternType="solid">
        <fgColor theme="6" tint="0.59999389629810485"/>
        <bgColor indexed="64"/>
      </patternFill>
    </fill>
    <fill>
      <patternFill patternType="solid">
        <fgColor rgb="FFE3DE00"/>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bottom/>
      <diagonal/>
    </border>
    <border>
      <left style="thin">
        <color indexed="64"/>
      </left>
      <right style="medium">
        <color indexed="64"/>
      </right>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medium">
        <color indexed="64"/>
      </left>
      <right style="thin">
        <color rgb="FF4A7EA6"/>
      </right>
      <top style="thin">
        <color indexed="64"/>
      </top>
      <bottom style="thin">
        <color indexed="64"/>
      </bottom>
      <diagonal/>
    </border>
    <border>
      <left/>
      <right/>
      <top style="thin">
        <color theme="4" tint="0.39997558519241921"/>
      </top>
      <bottom style="thin">
        <color theme="4" tint="0.39997558519241921"/>
      </bottom>
      <diagonal/>
    </border>
    <border>
      <left/>
      <right/>
      <top/>
      <bottom style="thin">
        <color theme="4" tint="0.39997558519241921"/>
      </bottom>
      <diagonal/>
    </border>
    <border>
      <left/>
      <right/>
      <top style="thin">
        <color theme="4" tint="0.39997558519241921"/>
      </top>
      <bottom/>
      <diagonal/>
    </border>
    <border>
      <left style="thin">
        <color rgb="FF053D5F"/>
      </left>
      <right style="thin">
        <color rgb="FF053D5F"/>
      </right>
      <top style="thin">
        <color rgb="FF053D5F"/>
      </top>
      <bottom style="thin">
        <color rgb="FF053D5F"/>
      </bottom>
      <diagonal/>
    </border>
    <border>
      <left/>
      <right/>
      <top style="thin">
        <color theme="4"/>
      </top>
      <bottom style="thin">
        <color theme="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9">
    <xf numFmtId="0" fontId="0" fillId="0" borderId="0"/>
    <xf numFmtId="9" fontId="2" fillId="0" borderId="0" applyFont="0" applyFill="0" applyBorder="0" applyAlignment="0" applyProtection="0"/>
    <xf numFmtId="43" fontId="2" fillId="0" borderId="0" applyFont="0" applyFill="0" applyBorder="0" applyAlignment="0" applyProtection="0"/>
    <xf numFmtId="0" fontId="13" fillId="0" borderId="0" applyNumberForma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0" fontId="26" fillId="0" borderId="0"/>
    <xf numFmtId="0" fontId="27" fillId="0" borderId="0"/>
    <xf numFmtId="44" fontId="2" fillId="0" borderId="0" applyFont="0" applyFill="0" applyBorder="0" applyAlignment="0" applyProtection="0"/>
  </cellStyleXfs>
  <cellXfs count="490">
    <xf numFmtId="0" fontId="0" fillId="0" borderId="0" xfId="0"/>
    <xf numFmtId="0" fontId="1" fillId="0" borderId="0" xfId="0" applyFont="1"/>
    <xf numFmtId="0" fontId="0" fillId="0" borderId="3" xfId="0" applyBorder="1"/>
    <xf numFmtId="0" fontId="0" fillId="0" borderId="2" xfId="0" applyBorder="1"/>
    <xf numFmtId="0" fontId="4" fillId="0" borderId="0" xfId="0" applyFont="1"/>
    <xf numFmtId="0" fontId="6" fillId="0" borderId="0" xfId="0" applyFont="1"/>
    <xf numFmtId="0" fontId="3" fillId="0" borderId="0" xfId="0" applyFont="1" applyAlignment="1">
      <alignment vertical="top"/>
    </xf>
    <xf numFmtId="0" fontId="0" fillId="3" borderId="4" xfId="0" applyFill="1" applyBorder="1"/>
    <xf numFmtId="0" fontId="0" fillId="3" borderId="6" xfId="0" applyFill="1" applyBorder="1"/>
    <xf numFmtId="0" fontId="0" fillId="3" borderId="7" xfId="0" applyFill="1" applyBorder="1"/>
    <xf numFmtId="0" fontId="6" fillId="5" borderId="0" xfId="0" applyFont="1" applyFill="1"/>
    <xf numFmtId="0" fontId="0" fillId="5" borderId="2" xfId="0" applyFill="1" applyBorder="1"/>
    <xf numFmtId="0" fontId="0" fillId="5" borderId="0" xfId="0" applyFill="1"/>
    <xf numFmtId="0" fontId="13" fillId="0" borderId="0" xfId="3"/>
    <xf numFmtId="0" fontId="10" fillId="0" borderId="0" xfId="0" applyFont="1"/>
    <xf numFmtId="0" fontId="14" fillId="0" borderId="0" xfId="3" applyFont="1"/>
    <xf numFmtId="0" fontId="7" fillId="4" borderId="1" xfId="0" applyFont="1" applyFill="1" applyBorder="1" applyAlignment="1" applyProtection="1">
      <alignment horizontal="center" vertical="center"/>
      <protection locked="0"/>
    </xf>
    <xf numFmtId="0" fontId="7" fillId="4" borderId="1" xfId="0" applyFont="1" applyFill="1" applyBorder="1" applyAlignment="1" applyProtection="1">
      <alignment horizontal="left" vertical="center"/>
      <protection locked="0"/>
    </xf>
    <xf numFmtId="14" fontId="0" fillId="0" borderId="0" xfId="0" applyNumberFormat="1"/>
    <xf numFmtId="17" fontId="0" fillId="0" borderId="0" xfId="0" applyNumberFormat="1"/>
    <xf numFmtId="0" fontId="4" fillId="6" borderId="1" xfId="0" applyFont="1" applyFill="1" applyBorder="1"/>
    <xf numFmtId="0" fontId="0" fillId="5" borderId="3" xfId="0" applyFill="1" applyBorder="1"/>
    <xf numFmtId="0" fontId="4" fillId="0" borderId="0" xfId="0" quotePrefix="1" applyFont="1"/>
    <xf numFmtId="0" fontId="4" fillId="4" borderId="1" xfId="0" applyFont="1" applyFill="1" applyBorder="1"/>
    <xf numFmtId="0" fontId="7" fillId="4"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7" fillId="4"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4" fillId="0" borderId="0" xfId="0" applyFont="1" applyAlignment="1">
      <alignment vertical="top"/>
    </xf>
    <xf numFmtId="0" fontId="4" fillId="0" borderId="0" xfId="0" applyFont="1" applyAlignment="1">
      <alignment vertical="top" wrapText="1"/>
    </xf>
    <xf numFmtId="0" fontId="21" fillId="3" borderId="4" xfId="0" applyFont="1" applyFill="1" applyBorder="1" applyAlignment="1">
      <alignment vertical="top"/>
    </xf>
    <xf numFmtId="0" fontId="21" fillId="3" borderId="6" xfId="0" applyFont="1" applyFill="1" applyBorder="1" applyAlignment="1">
      <alignment vertical="top"/>
    </xf>
    <xf numFmtId="0" fontId="19" fillId="0" borderId="0" xfId="0" applyFont="1"/>
    <xf numFmtId="0" fontId="4" fillId="0" borderId="2" xfId="0" applyFont="1" applyBorder="1"/>
    <xf numFmtId="0" fontId="4" fillId="0" borderId="3" xfId="0" applyFont="1" applyBorder="1"/>
    <xf numFmtId="0" fontId="15" fillId="3" borderId="2" xfId="0" applyFont="1" applyFill="1" applyBorder="1"/>
    <xf numFmtId="0" fontId="15" fillId="3" borderId="0" xfId="0" applyFont="1" applyFill="1"/>
    <xf numFmtId="0" fontId="20" fillId="5" borderId="2" xfId="0" applyFont="1" applyFill="1" applyBorder="1"/>
    <xf numFmtId="0" fontId="4" fillId="0" borderId="0" xfId="0" applyFont="1" applyAlignment="1">
      <alignment horizontal="center" vertical="center"/>
    </xf>
    <xf numFmtId="0" fontId="4" fillId="0" borderId="0" xfId="0" applyFont="1" applyAlignment="1">
      <alignment horizontal="center" vertical="center" wrapText="1"/>
    </xf>
    <xf numFmtId="0" fontId="17" fillId="3" borderId="4" xfId="0" applyFont="1" applyFill="1" applyBorder="1"/>
    <xf numFmtId="0" fontId="4" fillId="3" borderId="6" xfId="0" applyFont="1" applyFill="1" applyBorder="1"/>
    <xf numFmtId="0" fontId="4" fillId="3" borderId="7" xfId="0" applyFont="1" applyFill="1" applyBorder="1"/>
    <xf numFmtId="0" fontId="21" fillId="3" borderId="6" xfId="0" applyFont="1" applyFill="1" applyBorder="1"/>
    <xf numFmtId="0" fontId="4" fillId="3" borderId="4" xfId="0" applyFont="1" applyFill="1" applyBorder="1"/>
    <xf numFmtId="0" fontId="4" fillId="0" borderId="5" xfId="0" applyFont="1" applyBorder="1" applyAlignment="1">
      <alignment horizontal="center" vertical="center" wrapText="1"/>
    </xf>
    <xf numFmtId="0" fontId="4" fillId="4" borderId="1" xfId="0" applyFont="1" applyFill="1" applyBorder="1" applyAlignment="1">
      <alignment horizontal="center" vertical="center"/>
    </xf>
    <xf numFmtId="0" fontId="4" fillId="2" borderId="1" xfId="0" applyFont="1" applyFill="1" applyBorder="1" applyAlignment="1">
      <alignment horizontal="center" vertical="center"/>
    </xf>
    <xf numFmtId="0" fontId="23" fillId="0" borderId="0" xfId="0" applyFont="1" applyAlignment="1">
      <alignment horizontal="center" vertical="center"/>
    </xf>
    <xf numFmtId="0" fontId="25" fillId="0" borderId="0" xfId="0" applyFont="1" applyAlignment="1">
      <alignment horizontal="center" vertical="center"/>
    </xf>
    <xf numFmtId="0" fontId="9" fillId="0" borderId="0" xfId="0" applyFont="1"/>
    <xf numFmtId="0" fontId="18" fillId="3" borderId="6" xfId="0" applyFont="1" applyFill="1" applyBorder="1" applyAlignment="1">
      <alignment vertical="top"/>
    </xf>
    <xf numFmtId="0" fontId="20" fillId="0" borderId="0" xfId="0" applyFont="1"/>
    <xf numFmtId="0" fontId="20" fillId="5" borderId="0" xfId="0" applyFont="1" applyFill="1"/>
    <xf numFmtId="0" fontId="20" fillId="3" borderId="0" xfId="0" applyFont="1" applyFill="1"/>
    <xf numFmtId="0" fontId="18" fillId="3" borderId="7" xfId="0" applyFont="1" applyFill="1" applyBorder="1" applyAlignment="1">
      <alignment vertical="top"/>
    </xf>
    <xf numFmtId="0" fontId="20" fillId="3" borderId="3" xfId="0" applyFont="1" applyFill="1" applyBorder="1"/>
    <xf numFmtId="0" fontId="20" fillId="0" borderId="2" xfId="0" applyFont="1" applyBorder="1"/>
    <xf numFmtId="0" fontId="20" fillId="0" borderId="3" xfId="0" applyFont="1" applyBorder="1"/>
    <xf numFmtId="0" fontId="28" fillId="0" borderId="0" xfId="0" applyFont="1" applyAlignment="1">
      <alignment vertical="center"/>
    </xf>
    <xf numFmtId="0" fontId="29" fillId="0" borderId="0" xfId="0" applyFont="1" applyAlignment="1">
      <alignment horizontal="left" vertical="center" wrapText="1"/>
    </xf>
    <xf numFmtId="0" fontId="30" fillId="0" borderId="0" xfId="0" applyFont="1" applyAlignment="1">
      <alignment horizontal="right" vertical="center"/>
    </xf>
    <xf numFmtId="0" fontId="30" fillId="0" borderId="0" xfId="0" applyFont="1" applyAlignment="1">
      <alignment horizontal="right" vertical="center" wrapText="1"/>
    </xf>
    <xf numFmtId="0" fontId="31" fillId="0" borderId="0" xfId="0" applyFont="1" applyAlignment="1">
      <alignment horizontal="left" vertical="top" wrapText="1"/>
    </xf>
    <xf numFmtId="166" fontId="7" fillId="4" borderId="1" xfId="0" applyNumberFormat="1" applyFont="1" applyFill="1" applyBorder="1" applyAlignment="1" applyProtection="1">
      <alignment horizontal="center" vertical="center"/>
      <protection locked="0"/>
    </xf>
    <xf numFmtId="166" fontId="7" fillId="4" borderId="19" xfId="0" applyNumberFormat="1" applyFont="1" applyFill="1" applyBorder="1" applyAlignment="1" applyProtection="1">
      <alignment horizontal="center" vertical="center"/>
      <protection locked="0"/>
    </xf>
    <xf numFmtId="0" fontId="4" fillId="5" borderId="19"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20" xfId="0" applyFont="1" applyFill="1" applyBorder="1" applyAlignment="1">
      <alignment horizontal="center" vertical="center" wrapText="1"/>
    </xf>
    <xf numFmtId="166" fontId="7" fillId="4" borderId="20" xfId="0" applyNumberFormat="1" applyFont="1" applyFill="1" applyBorder="1" applyAlignment="1" applyProtection="1">
      <alignment horizontal="center" vertical="center"/>
      <protection locked="0"/>
    </xf>
    <xf numFmtId="0" fontId="4" fillId="5" borderId="10" xfId="0" applyFont="1" applyFill="1" applyBorder="1" applyAlignment="1">
      <alignment horizontal="center" vertical="center" wrapText="1"/>
    </xf>
    <xf numFmtId="0" fontId="33" fillId="0" borderId="0" xfId="0" applyFont="1"/>
    <xf numFmtId="0" fontId="34" fillId="0" borderId="2" xfId="0" applyFont="1" applyBorder="1"/>
    <xf numFmtId="0" fontId="34" fillId="5" borderId="0" xfId="0" applyFont="1" applyFill="1"/>
    <xf numFmtId="0" fontId="35" fillId="0" borderId="0" xfId="0" applyFont="1" applyAlignment="1">
      <alignment vertical="center"/>
    </xf>
    <xf numFmtId="0" fontId="36" fillId="0" borderId="0" xfId="0" applyFont="1" applyAlignment="1">
      <alignment horizontal="left" vertical="center" wrapText="1"/>
    </xf>
    <xf numFmtId="0" fontId="37" fillId="0" borderId="0" xfId="0" applyFont="1" applyAlignment="1">
      <alignment horizontal="right" vertical="center"/>
    </xf>
    <xf numFmtId="0" fontId="37" fillId="0" borderId="0" xfId="0" applyFont="1" applyAlignment="1">
      <alignment horizontal="right" vertical="center" wrapText="1"/>
    </xf>
    <xf numFmtId="0" fontId="34" fillId="0" borderId="0" xfId="0" applyFont="1"/>
    <xf numFmtId="0" fontId="34" fillId="0" borderId="3" xfId="0" applyFont="1" applyBorder="1"/>
    <xf numFmtId="165" fontId="7" fillId="4" borderId="10" xfId="2" applyNumberFormat="1" applyFont="1" applyFill="1" applyBorder="1" applyAlignment="1" applyProtection="1">
      <alignment vertical="center"/>
      <protection locked="0"/>
    </xf>
    <xf numFmtId="0" fontId="31" fillId="0" borderId="0" xfId="0" applyFont="1" applyAlignment="1">
      <alignment horizontal="left" vertical="top"/>
    </xf>
    <xf numFmtId="0" fontId="4" fillId="10" borderId="1" xfId="0" applyFont="1" applyFill="1" applyBorder="1"/>
    <xf numFmtId="165" fontId="7" fillId="4" borderId="1" xfId="2" applyNumberFormat="1" applyFont="1" applyFill="1" applyBorder="1" applyAlignment="1" applyProtection="1">
      <alignment horizontal="center" vertical="center"/>
      <protection locked="0"/>
    </xf>
    <xf numFmtId="165" fontId="7" fillId="4" borderId="1" xfId="2" applyNumberFormat="1" applyFont="1" applyFill="1" applyBorder="1" applyAlignment="1" applyProtection="1">
      <alignment vertical="center"/>
      <protection locked="0"/>
    </xf>
    <xf numFmtId="164" fontId="7" fillId="6" borderId="20" xfId="0" applyNumberFormat="1" applyFont="1" applyFill="1" applyBorder="1" applyAlignment="1" applyProtection="1">
      <alignment horizontal="center" vertical="center"/>
      <protection locked="0"/>
    </xf>
    <xf numFmtId="49" fontId="7" fillId="4" borderId="1" xfId="0" applyNumberFormat="1" applyFont="1" applyFill="1" applyBorder="1" applyAlignment="1" applyProtection="1">
      <alignment horizontal="left" vertical="center"/>
      <protection locked="0"/>
    </xf>
    <xf numFmtId="49" fontId="7" fillId="4" borderId="1" xfId="0" applyNumberFormat="1" applyFont="1" applyFill="1" applyBorder="1" applyAlignment="1" applyProtection="1">
      <alignment horizontal="left" vertical="center" wrapText="1"/>
      <protection locked="0"/>
    </xf>
    <xf numFmtId="0" fontId="0" fillId="0" borderId="0" xfId="0" applyAlignment="1">
      <alignment horizontal="left" vertical="center"/>
    </xf>
    <xf numFmtId="0" fontId="0" fillId="0" borderId="1" xfId="0" applyBorder="1" applyAlignment="1">
      <alignment horizontal="left" vertical="center"/>
    </xf>
    <xf numFmtId="17" fontId="0" fillId="0" borderId="0" xfId="0" applyNumberFormat="1" applyAlignment="1">
      <alignment horizontal="left" vertical="center"/>
    </xf>
    <xf numFmtId="17" fontId="0" fillId="0" borderId="1" xfId="0" applyNumberFormat="1" applyBorder="1" applyAlignment="1">
      <alignment horizontal="left" vertical="center"/>
    </xf>
    <xf numFmtId="0" fontId="4" fillId="3" borderId="2" xfId="0" applyFont="1" applyFill="1" applyBorder="1"/>
    <xf numFmtId="0" fontId="4" fillId="3" borderId="0" xfId="0" applyFont="1" applyFill="1"/>
    <xf numFmtId="0" fontId="4" fillId="3" borderId="3" xfId="0" applyFont="1" applyFill="1" applyBorder="1"/>
    <xf numFmtId="0" fontId="4" fillId="0" borderId="2" xfId="0" applyFont="1" applyBorder="1" applyAlignment="1">
      <alignment horizontal="center" vertical="center" wrapText="1"/>
    </xf>
    <xf numFmtId="0" fontId="4" fillId="0" borderId="24" xfId="0" applyFont="1" applyBorder="1" applyAlignment="1">
      <alignment horizontal="center" vertical="center" wrapText="1"/>
    </xf>
    <xf numFmtId="0" fontId="4" fillId="6" borderId="31" xfId="0" applyFont="1" applyFill="1" applyBorder="1" applyAlignment="1">
      <alignment horizontal="left" vertical="center"/>
    </xf>
    <xf numFmtId="0" fontId="4" fillId="0" borderId="2" xfId="0" applyFont="1" applyBorder="1" applyAlignment="1">
      <alignment vertical="center"/>
    </xf>
    <xf numFmtId="0" fontId="4" fillId="0" borderId="0" xfId="0" applyFont="1" applyAlignment="1">
      <alignment vertical="center"/>
    </xf>
    <xf numFmtId="0" fontId="15" fillId="3" borderId="15" xfId="0" applyFont="1" applyFill="1" applyBorder="1"/>
    <xf numFmtId="0" fontId="15" fillId="3" borderId="16" xfId="0" applyFont="1" applyFill="1" applyBorder="1"/>
    <xf numFmtId="0" fontId="4" fillId="3" borderId="14" xfId="0" applyFont="1" applyFill="1" applyBorder="1"/>
    <xf numFmtId="0" fontId="4" fillId="0" borderId="3" xfId="0" applyFont="1" applyBorder="1" applyAlignment="1">
      <alignment horizontal="center" vertical="center" wrapText="1"/>
    </xf>
    <xf numFmtId="0" fontId="4" fillId="0" borderId="12" xfId="0" applyFont="1" applyBorder="1"/>
    <xf numFmtId="0" fontId="4" fillId="0" borderId="13" xfId="0" applyFont="1" applyBorder="1"/>
    <xf numFmtId="0" fontId="4" fillId="0" borderId="0" xfId="0" applyFont="1" applyAlignment="1">
      <alignment horizontal="right" vertical="center"/>
    </xf>
    <xf numFmtId="0" fontId="4" fillId="0" borderId="0" xfId="0" applyFont="1" applyAlignment="1">
      <alignment horizontal="right"/>
    </xf>
    <xf numFmtId="0" fontId="15" fillId="3" borderId="5" xfId="0" applyFont="1" applyFill="1" applyBorder="1"/>
    <xf numFmtId="0" fontId="4" fillId="3" borderId="5" xfId="0" applyFont="1" applyFill="1" applyBorder="1"/>
    <xf numFmtId="0" fontId="4" fillId="3" borderId="25" xfId="0" applyFont="1" applyFill="1" applyBorder="1"/>
    <xf numFmtId="0" fontId="4" fillId="3" borderId="26" xfId="0" applyFont="1" applyFill="1" applyBorder="1"/>
    <xf numFmtId="0" fontId="4" fillId="3" borderId="18" xfId="0" applyFont="1" applyFill="1" applyBorder="1"/>
    <xf numFmtId="0" fontId="6"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center"/>
    </xf>
    <xf numFmtId="0" fontId="4" fillId="0" borderId="0" xfId="0" applyFont="1" applyAlignment="1">
      <alignment horizontal="left" vertical="center"/>
    </xf>
    <xf numFmtId="0" fontId="33" fillId="0" borderId="0" xfId="0" applyFont="1" applyAlignment="1">
      <alignment horizontal="right" vertical="center"/>
    </xf>
    <xf numFmtId="0" fontId="4" fillId="0" borderId="0" xfId="0" applyFont="1" applyAlignment="1">
      <alignment horizontal="left"/>
    </xf>
    <xf numFmtId="0" fontId="4" fillId="0" borderId="0" xfId="0" applyFont="1" applyAlignment="1">
      <alignment wrapText="1"/>
    </xf>
    <xf numFmtId="44" fontId="4" fillId="6" borderId="1" xfId="0" applyNumberFormat="1" applyFont="1" applyFill="1" applyBorder="1" applyAlignment="1">
      <alignment horizontal="center" vertical="center"/>
    </xf>
    <xf numFmtId="44" fontId="4" fillId="6" borderId="1" xfId="0" applyNumberFormat="1" applyFont="1" applyFill="1" applyBorder="1" applyAlignment="1">
      <alignment vertical="center"/>
    </xf>
    <xf numFmtId="0" fontId="0" fillId="0" borderId="0" xfId="0" applyAlignment="1">
      <alignment wrapText="1"/>
    </xf>
    <xf numFmtId="0" fontId="4" fillId="0" borderId="0" xfId="0" applyFont="1" applyAlignment="1">
      <alignment horizontal="left" vertical="center" wrapText="1"/>
    </xf>
    <xf numFmtId="0" fontId="7" fillId="5" borderId="0" xfId="0" applyFont="1" applyFill="1" applyAlignment="1">
      <alignment vertical="center"/>
    </xf>
    <xf numFmtId="0" fontId="4" fillId="5" borderId="0" xfId="0" applyFont="1" applyFill="1"/>
    <xf numFmtId="0" fontId="4" fillId="5" borderId="14" xfId="0" applyFont="1" applyFill="1" applyBorder="1"/>
    <xf numFmtId="0" fontId="4" fillId="3" borderId="15" xfId="0" applyFont="1" applyFill="1" applyBorder="1"/>
    <xf numFmtId="0" fontId="4" fillId="0" borderId="0" xfId="0" applyFont="1" applyAlignment="1">
      <alignment horizontal="center"/>
    </xf>
    <xf numFmtId="0" fontId="6" fillId="0" borderId="0" xfId="0" applyFont="1" applyAlignment="1">
      <alignment horizontal="center"/>
    </xf>
    <xf numFmtId="0" fontId="32" fillId="0" borderId="0" xfId="0" applyFont="1"/>
    <xf numFmtId="166" fontId="39" fillId="4" borderId="19" xfId="0" applyNumberFormat="1" applyFont="1" applyFill="1" applyBorder="1" applyAlignment="1" applyProtection="1">
      <alignment horizontal="left" vertical="center" wrapText="1"/>
      <protection locked="0"/>
    </xf>
    <xf numFmtId="166" fontId="39" fillId="4" borderId="21" xfId="0" applyNumberFormat="1" applyFont="1" applyFill="1" applyBorder="1" applyAlignment="1" applyProtection="1">
      <alignment horizontal="left" vertical="center" wrapText="1"/>
      <protection locked="0"/>
    </xf>
    <xf numFmtId="0" fontId="4" fillId="5" borderId="39" xfId="0" applyFont="1" applyFill="1" applyBorder="1" applyAlignment="1">
      <alignment horizontal="center" vertical="center" wrapText="1"/>
    </xf>
    <xf numFmtId="0" fontId="0" fillId="16" borderId="1" xfId="0" applyFill="1" applyBorder="1"/>
    <xf numFmtId="0" fontId="43" fillId="0" borderId="0" xfId="0" applyFont="1"/>
    <xf numFmtId="0" fontId="0" fillId="0" borderId="0" xfId="0" applyAlignment="1">
      <alignment horizontal="left" vertical="center" wrapText="1"/>
    </xf>
    <xf numFmtId="166" fontId="7" fillId="4" borderId="22" xfId="0" applyNumberFormat="1" applyFont="1" applyFill="1" applyBorder="1" applyAlignment="1" applyProtection="1">
      <alignment horizontal="center" vertical="center"/>
      <protection locked="0"/>
    </xf>
    <xf numFmtId="1" fontId="0" fillId="0" borderId="0" xfId="0" applyNumberFormat="1"/>
    <xf numFmtId="0" fontId="44" fillId="0" borderId="0" xfId="0" applyFont="1"/>
    <xf numFmtId="2" fontId="0" fillId="0" borderId="0" xfId="0" applyNumberFormat="1"/>
    <xf numFmtId="0" fontId="46" fillId="0" borderId="0" xfId="6" applyFont="1"/>
    <xf numFmtId="0" fontId="26" fillId="0" borderId="0" xfId="6"/>
    <xf numFmtId="0" fontId="47" fillId="0" borderId="42" xfId="6" applyFont="1" applyBorder="1" applyAlignment="1">
      <alignment horizontal="center"/>
    </xf>
    <xf numFmtId="0" fontId="26" fillId="0" borderId="42" xfId="6" applyBorder="1"/>
    <xf numFmtId="17" fontId="26" fillId="0" borderId="42" xfId="6" applyNumberFormat="1" applyBorder="1"/>
    <xf numFmtId="0" fontId="47" fillId="0" borderId="0" xfId="6" applyFont="1"/>
    <xf numFmtId="0" fontId="46" fillId="0" borderId="0" xfId="6" applyFont="1" applyAlignment="1">
      <alignment horizontal="center"/>
    </xf>
    <xf numFmtId="0" fontId="26" fillId="0" borderId="42" xfId="6" applyBorder="1" applyAlignment="1">
      <alignment horizontal="center"/>
    </xf>
    <xf numFmtId="44" fontId="26" fillId="0" borderId="42" xfId="6" applyNumberFormat="1" applyBorder="1" applyAlignment="1">
      <alignment horizontal="center"/>
    </xf>
    <xf numFmtId="0" fontId="47" fillId="0" borderId="42" xfId="6" applyFont="1" applyBorder="1"/>
    <xf numFmtId="44" fontId="47" fillId="0" borderId="42" xfId="6" applyNumberFormat="1" applyFont="1" applyBorder="1" applyAlignment="1">
      <alignment horizontal="center"/>
    </xf>
    <xf numFmtId="0" fontId="26" fillId="0" borderId="0" xfId="6" applyAlignment="1">
      <alignment horizontal="center"/>
    </xf>
    <xf numFmtId="8" fontId="26" fillId="0" borderId="42" xfId="6" applyNumberFormat="1" applyBorder="1"/>
    <xf numFmtId="6" fontId="26" fillId="0" borderId="42" xfId="6" applyNumberFormat="1" applyBorder="1"/>
    <xf numFmtId="0" fontId="47" fillId="0" borderId="43" xfId="6" applyFont="1" applyBorder="1" applyAlignment="1">
      <alignment horizontal="center"/>
    </xf>
    <xf numFmtId="0" fontId="47" fillId="0" borderId="44" xfId="6" applyFont="1" applyBorder="1" applyAlignment="1">
      <alignment horizontal="center"/>
    </xf>
    <xf numFmtId="0" fontId="47" fillId="0" borderId="45" xfId="6" applyFont="1" applyBorder="1" applyAlignment="1">
      <alignment horizontal="center"/>
    </xf>
    <xf numFmtId="0" fontId="26" fillId="0" borderId="46" xfId="6" applyBorder="1" applyAlignment="1">
      <alignment horizontal="center"/>
    </xf>
    <xf numFmtId="0" fontId="26" fillId="0" borderId="47" xfId="6" applyBorder="1" applyAlignment="1">
      <alignment horizontal="center"/>
    </xf>
    <xf numFmtId="0" fontId="26" fillId="0" borderId="48" xfId="6" applyBorder="1" applyAlignment="1">
      <alignment horizontal="center"/>
    </xf>
    <xf numFmtId="0" fontId="26" fillId="0" borderId="49" xfId="6" applyBorder="1" applyAlignment="1">
      <alignment horizontal="center"/>
    </xf>
    <xf numFmtId="0" fontId="26" fillId="0" borderId="49" xfId="6" applyBorder="1"/>
    <xf numFmtId="0" fontId="26" fillId="0" borderId="50" xfId="6" applyBorder="1"/>
    <xf numFmtId="0" fontId="44" fillId="0" borderId="0" xfId="0" applyFont="1" applyAlignment="1">
      <alignment vertical="center"/>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left" vertical="center" indent="1"/>
    </xf>
    <xf numFmtId="0" fontId="0" fillId="0" borderId="0" xfId="0" applyAlignment="1">
      <alignment vertical="center" wrapText="1"/>
    </xf>
    <xf numFmtId="0" fontId="44" fillId="0" borderId="0" xfId="0" applyFont="1" applyAlignment="1">
      <alignment vertical="center" wrapText="1"/>
    </xf>
    <xf numFmtId="0" fontId="44" fillId="0" borderId="11" xfId="0" applyFont="1" applyBorder="1"/>
    <xf numFmtId="0" fontId="0" fillId="0" borderId="12" xfId="0" applyBorder="1"/>
    <xf numFmtId="0" fontId="44" fillId="0" borderId="12" xfId="0" applyFont="1" applyBorder="1"/>
    <xf numFmtId="0" fontId="0" fillId="0" borderId="13" xfId="0" applyBorder="1"/>
    <xf numFmtId="0" fontId="0" fillId="19" borderId="3" xfId="0" applyFill="1" applyBorder="1"/>
    <xf numFmtId="0" fontId="0" fillId="20" borderId="19" xfId="0" applyFill="1" applyBorder="1"/>
    <xf numFmtId="0" fontId="0" fillId="19" borderId="1" xfId="0" applyFill="1" applyBorder="1"/>
    <xf numFmtId="0" fontId="0" fillId="20" borderId="1" xfId="0" applyFill="1" applyBorder="1"/>
    <xf numFmtId="0" fontId="0" fillId="0" borderId="11" xfId="0" applyBorder="1"/>
    <xf numFmtId="168" fontId="0" fillId="8" borderId="1" xfId="0" applyNumberFormat="1" applyFill="1" applyBorder="1" applyAlignment="1">
      <alignment horizontal="left"/>
    </xf>
    <xf numFmtId="168" fontId="0" fillId="17" borderId="20" xfId="0" applyNumberFormat="1" applyFill="1" applyBorder="1"/>
    <xf numFmtId="0" fontId="0" fillId="13" borderId="0" xfId="0" applyFill="1" applyAlignment="1">
      <alignment horizontal="center"/>
    </xf>
    <xf numFmtId="168" fontId="0" fillId="8" borderId="22" xfId="0" applyNumberFormat="1" applyFill="1" applyBorder="1" applyAlignment="1">
      <alignment horizontal="left"/>
    </xf>
    <xf numFmtId="0" fontId="0" fillId="0" borderId="15" xfId="0" applyBorder="1"/>
    <xf numFmtId="168" fontId="0" fillId="17" borderId="23" xfId="0" applyNumberFormat="1" applyFill="1" applyBorder="1"/>
    <xf numFmtId="0" fontId="0" fillId="0" borderId="39" xfId="0" applyBorder="1"/>
    <xf numFmtId="0" fontId="0" fillId="0" borderId="5" xfId="0" applyBorder="1"/>
    <xf numFmtId="0" fontId="0" fillId="0" borderId="40" xfId="0" applyBorder="1"/>
    <xf numFmtId="0" fontId="0" fillId="20" borderId="51" xfId="0" applyFill="1" applyBorder="1"/>
    <xf numFmtId="0" fontId="0" fillId="0" borderId="14" xfId="0" applyBorder="1"/>
    <xf numFmtId="0" fontId="0" fillId="0" borderId="16" xfId="0" applyBorder="1"/>
    <xf numFmtId="166" fontId="7" fillId="4" borderId="21" xfId="0" applyNumberFormat="1" applyFont="1" applyFill="1" applyBorder="1" applyAlignment="1" applyProtection="1">
      <alignment horizontal="center" vertical="center"/>
      <protection locked="0"/>
    </xf>
    <xf numFmtId="9" fontId="7" fillId="4" borderId="1" xfId="1" applyFont="1" applyFill="1" applyBorder="1" applyAlignment="1" applyProtection="1">
      <alignment vertical="center"/>
      <protection locked="0"/>
    </xf>
    <xf numFmtId="169" fontId="7" fillId="4" borderId="1" xfId="2" applyNumberFormat="1" applyFont="1" applyFill="1" applyBorder="1" applyAlignment="1" applyProtection="1">
      <alignment vertical="center"/>
      <protection locked="0"/>
    </xf>
    <xf numFmtId="166" fontId="7" fillId="4" borderId="23" xfId="0" applyNumberFormat="1" applyFont="1" applyFill="1" applyBorder="1" applyAlignment="1" applyProtection="1">
      <alignment horizontal="center" vertical="center"/>
      <protection locked="0"/>
    </xf>
    <xf numFmtId="0" fontId="31" fillId="0" borderId="0" xfId="0" applyFont="1" applyAlignment="1">
      <alignment horizontal="left" vertical="center" wrapText="1"/>
    </xf>
    <xf numFmtId="165" fontId="7" fillId="4" borderId="22" xfId="2" applyNumberFormat="1" applyFont="1" applyFill="1" applyBorder="1" applyAlignment="1" applyProtection="1">
      <alignment horizontal="center" vertical="center"/>
      <protection locked="0"/>
    </xf>
    <xf numFmtId="1" fontId="7" fillId="4" borderId="1" xfId="2" applyNumberFormat="1" applyFont="1" applyFill="1" applyBorder="1" applyAlignment="1" applyProtection="1">
      <alignment horizontal="center" vertical="center"/>
      <protection locked="0"/>
    </xf>
    <xf numFmtId="169" fontId="7" fillId="4" borderId="1" xfId="2" applyNumberFormat="1" applyFont="1" applyFill="1" applyBorder="1" applyAlignment="1" applyProtection="1">
      <alignment horizontal="center" vertical="center"/>
      <protection locked="0"/>
    </xf>
    <xf numFmtId="169" fontId="7" fillId="4" borderId="22" xfId="2" applyNumberFormat="1" applyFont="1" applyFill="1" applyBorder="1" applyAlignment="1" applyProtection="1">
      <alignment horizontal="center" vertical="center"/>
      <protection locked="0"/>
    </xf>
    <xf numFmtId="2" fontId="7" fillId="4" borderId="19" xfId="0" applyNumberFormat="1" applyFont="1" applyFill="1" applyBorder="1" applyAlignment="1" applyProtection="1">
      <alignment horizontal="left" vertical="center"/>
      <protection locked="0"/>
    </xf>
    <xf numFmtId="14" fontId="7" fillId="4" borderId="19" xfId="0" applyNumberFormat="1" applyFont="1" applyFill="1" applyBorder="1" applyAlignment="1" applyProtection="1">
      <alignment horizontal="left" vertical="center" wrapText="1"/>
      <protection locked="0"/>
    </xf>
    <xf numFmtId="14" fontId="7" fillId="4" borderId="1" xfId="0" applyNumberFormat="1" applyFont="1" applyFill="1" applyBorder="1" applyAlignment="1" applyProtection="1">
      <alignment horizontal="left" vertical="center" wrapText="1"/>
      <protection locked="0"/>
    </xf>
    <xf numFmtId="14" fontId="7" fillId="4" borderId="20" xfId="0" applyNumberFormat="1" applyFont="1" applyFill="1" applyBorder="1" applyAlignment="1" applyProtection="1">
      <alignment horizontal="left" vertical="center" wrapText="1"/>
      <protection locked="0"/>
    </xf>
    <xf numFmtId="14" fontId="7" fillId="4" borderId="21" xfId="0" applyNumberFormat="1" applyFont="1" applyFill="1" applyBorder="1" applyAlignment="1" applyProtection="1">
      <alignment horizontal="left" vertical="center" wrapText="1"/>
      <protection locked="0"/>
    </xf>
    <xf numFmtId="14" fontId="7" fillId="4" borderId="22" xfId="0" applyNumberFormat="1" applyFont="1" applyFill="1" applyBorder="1" applyAlignment="1" applyProtection="1">
      <alignment horizontal="left" vertical="center" wrapText="1"/>
      <protection locked="0"/>
    </xf>
    <xf numFmtId="14" fontId="7" fillId="4" borderId="23" xfId="0" applyNumberFormat="1" applyFont="1" applyFill="1" applyBorder="1" applyAlignment="1" applyProtection="1">
      <alignment horizontal="left" vertical="center" wrapText="1"/>
      <protection locked="0"/>
    </xf>
    <xf numFmtId="0" fontId="4" fillId="5" borderId="52" xfId="0" applyFont="1" applyFill="1" applyBorder="1" applyAlignment="1">
      <alignment horizontal="center" vertical="center" wrapText="1"/>
    </xf>
    <xf numFmtId="0" fontId="4" fillId="0" borderId="53" xfId="0" applyFont="1" applyBorder="1" applyAlignment="1">
      <alignment vertical="center"/>
    </xf>
    <xf numFmtId="0" fontId="49" fillId="0" borderId="2" xfId="0" quotePrefix="1" applyFont="1" applyBorder="1"/>
    <xf numFmtId="44" fontId="7" fillId="4" borderId="1" xfId="8" applyFont="1" applyFill="1" applyBorder="1" applyAlignment="1" applyProtection="1">
      <alignment horizontal="center" vertical="center"/>
      <protection locked="0"/>
    </xf>
    <xf numFmtId="44" fontId="7" fillId="4" borderId="22" xfId="8" applyFont="1" applyFill="1" applyBorder="1" applyAlignment="1" applyProtection="1">
      <alignment horizontal="center" vertical="center"/>
      <protection locked="0"/>
    </xf>
    <xf numFmtId="0" fontId="4" fillId="5" borderId="0" xfId="0" applyFont="1" applyFill="1" applyAlignment="1">
      <alignment horizontal="left" vertical="center" wrapText="1"/>
    </xf>
    <xf numFmtId="1" fontId="7" fillId="4" borderId="1" xfId="0" applyNumberFormat="1" applyFont="1" applyFill="1" applyBorder="1" applyAlignment="1" applyProtection="1">
      <alignment horizontal="center" vertical="center"/>
      <protection locked="0"/>
    </xf>
    <xf numFmtId="0" fontId="4" fillId="3" borderId="2" xfId="0" applyFont="1" applyFill="1" applyBorder="1" applyAlignment="1">
      <alignment vertical="center"/>
    </xf>
    <xf numFmtId="0" fontId="15" fillId="3" borderId="0" xfId="0" applyFont="1" applyFill="1" applyAlignment="1">
      <alignment vertical="center"/>
    </xf>
    <xf numFmtId="0" fontId="4" fillId="3" borderId="0" xfId="0" applyFont="1" applyFill="1" applyAlignment="1">
      <alignment vertical="center"/>
    </xf>
    <xf numFmtId="0" fontId="4" fillId="3" borderId="3" xfId="0" applyFont="1" applyFill="1" applyBorder="1" applyAlignment="1">
      <alignment vertical="center"/>
    </xf>
    <xf numFmtId="166" fontId="7" fillId="4" borderId="19" xfId="0" applyNumberFormat="1" applyFont="1" applyFill="1" applyBorder="1" applyAlignment="1" applyProtection="1">
      <alignment horizontal="left" vertical="center"/>
      <protection locked="0"/>
    </xf>
    <xf numFmtId="166" fontId="7" fillId="4" borderId="21" xfId="0" applyNumberFormat="1" applyFont="1" applyFill="1" applyBorder="1" applyAlignment="1" applyProtection="1">
      <alignment horizontal="left" vertical="center"/>
      <protection locked="0"/>
    </xf>
    <xf numFmtId="165" fontId="7" fillId="4" borderId="1" xfId="2" applyNumberFormat="1" applyFont="1" applyFill="1" applyBorder="1" applyAlignment="1" applyProtection="1">
      <alignment horizontal="left" vertical="center"/>
      <protection locked="0"/>
    </xf>
    <xf numFmtId="165" fontId="7" fillId="4" borderId="19" xfId="2" applyNumberFormat="1" applyFont="1" applyFill="1" applyBorder="1" applyAlignment="1" applyProtection="1">
      <alignment horizontal="left" vertical="center"/>
      <protection locked="0"/>
    </xf>
    <xf numFmtId="1" fontId="7" fillId="4" borderId="8" xfId="0" applyNumberFormat="1" applyFont="1" applyFill="1" applyBorder="1" applyAlignment="1" applyProtection="1">
      <alignment horizontal="center" vertical="center"/>
      <protection locked="0"/>
    </xf>
    <xf numFmtId="2" fontId="7" fillId="4" borderId="21" xfId="0" applyNumberFormat="1" applyFont="1" applyFill="1" applyBorder="1" applyAlignment="1" applyProtection="1">
      <alignment horizontal="left" vertical="center"/>
      <protection locked="0"/>
    </xf>
    <xf numFmtId="49" fontId="7" fillId="4" borderId="22" xfId="0" applyNumberFormat="1" applyFont="1" applyFill="1" applyBorder="1" applyAlignment="1" applyProtection="1">
      <alignment horizontal="left" vertical="center" wrapText="1"/>
      <protection locked="0"/>
    </xf>
    <xf numFmtId="49" fontId="7" fillId="4" borderId="22" xfId="0" applyNumberFormat="1" applyFont="1" applyFill="1" applyBorder="1" applyAlignment="1" applyProtection="1">
      <alignment horizontal="left" vertical="center"/>
      <protection locked="0"/>
    </xf>
    <xf numFmtId="169" fontId="7" fillId="4" borderId="22" xfId="2" applyNumberFormat="1" applyFont="1" applyFill="1" applyBorder="1" applyAlignment="1" applyProtection="1">
      <alignment vertical="center"/>
      <protection locked="0"/>
    </xf>
    <xf numFmtId="165" fontId="7" fillId="4" borderId="21" xfId="2" applyNumberFormat="1" applyFont="1" applyFill="1" applyBorder="1" applyAlignment="1" applyProtection="1">
      <alignment horizontal="left" vertical="center"/>
      <protection locked="0"/>
    </xf>
    <xf numFmtId="165" fontId="7" fillId="4" borderId="33" xfId="2" applyNumberFormat="1" applyFont="1" applyFill="1" applyBorder="1" applyAlignment="1" applyProtection="1">
      <alignment vertical="center"/>
      <protection locked="0"/>
    </xf>
    <xf numFmtId="165" fontId="7" fillId="4" borderId="22" xfId="2" applyNumberFormat="1" applyFont="1" applyFill="1" applyBorder="1" applyAlignment="1" applyProtection="1">
      <alignment vertical="center"/>
      <protection locked="0"/>
    </xf>
    <xf numFmtId="9" fontId="7" fillId="4" borderId="22" xfId="1" applyFont="1" applyFill="1" applyBorder="1" applyAlignment="1" applyProtection="1">
      <alignment vertical="center"/>
      <protection locked="0"/>
    </xf>
    <xf numFmtId="165" fontId="7" fillId="4" borderId="10" xfId="2" applyNumberFormat="1" applyFont="1" applyFill="1" applyBorder="1" applyAlignment="1" applyProtection="1">
      <alignment horizontal="left" vertical="center"/>
      <protection locked="0"/>
    </xf>
    <xf numFmtId="165" fontId="7" fillId="4" borderId="20" xfId="2" applyNumberFormat="1" applyFont="1" applyFill="1" applyBorder="1" applyAlignment="1" applyProtection="1">
      <alignment vertical="center"/>
      <protection locked="0"/>
    </xf>
    <xf numFmtId="165" fontId="7" fillId="4" borderId="23" xfId="2" applyNumberFormat="1" applyFont="1" applyFill="1" applyBorder="1" applyAlignment="1" applyProtection="1">
      <alignment vertical="center"/>
      <protection locked="0"/>
    </xf>
    <xf numFmtId="0" fontId="4" fillId="5" borderId="8" xfId="0" applyFont="1" applyFill="1" applyBorder="1" applyAlignment="1">
      <alignment horizontal="center" vertical="center" wrapText="1"/>
    </xf>
    <xf numFmtId="1" fontId="7" fillId="4" borderId="22" xfId="0" applyNumberFormat="1" applyFont="1" applyFill="1" applyBorder="1" applyAlignment="1" applyProtection="1">
      <alignment horizontal="center" vertical="center"/>
      <protection locked="0"/>
    </xf>
    <xf numFmtId="0" fontId="21" fillId="3" borderId="6" xfId="0" applyFont="1" applyFill="1" applyBorder="1" applyAlignment="1">
      <alignment vertical="center"/>
    </xf>
    <xf numFmtId="1" fontId="7" fillId="4" borderId="10" xfId="0" applyNumberFormat="1" applyFont="1" applyFill="1" applyBorder="1" applyAlignment="1" applyProtection="1">
      <alignment horizontal="center" vertical="center"/>
      <protection locked="0"/>
    </xf>
    <xf numFmtId="1" fontId="7" fillId="4" borderId="33" xfId="0" applyNumberFormat="1" applyFont="1" applyFill="1" applyBorder="1" applyAlignment="1" applyProtection="1">
      <alignment horizontal="center" vertical="center"/>
      <protection locked="0"/>
    </xf>
    <xf numFmtId="0" fontId="4" fillId="5" borderId="24" xfId="0" applyFont="1" applyFill="1" applyBorder="1" applyAlignment="1">
      <alignment horizontal="center" vertical="center" wrapText="1"/>
    </xf>
    <xf numFmtId="0" fontId="4" fillId="0" borderId="2" xfId="0" quotePrefix="1" applyFont="1" applyBorder="1"/>
    <xf numFmtId="164" fontId="7" fillId="6" borderId="8" xfId="0" applyNumberFormat="1" applyFont="1" applyFill="1" applyBorder="1" applyAlignment="1" applyProtection="1">
      <alignment horizontal="center" vertical="center"/>
      <protection locked="0"/>
    </xf>
    <xf numFmtId="164" fontId="7" fillId="6" borderId="41" xfId="0" applyNumberFormat="1" applyFont="1" applyFill="1" applyBorder="1" applyAlignment="1" applyProtection="1">
      <alignment horizontal="center" vertical="center"/>
      <protection locked="0"/>
    </xf>
    <xf numFmtId="164" fontId="7" fillId="6" borderId="23" xfId="0" applyNumberFormat="1" applyFont="1" applyFill="1" applyBorder="1" applyAlignment="1" applyProtection="1">
      <alignment horizontal="center" vertical="center"/>
      <protection locked="0"/>
    </xf>
    <xf numFmtId="169" fontId="7" fillId="6" borderId="19" xfId="2" applyNumberFormat="1" applyFont="1" applyFill="1" applyBorder="1" applyAlignment="1" applyProtection="1">
      <alignment horizontal="center" vertical="center"/>
    </xf>
    <xf numFmtId="169" fontId="7" fillId="6" borderId="20" xfId="2" applyNumberFormat="1" applyFont="1" applyFill="1" applyBorder="1" applyAlignment="1" applyProtection="1">
      <alignment horizontal="center" vertical="center"/>
    </xf>
    <xf numFmtId="169" fontId="7" fillId="6" borderId="21" xfId="2" applyNumberFormat="1" applyFont="1" applyFill="1" applyBorder="1" applyAlignment="1" applyProtection="1">
      <alignment horizontal="center" vertical="center"/>
    </xf>
    <xf numFmtId="169" fontId="7" fillId="6" borderId="23" xfId="2" applyNumberFormat="1" applyFont="1" applyFill="1" applyBorder="1" applyAlignment="1" applyProtection="1">
      <alignment horizontal="center" vertical="center"/>
    </xf>
    <xf numFmtId="2" fontId="4" fillId="6" borderId="31" xfId="0" applyNumberFormat="1" applyFont="1" applyFill="1" applyBorder="1" applyAlignment="1">
      <alignment vertical="center"/>
    </xf>
    <xf numFmtId="0" fontId="40" fillId="0" borderId="2" xfId="0" applyFont="1" applyBorder="1" applyAlignment="1">
      <alignment horizontal="center" vertical="center" wrapText="1"/>
    </xf>
    <xf numFmtId="0" fontId="41" fillId="0" borderId="2" xfId="0" applyFont="1" applyBorder="1" applyAlignment="1">
      <alignment horizontal="center" vertical="center"/>
    </xf>
    <xf numFmtId="0" fontId="42" fillId="0" borderId="2" xfId="0" applyFont="1" applyBorder="1" applyAlignment="1">
      <alignment horizontal="center" vertical="center"/>
    </xf>
    <xf numFmtId="0" fontId="20" fillId="15" borderId="37" xfId="0" applyFont="1" applyFill="1" applyBorder="1" applyAlignment="1">
      <alignment horizontal="left" vertical="center"/>
    </xf>
    <xf numFmtId="0" fontId="0" fillId="0" borderId="2" xfId="0" applyBorder="1" applyAlignment="1">
      <alignment horizontal="left" vertical="center"/>
    </xf>
    <xf numFmtId="0" fontId="52" fillId="0" borderId="2" xfId="0" applyFont="1" applyBorder="1" applyAlignment="1">
      <alignment vertical="center"/>
    </xf>
    <xf numFmtId="0" fontId="53" fillId="0" borderId="0" xfId="0" applyFont="1" applyAlignment="1">
      <alignment vertical="center"/>
    </xf>
    <xf numFmtId="0" fontId="52" fillId="0" borderId="0" xfId="0" applyFont="1" applyAlignment="1">
      <alignment vertical="center"/>
    </xf>
    <xf numFmtId="0" fontId="20" fillId="0" borderId="0" xfId="0" applyFont="1" applyAlignment="1">
      <alignment horizontal="left" vertical="center"/>
    </xf>
    <xf numFmtId="0" fontId="20" fillId="0" borderId="2" xfId="0" applyFont="1" applyBorder="1" applyAlignment="1">
      <alignment horizontal="left" vertical="center"/>
    </xf>
    <xf numFmtId="0" fontId="20" fillId="0" borderId="3" xfId="0" applyFont="1" applyBorder="1" applyAlignment="1">
      <alignment horizontal="left" vertical="center"/>
    </xf>
    <xf numFmtId="0" fontId="4" fillId="3" borderId="14" xfId="0" applyFont="1" applyFill="1" applyBorder="1" applyAlignment="1">
      <alignment vertical="center"/>
    </xf>
    <xf numFmtId="0" fontId="15" fillId="3" borderId="15" xfId="0" applyFont="1" applyFill="1" applyBorder="1" applyAlignment="1">
      <alignment vertical="center"/>
    </xf>
    <xf numFmtId="0" fontId="4" fillId="3" borderId="15" xfId="0" applyFont="1" applyFill="1" applyBorder="1" applyAlignment="1">
      <alignment vertical="center"/>
    </xf>
    <xf numFmtId="0" fontId="4" fillId="3" borderId="16" xfId="0" applyFont="1" applyFill="1" applyBorder="1" applyAlignment="1">
      <alignment vertical="center"/>
    </xf>
    <xf numFmtId="2" fontId="4" fillId="6" borderId="32" xfId="0" applyNumberFormat="1" applyFont="1" applyFill="1" applyBorder="1" applyAlignment="1">
      <alignment vertical="center"/>
    </xf>
    <xf numFmtId="0" fontId="40" fillId="0" borderId="0" xfId="0" applyFont="1" applyAlignment="1">
      <alignment horizontal="left" vertical="center" wrapText="1"/>
    </xf>
    <xf numFmtId="0" fontId="7" fillId="5" borderId="55" xfId="0"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20" fillId="8" borderId="27" xfId="0" applyFont="1" applyFill="1" applyBorder="1" applyAlignment="1">
      <alignment vertical="center"/>
    </xf>
    <xf numFmtId="0" fontId="20" fillId="8" borderId="28" xfId="0" applyFont="1" applyFill="1" applyBorder="1" applyAlignment="1">
      <alignment vertical="center"/>
    </xf>
    <xf numFmtId="0" fontId="20" fillId="8" borderId="29" xfId="0" applyFont="1" applyFill="1" applyBorder="1" applyAlignment="1">
      <alignment vertical="center"/>
    </xf>
    <xf numFmtId="0" fontId="20" fillId="22" borderId="27" xfId="0" applyFont="1" applyFill="1" applyBorder="1" applyAlignment="1">
      <alignment vertical="center"/>
    </xf>
    <xf numFmtId="0" fontId="20" fillId="22" borderId="28" xfId="0" applyFont="1" applyFill="1" applyBorder="1" applyAlignment="1">
      <alignment vertical="center"/>
    </xf>
    <xf numFmtId="0" fontId="20" fillId="22" borderId="29" xfId="0" applyFont="1" applyFill="1" applyBorder="1" applyAlignment="1">
      <alignment vertical="center"/>
    </xf>
    <xf numFmtId="165" fontId="7" fillId="4" borderId="8" xfId="2" applyNumberFormat="1" applyFont="1" applyFill="1" applyBorder="1" applyAlignment="1" applyProtection="1">
      <alignment vertical="center"/>
      <protection locked="0"/>
    </xf>
    <xf numFmtId="165" fontId="7" fillId="4" borderId="41" xfId="2" applyNumberFormat="1" applyFont="1" applyFill="1" applyBorder="1" applyAlignment="1" applyProtection="1">
      <alignment vertical="center"/>
      <protection locked="0"/>
    </xf>
    <xf numFmtId="165" fontId="7" fillId="4" borderId="33" xfId="2" applyNumberFormat="1" applyFont="1" applyFill="1" applyBorder="1" applyAlignment="1" applyProtection="1">
      <alignment horizontal="left" vertical="center"/>
      <protection locked="0"/>
    </xf>
    <xf numFmtId="0" fontId="7" fillId="4"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19"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5" fontId="7" fillId="4" borderId="22" xfId="2" applyNumberFormat="1" applyFont="1" applyFill="1" applyBorder="1" applyAlignment="1" applyProtection="1">
      <alignment horizontal="left" vertical="center"/>
      <protection locked="0"/>
    </xf>
    <xf numFmtId="0" fontId="40" fillId="0" borderId="0" xfId="0" applyFont="1" applyAlignment="1">
      <alignment horizontal="center" vertical="center" wrapText="1"/>
    </xf>
    <xf numFmtId="0" fontId="41" fillId="0" borderId="0" xfId="0" applyFont="1" applyAlignment="1">
      <alignment horizontal="center" vertical="center"/>
    </xf>
    <xf numFmtId="0" fontId="42" fillId="0" borderId="0" xfId="0" applyFont="1" applyAlignment="1">
      <alignment horizontal="center" vertical="center"/>
    </xf>
    <xf numFmtId="1" fontId="7" fillId="4" borderId="41" xfId="0" applyNumberFormat="1" applyFont="1" applyFill="1" applyBorder="1" applyAlignment="1" applyProtection="1">
      <alignment horizontal="center" vertical="center"/>
      <protection locked="0"/>
    </xf>
    <xf numFmtId="0" fontId="7" fillId="4" borderId="22"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6" fontId="7" fillId="4" borderId="1" xfId="0" applyNumberFormat="1" applyFont="1" applyFill="1" applyBorder="1" applyAlignment="1" applyProtection="1">
      <alignment horizontal="left" vertical="center"/>
      <protection locked="0"/>
    </xf>
    <xf numFmtId="166" fontId="7" fillId="4" borderId="22" xfId="0" applyNumberFormat="1" applyFont="1" applyFill="1" applyBorder="1" applyAlignment="1" applyProtection="1">
      <alignment horizontal="left" vertical="center"/>
      <protection locked="0"/>
    </xf>
    <xf numFmtId="0" fontId="0" fillId="24" borderId="56" xfId="0" applyFill="1" applyBorder="1"/>
    <xf numFmtId="0" fontId="51" fillId="23" borderId="57" xfId="0" applyFont="1" applyFill="1" applyBorder="1"/>
    <xf numFmtId="0" fontId="4" fillId="6" borderId="34" xfId="0" applyFont="1" applyFill="1" applyBorder="1" applyAlignment="1">
      <alignment horizontal="left" vertical="center"/>
    </xf>
    <xf numFmtId="166" fontId="39" fillId="4" borderId="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wrapText="1"/>
    </xf>
    <xf numFmtId="166" fontId="39" fillId="4" borderId="22" xfId="0" applyNumberFormat="1" applyFont="1" applyFill="1" applyBorder="1" applyAlignment="1" applyProtection="1">
      <alignment horizontal="left" vertical="center" wrapText="1"/>
      <protection locked="0"/>
    </xf>
    <xf numFmtId="0" fontId="20" fillId="0" borderId="15" xfId="0" applyFont="1" applyBorder="1"/>
    <xf numFmtId="0" fontId="7" fillId="4" borderId="1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3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6" fontId="39" fillId="4" borderId="20" xfId="0" applyNumberFormat="1" applyFont="1" applyFill="1" applyBorder="1" applyAlignment="1" applyProtection="1">
      <alignment horizontal="left" vertical="center" wrapText="1"/>
      <protection locked="0"/>
    </xf>
    <xf numFmtId="166" fontId="39" fillId="4" borderId="23" xfId="0" applyNumberFormat="1" applyFont="1" applyFill="1" applyBorder="1" applyAlignment="1" applyProtection="1">
      <alignment horizontal="left" vertical="center" wrapText="1"/>
      <protection locked="0"/>
    </xf>
    <xf numFmtId="0" fontId="4" fillId="6" borderId="32" xfId="0" applyFont="1" applyFill="1" applyBorder="1" applyAlignment="1">
      <alignment horizontal="left" vertical="center"/>
    </xf>
    <xf numFmtId="0" fontId="0" fillId="12" borderId="0" xfId="0" applyFill="1"/>
    <xf numFmtId="0" fontId="7" fillId="5" borderId="1" xfId="0" applyFont="1" applyFill="1" applyBorder="1" applyAlignment="1">
      <alignment horizontal="center" vertical="center" wrapText="1"/>
    </xf>
    <xf numFmtId="0" fontId="7" fillId="5" borderId="20" xfId="0" applyFont="1" applyFill="1" applyBorder="1" applyAlignment="1">
      <alignment horizontal="center" vertical="center" wrapText="1"/>
    </xf>
    <xf numFmtId="0" fontId="7" fillId="0" borderId="19" xfId="0" applyFont="1" applyBorder="1" applyAlignment="1">
      <alignment horizontal="center" vertical="center" wrapText="1"/>
    </xf>
    <xf numFmtId="0" fontId="60" fillId="0" borderId="15" xfId="0" applyFont="1" applyBorder="1" applyAlignment="1">
      <alignment horizontal="left" vertical="center"/>
    </xf>
    <xf numFmtId="0" fontId="4" fillId="18" borderId="1" xfId="0" applyFont="1" applyFill="1" applyBorder="1" applyAlignment="1">
      <alignment horizontal="center" vertical="center" wrapText="1"/>
    </xf>
    <xf numFmtId="9" fontId="7" fillId="18" borderId="19" xfId="1" applyFont="1" applyFill="1" applyBorder="1" applyAlignment="1" applyProtection="1">
      <alignment horizontal="center" vertical="center"/>
    </xf>
    <xf numFmtId="169" fontId="7" fillId="18" borderId="1" xfId="2" applyNumberFormat="1" applyFont="1" applyFill="1" applyBorder="1" applyAlignment="1" applyProtection="1">
      <alignment horizontal="center" vertical="center"/>
    </xf>
    <xf numFmtId="9" fontId="7" fillId="18" borderId="1" xfId="1" applyFont="1" applyFill="1" applyBorder="1" applyAlignment="1" applyProtection="1">
      <alignment horizontal="center" vertical="center"/>
    </xf>
    <xf numFmtId="164" fontId="7" fillId="18" borderId="20" xfId="1" applyNumberFormat="1" applyFont="1" applyFill="1" applyBorder="1" applyAlignment="1" applyProtection="1">
      <alignment horizontal="center" vertical="center"/>
    </xf>
    <xf numFmtId="9" fontId="7" fillId="18" borderId="21" xfId="1" applyFont="1" applyFill="1" applyBorder="1" applyAlignment="1" applyProtection="1">
      <alignment horizontal="center" vertical="center"/>
    </xf>
    <xf numFmtId="169" fontId="7" fillId="18" borderId="22" xfId="2" applyNumberFormat="1" applyFont="1" applyFill="1" applyBorder="1" applyAlignment="1" applyProtection="1">
      <alignment horizontal="center" vertical="center"/>
    </xf>
    <xf numFmtId="9" fontId="7" fillId="18" borderId="22" xfId="1" applyFont="1" applyFill="1" applyBorder="1" applyAlignment="1" applyProtection="1">
      <alignment horizontal="center" vertical="center"/>
    </xf>
    <xf numFmtId="164" fontId="7" fillId="18" borderId="23" xfId="1" applyNumberFormat="1" applyFont="1" applyFill="1" applyBorder="1" applyAlignment="1" applyProtection="1">
      <alignment horizontal="center" vertical="center"/>
    </xf>
    <xf numFmtId="0" fontId="4" fillId="18" borderId="19" xfId="0" applyFont="1" applyFill="1" applyBorder="1" applyAlignment="1">
      <alignment horizontal="center" vertical="center" wrapText="1"/>
    </xf>
    <xf numFmtId="0" fontId="4" fillId="18" borderId="20" xfId="0" applyFont="1" applyFill="1" applyBorder="1" applyAlignment="1">
      <alignment horizontal="center" vertical="center" wrapText="1"/>
    </xf>
    <xf numFmtId="0" fontId="7" fillId="4" borderId="20" xfId="0" applyFont="1" applyFill="1" applyBorder="1" applyAlignment="1" applyProtection="1">
      <alignment horizontal="left" vertical="center"/>
      <protection locked="0"/>
    </xf>
    <xf numFmtId="0" fontId="7" fillId="4" borderId="23" xfId="0" applyFont="1" applyFill="1" applyBorder="1" applyAlignment="1" applyProtection="1">
      <alignment horizontal="left" vertical="center"/>
      <protection locked="0"/>
    </xf>
    <xf numFmtId="0" fontId="0" fillId="25" borderId="56" xfId="0" applyFill="1" applyBorder="1"/>
    <xf numFmtId="0" fontId="0" fillId="24" borderId="58" xfId="0" applyFill="1" applyBorder="1"/>
    <xf numFmtId="44" fontId="4" fillId="0" borderId="1" xfId="0" applyNumberFormat="1" applyFont="1" applyBorder="1" applyAlignment="1">
      <alignment horizontal="center" vertical="center"/>
    </xf>
    <xf numFmtId="10" fontId="4" fillId="10" borderId="1" xfId="0" applyNumberFormat="1" applyFont="1" applyFill="1" applyBorder="1" applyAlignment="1">
      <alignment horizontal="center" vertical="center"/>
    </xf>
    <xf numFmtId="0" fontId="4" fillId="0" borderId="17" xfId="0" applyFont="1" applyBorder="1" applyAlignment="1">
      <alignment horizontal="center" vertical="center" wrapText="1"/>
    </xf>
    <xf numFmtId="44" fontId="4" fillId="0" borderId="0" xfId="0" applyNumberFormat="1" applyFont="1" applyAlignment="1">
      <alignment horizontal="right" vertical="center"/>
    </xf>
    <xf numFmtId="167" fontId="7" fillId="19" borderId="38" xfId="0" applyNumberFormat="1" applyFont="1" applyFill="1" applyBorder="1" applyAlignment="1" applyProtection="1">
      <alignment horizontal="center" vertical="center"/>
      <protection locked="0"/>
    </xf>
    <xf numFmtId="167" fontId="7" fillId="19" borderId="39" xfId="0" applyNumberFormat="1" applyFont="1" applyFill="1" applyBorder="1" applyAlignment="1" applyProtection="1">
      <alignment horizontal="center" vertical="center"/>
      <protection locked="0"/>
    </xf>
    <xf numFmtId="164" fontId="7" fillId="18" borderId="1" xfId="0" applyNumberFormat="1" applyFont="1" applyFill="1" applyBorder="1" applyAlignment="1">
      <alignment horizontal="center" vertical="center"/>
    </xf>
    <xf numFmtId="170" fontId="7" fillId="18" borderId="1" xfId="0" applyNumberFormat="1" applyFont="1" applyFill="1" applyBorder="1" applyAlignment="1">
      <alignment horizontal="center" vertical="center"/>
    </xf>
    <xf numFmtId="164" fontId="7" fillId="18" borderId="1" xfId="1" applyNumberFormat="1" applyFont="1" applyFill="1" applyBorder="1" applyAlignment="1" applyProtection="1">
      <alignment horizontal="center" vertical="center"/>
    </xf>
    <xf numFmtId="164" fontId="7" fillId="18" borderId="22" xfId="0" applyNumberFormat="1" applyFont="1" applyFill="1" applyBorder="1" applyAlignment="1">
      <alignment horizontal="center" vertical="center"/>
    </xf>
    <xf numFmtId="170" fontId="7" fillId="18" borderId="22" xfId="0" applyNumberFormat="1" applyFont="1" applyFill="1" applyBorder="1" applyAlignment="1">
      <alignment horizontal="center" vertical="center"/>
    </xf>
    <xf numFmtId="164" fontId="7" fillId="18" borderId="22" xfId="1" applyNumberFormat="1" applyFont="1" applyFill="1" applyBorder="1" applyAlignment="1" applyProtection="1">
      <alignment horizontal="center" vertical="center"/>
    </xf>
    <xf numFmtId="0" fontId="58" fillId="0" borderId="1" xfId="0" applyFont="1" applyBorder="1"/>
    <xf numFmtId="43" fontId="4" fillId="0" borderId="0" xfId="0" applyNumberFormat="1" applyFont="1"/>
    <xf numFmtId="0" fontId="61" fillId="26" borderId="59" xfId="0" applyFont="1" applyFill="1" applyBorder="1"/>
    <xf numFmtId="0" fontId="64" fillId="27" borderId="60" xfId="0" applyFont="1" applyFill="1" applyBorder="1" applyAlignment="1">
      <alignment wrapText="1"/>
    </xf>
    <xf numFmtId="44" fontId="64" fillId="27" borderId="60" xfId="8" applyFont="1" applyFill="1" applyBorder="1" applyAlignment="1">
      <alignment wrapText="1"/>
    </xf>
    <xf numFmtId="165" fontId="64" fillId="17" borderId="60" xfId="2" applyNumberFormat="1" applyFont="1" applyFill="1" applyBorder="1" applyAlignment="1">
      <alignment wrapText="1"/>
    </xf>
    <xf numFmtId="0" fontId="64" fillId="17" borderId="60" xfId="0" applyFont="1" applyFill="1" applyBorder="1" applyAlignment="1">
      <alignment wrapText="1"/>
    </xf>
    <xf numFmtId="2" fontId="64" fillId="17" borderId="60" xfId="0" applyNumberFormat="1" applyFont="1" applyFill="1" applyBorder="1" applyAlignment="1">
      <alignment wrapText="1"/>
    </xf>
    <xf numFmtId="0" fontId="64" fillId="28" borderId="60" xfId="0" applyFont="1" applyFill="1" applyBorder="1" applyAlignment="1">
      <alignment wrapText="1"/>
    </xf>
    <xf numFmtId="44" fontId="64" fillId="28" borderId="60" xfId="8" applyFont="1" applyFill="1" applyBorder="1" applyAlignment="1">
      <alignment wrapText="1"/>
    </xf>
    <xf numFmtId="0" fontId="64" fillId="14" borderId="60" xfId="0" applyFont="1" applyFill="1" applyBorder="1" applyAlignment="1">
      <alignment wrapText="1"/>
    </xf>
    <xf numFmtId="44" fontId="64" fillId="14" borderId="60" xfId="8" applyFont="1" applyFill="1" applyBorder="1" applyAlignment="1">
      <alignment wrapText="1"/>
    </xf>
    <xf numFmtId="0" fontId="64" fillId="29" borderId="60" xfId="0" applyFont="1" applyFill="1" applyBorder="1" applyAlignment="1">
      <alignment wrapText="1"/>
    </xf>
    <xf numFmtId="44" fontId="64" fillId="29" borderId="60" xfId="8" applyFont="1" applyFill="1" applyBorder="1" applyAlignment="1">
      <alignment wrapText="1"/>
    </xf>
    <xf numFmtId="0" fontId="64" fillId="21" borderId="60" xfId="0" applyFont="1" applyFill="1" applyBorder="1" applyAlignment="1">
      <alignment wrapText="1"/>
    </xf>
    <xf numFmtId="0" fontId="64" fillId="16" borderId="60" xfId="0" applyFont="1" applyFill="1" applyBorder="1" applyAlignment="1">
      <alignment wrapText="1"/>
    </xf>
    <xf numFmtId="165" fontId="66" fillId="16" borderId="60" xfId="2" applyNumberFormat="1" applyFont="1" applyFill="1" applyBorder="1" applyAlignment="1">
      <alignment horizontal="center" wrapText="1"/>
    </xf>
    <xf numFmtId="165" fontId="64" fillId="16" borderId="60" xfId="2" applyNumberFormat="1" applyFont="1" applyFill="1" applyBorder="1" applyAlignment="1">
      <alignment horizontal="center" wrapText="1"/>
    </xf>
    <xf numFmtId="44" fontId="64" fillId="16" borderId="60" xfId="8" applyFont="1" applyFill="1" applyBorder="1" applyAlignment="1">
      <alignment horizontal="center" wrapText="1"/>
    </xf>
    <xf numFmtId="44" fontId="64" fillId="16" borderId="4" xfId="8" applyFont="1" applyFill="1" applyBorder="1" applyAlignment="1">
      <alignment horizontal="center" wrapText="1"/>
    </xf>
    <xf numFmtId="44" fontId="64" fillId="16" borderId="61" xfId="8" applyFont="1" applyFill="1" applyBorder="1" applyAlignment="1">
      <alignment horizontal="center" wrapText="1"/>
    </xf>
    <xf numFmtId="44" fontId="64" fillId="16" borderId="6" xfId="8" applyFont="1" applyFill="1" applyBorder="1" applyAlignment="1">
      <alignment horizontal="center" wrapText="1"/>
    </xf>
    <xf numFmtId="44" fontId="64" fillId="16" borderId="62" xfId="8" applyFont="1" applyFill="1" applyBorder="1" applyAlignment="1">
      <alignment horizontal="center" wrapText="1"/>
    </xf>
    <xf numFmtId="44" fontId="64" fillId="30" borderId="7" xfId="8" applyFont="1" applyFill="1" applyBorder="1" applyAlignment="1">
      <alignment horizontal="center" wrapText="1"/>
    </xf>
    <xf numFmtId="49" fontId="0" fillId="0" borderId="0" xfId="0" applyNumberFormat="1"/>
    <xf numFmtId="44" fontId="0" fillId="0" borderId="0" xfId="0" applyNumberFormat="1"/>
    <xf numFmtId="9" fontId="64" fillId="7" borderId="60" xfId="1" applyFont="1" applyFill="1" applyBorder="1" applyAlignment="1">
      <alignment wrapText="1"/>
    </xf>
    <xf numFmtId="44" fontId="64" fillId="7" borderId="60" xfId="8" applyFont="1" applyFill="1" applyBorder="1" applyAlignment="1">
      <alignment wrapText="1"/>
    </xf>
    <xf numFmtId="0" fontId="0" fillId="7" borderId="0" xfId="0" applyFill="1"/>
    <xf numFmtId="9" fontId="0" fillId="0" borderId="0" xfId="0" applyNumberFormat="1"/>
    <xf numFmtId="4" fontId="0" fillId="0" borderId="0" xfId="0" applyNumberFormat="1"/>
    <xf numFmtId="171" fontId="7" fillId="18" borderId="1" xfId="1" applyNumberFormat="1" applyFont="1" applyFill="1" applyBorder="1" applyAlignment="1" applyProtection="1">
      <alignment horizontal="center" vertical="center"/>
    </xf>
    <xf numFmtId="0" fontId="4" fillId="29" borderId="27" xfId="0" applyFont="1" applyFill="1" applyBorder="1" applyAlignment="1">
      <alignment horizontal="center" vertical="center" wrapText="1"/>
    </xf>
    <xf numFmtId="0" fontId="4" fillId="29" borderId="28" xfId="0" applyFont="1" applyFill="1" applyBorder="1" applyAlignment="1">
      <alignment horizontal="center" vertical="center" wrapText="1"/>
    </xf>
    <xf numFmtId="0" fontId="4" fillId="29" borderId="30" xfId="0" applyFont="1" applyFill="1" applyBorder="1" applyAlignment="1">
      <alignment horizontal="center" vertical="center" wrapText="1"/>
    </xf>
    <xf numFmtId="0" fontId="4" fillId="29" borderId="17" xfId="0" applyFont="1" applyFill="1" applyBorder="1" applyAlignment="1">
      <alignment horizontal="center" vertical="center" wrapText="1"/>
    </xf>
    <xf numFmtId="0" fontId="4" fillId="29" borderId="1" xfId="0" applyFont="1" applyFill="1" applyBorder="1" applyAlignment="1">
      <alignment horizontal="center" vertical="center" wrapText="1"/>
    </xf>
    <xf numFmtId="0" fontId="4" fillId="29" borderId="19" xfId="0" applyFont="1" applyFill="1" applyBorder="1" applyAlignment="1">
      <alignment horizontal="center" vertical="center" wrapText="1"/>
    </xf>
    <xf numFmtId="0" fontId="4" fillId="29" borderId="10" xfId="0" applyFont="1" applyFill="1" applyBorder="1" applyAlignment="1">
      <alignment horizontal="center" vertical="center" wrapText="1"/>
    </xf>
    <xf numFmtId="0" fontId="12" fillId="29" borderId="1" xfId="0" applyFont="1" applyFill="1" applyBorder="1"/>
    <xf numFmtId="0" fontId="0" fillId="29" borderId="1" xfId="0" applyFill="1" applyBorder="1"/>
    <xf numFmtId="0" fontId="0" fillId="16" borderId="1" xfId="0" applyFill="1" applyBorder="1" applyAlignment="1">
      <alignment horizontal="left" vertical="center"/>
    </xf>
    <xf numFmtId="0" fontId="58" fillId="16" borderId="1" xfId="0" applyFont="1" applyFill="1" applyBorder="1"/>
    <xf numFmtId="17" fontId="0" fillId="16" borderId="1" xfId="0" applyNumberFormat="1" applyFill="1" applyBorder="1" applyAlignment="1">
      <alignment horizontal="left" vertical="center"/>
    </xf>
    <xf numFmtId="0" fontId="22" fillId="0" borderId="0" xfId="0" applyFont="1" applyAlignment="1">
      <alignment vertical="center"/>
    </xf>
    <xf numFmtId="0" fontId="67" fillId="0" borderId="0" xfId="0" applyFont="1" applyAlignment="1">
      <alignment horizontal="left" vertical="center" wrapText="1"/>
    </xf>
    <xf numFmtId="0" fontId="21" fillId="3" borderId="7" xfId="0" applyFont="1" applyFill="1" applyBorder="1"/>
    <xf numFmtId="0" fontId="45" fillId="5" borderId="0" xfId="0" applyFont="1" applyFill="1" applyAlignment="1">
      <alignment horizontal="left" vertical="top"/>
    </xf>
    <xf numFmtId="0" fontId="4" fillId="0" borderId="0" xfId="0" applyFont="1" applyAlignment="1">
      <alignment horizontal="left" vertical="top" wrapText="1"/>
    </xf>
    <xf numFmtId="0" fontId="68" fillId="0" borderId="0" xfId="0" applyFont="1"/>
    <xf numFmtId="169" fontId="7" fillId="6" borderId="1" xfId="2" applyNumberFormat="1" applyFont="1" applyFill="1" applyBorder="1" applyAlignment="1" applyProtection="1">
      <alignment horizontal="center" vertical="center"/>
    </xf>
    <xf numFmtId="169" fontId="7" fillId="6" borderId="22" xfId="2" applyNumberFormat="1" applyFont="1" applyFill="1" applyBorder="1" applyAlignment="1" applyProtection="1">
      <alignment horizontal="center" vertical="center"/>
    </xf>
    <xf numFmtId="164" fontId="7" fillId="6" borderId="8" xfId="0" applyNumberFormat="1" applyFont="1" applyFill="1" applyBorder="1" applyAlignment="1">
      <alignment horizontal="center" vertical="center"/>
    </xf>
    <xf numFmtId="164" fontId="7" fillId="6" borderId="41" xfId="0" applyNumberFormat="1" applyFont="1" applyFill="1" applyBorder="1" applyAlignment="1">
      <alignment horizontal="center" vertical="center"/>
    </xf>
    <xf numFmtId="165" fontId="7" fillId="6" borderId="19" xfId="2" applyNumberFormat="1" applyFont="1" applyFill="1" applyBorder="1" applyAlignment="1" applyProtection="1">
      <alignment vertical="center"/>
    </xf>
    <xf numFmtId="165" fontId="7" fillId="6" borderId="1" xfId="2" applyNumberFormat="1" applyFont="1" applyFill="1" applyBorder="1" applyAlignment="1" applyProtection="1">
      <alignment vertical="center"/>
    </xf>
    <xf numFmtId="169" fontId="7" fillId="6" borderId="1" xfId="2" applyNumberFormat="1" applyFont="1" applyFill="1" applyBorder="1" applyAlignment="1" applyProtection="1">
      <alignment vertical="center"/>
    </xf>
    <xf numFmtId="165" fontId="7" fillId="6" borderId="20" xfId="2" applyNumberFormat="1" applyFont="1" applyFill="1" applyBorder="1" applyAlignment="1" applyProtection="1">
      <alignment vertical="center"/>
    </xf>
    <xf numFmtId="165" fontId="7" fillId="6" borderId="21" xfId="2" applyNumberFormat="1" applyFont="1" applyFill="1" applyBorder="1" applyAlignment="1" applyProtection="1">
      <alignment vertical="center"/>
    </xf>
    <xf numFmtId="165" fontId="7" fillId="6" borderId="22" xfId="2" applyNumberFormat="1" applyFont="1" applyFill="1" applyBorder="1" applyAlignment="1" applyProtection="1">
      <alignment vertical="center"/>
    </xf>
    <xf numFmtId="169" fontId="7" fillId="6" borderId="22" xfId="2" applyNumberFormat="1" applyFont="1" applyFill="1" applyBorder="1" applyAlignment="1" applyProtection="1">
      <alignment vertical="center"/>
    </xf>
    <xf numFmtId="165" fontId="7" fillId="6" borderId="23" xfId="2" applyNumberFormat="1" applyFont="1" applyFill="1" applyBorder="1" applyAlignment="1" applyProtection="1">
      <alignment vertical="center"/>
    </xf>
    <xf numFmtId="166" fontId="7" fillId="6" borderId="1" xfId="0" applyNumberFormat="1" applyFont="1" applyFill="1" applyBorder="1" applyAlignment="1">
      <alignment horizontal="center" vertical="center"/>
    </xf>
    <xf numFmtId="166" fontId="7" fillId="6" borderId="22" xfId="0" applyNumberFormat="1" applyFont="1" applyFill="1" applyBorder="1" applyAlignment="1">
      <alignment horizontal="center" vertical="center"/>
    </xf>
    <xf numFmtId="4" fontId="7" fillId="18" borderId="1" xfId="1" applyNumberFormat="1" applyFont="1" applyFill="1" applyBorder="1" applyAlignment="1" applyProtection="1">
      <alignment horizontal="center" vertical="center"/>
    </xf>
    <xf numFmtId="4" fontId="7" fillId="18" borderId="20" xfId="1" applyNumberFormat="1" applyFont="1" applyFill="1" applyBorder="1" applyAlignment="1" applyProtection="1">
      <alignment horizontal="center" vertical="center"/>
    </xf>
    <xf numFmtId="171" fontId="7" fillId="18" borderId="22" xfId="1" applyNumberFormat="1" applyFont="1" applyFill="1" applyBorder="1" applyAlignment="1" applyProtection="1">
      <alignment horizontal="center" vertical="center"/>
    </xf>
    <xf numFmtId="4" fontId="7" fillId="18" borderId="22" xfId="1" applyNumberFormat="1" applyFont="1" applyFill="1" applyBorder="1" applyAlignment="1" applyProtection="1">
      <alignment horizontal="center" vertical="center"/>
    </xf>
    <xf numFmtId="4" fontId="7" fillId="18" borderId="23" xfId="1" applyNumberFormat="1" applyFont="1" applyFill="1" applyBorder="1" applyAlignment="1" applyProtection="1">
      <alignment horizontal="center" vertical="center"/>
    </xf>
    <xf numFmtId="166" fontId="50" fillId="18" borderId="20" xfId="0" applyNumberFormat="1" applyFont="1" applyFill="1" applyBorder="1" applyAlignment="1">
      <alignment horizontal="center" vertical="center" wrapText="1"/>
    </xf>
    <xf numFmtId="166" fontId="50" fillId="18" borderId="23" xfId="0" applyNumberFormat="1" applyFont="1" applyFill="1" applyBorder="1" applyAlignment="1">
      <alignment horizontal="center" vertical="center" wrapText="1"/>
    </xf>
    <xf numFmtId="166" fontId="7" fillId="6" borderId="19" xfId="0" applyNumberFormat="1" applyFont="1" applyFill="1" applyBorder="1" applyAlignment="1">
      <alignment horizontal="center" vertical="center"/>
    </xf>
    <xf numFmtId="166" fontId="7" fillId="6" borderId="21" xfId="0" applyNumberFormat="1" applyFont="1" applyFill="1" applyBorder="1" applyAlignment="1">
      <alignment horizontal="center" vertical="center"/>
    </xf>
    <xf numFmtId="166" fontId="7" fillId="6" borderId="8" xfId="0" applyNumberFormat="1" applyFont="1" applyFill="1" applyBorder="1" applyAlignment="1">
      <alignment horizontal="center" vertical="center"/>
    </xf>
    <xf numFmtId="166" fontId="7" fillId="6" borderId="41" xfId="0" applyNumberFormat="1" applyFont="1" applyFill="1" applyBorder="1" applyAlignment="1">
      <alignment horizontal="center" vertical="center"/>
    </xf>
    <xf numFmtId="0" fontId="44" fillId="29" borderId="1" xfId="0" applyFont="1" applyFill="1" applyBorder="1" applyAlignment="1">
      <alignment horizontal="center"/>
    </xf>
    <xf numFmtId="49" fontId="4" fillId="4" borderId="8" xfId="0" applyNumberFormat="1" applyFont="1" applyFill="1" applyBorder="1" applyAlignment="1" applyProtection="1">
      <alignment horizontal="left" vertical="top" wrapText="1"/>
      <protection locked="0"/>
    </xf>
    <xf numFmtId="49" fontId="4" fillId="4" borderId="9" xfId="0" applyNumberFormat="1" applyFont="1" applyFill="1" applyBorder="1" applyAlignment="1" applyProtection="1">
      <alignment horizontal="left" vertical="top"/>
      <protection locked="0"/>
    </xf>
    <xf numFmtId="49" fontId="4" fillId="4" borderId="10" xfId="0" applyNumberFormat="1" applyFont="1" applyFill="1" applyBorder="1" applyAlignment="1" applyProtection="1">
      <alignment horizontal="left" vertical="top"/>
      <protection locked="0"/>
    </xf>
    <xf numFmtId="0" fontId="31" fillId="0" borderId="0" xfId="0" applyFont="1" applyAlignment="1">
      <alignment horizontal="left" vertical="top" wrapText="1"/>
    </xf>
    <xf numFmtId="0" fontId="31" fillId="0" borderId="0" xfId="0" applyFont="1" applyAlignment="1">
      <alignment horizontal="left" vertical="center" wrapText="1"/>
    </xf>
    <xf numFmtId="0" fontId="38" fillId="0" borderId="0" xfId="0" applyFont="1" applyAlignment="1">
      <alignment horizontal="left" vertical="center" wrapText="1"/>
    </xf>
    <xf numFmtId="0" fontId="38" fillId="0" borderId="0" xfId="0" applyFont="1" applyAlignment="1">
      <alignment horizontal="left" vertical="top" wrapText="1"/>
    </xf>
    <xf numFmtId="0" fontId="20" fillId="11" borderId="27" xfId="0" applyFont="1" applyFill="1" applyBorder="1" applyAlignment="1">
      <alignment horizontal="left" vertical="center"/>
    </xf>
    <xf numFmtId="0" fontId="20" fillId="11" borderId="28" xfId="0" applyFont="1" applyFill="1" applyBorder="1" applyAlignment="1">
      <alignment horizontal="left" vertical="center"/>
    </xf>
    <xf numFmtId="0" fontId="20" fillId="15" borderId="35" xfId="0" applyFont="1" applyFill="1" applyBorder="1" applyAlignment="1">
      <alignment horizontal="left" vertical="center"/>
    </xf>
    <xf numFmtId="0" fontId="20" fillId="15" borderId="36" xfId="0" applyFont="1" applyFill="1" applyBorder="1" applyAlignment="1">
      <alignment horizontal="left" vertical="center"/>
    </xf>
    <xf numFmtId="0" fontId="20" fillId="15" borderId="27" xfId="0" applyFont="1" applyFill="1" applyBorder="1" applyAlignment="1">
      <alignment horizontal="left" vertical="center" wrapText="1"/>
    </xf>
    <xf numFmtId="0" fontId="20" fillId="15" borderId="28" xfId="0" applyFont="1" applyFill="1" applyBorder="1" applyAlignment="1">
      <alignment horizontal="left" vertical="center" wrapText="1"/>
    </xf>
    <xf numFmtId="0" fontId="20" fillId="15" borderId="29" xfId="0" applyFont="1" applyFill="1" applyBorder="1" applyAlignment="1">
      <alignment horizontal="left" vertical="center" wrapText="1"/>
    </xf>
    <xf numFmtId="0" fontId="20" fillId="9" borderId="27" xfId="0" applyFont="1" applyFill="1" applyBorder="1" applyAlignment="1">
      <alignment horizontal="left" vertical="center"/>
    </xf>
    <xf numFmtId="0" fontId="20" fillId="9" borderId="28" xfId="0" applyFont="1" applyFill="1" applyBorder="1" applyAlignment="1">
      <alignment horizontal="left" vertical="center"/>
    </xf>
    <xf numFmtId="0" fontId="20" fillId="11" borderId="27" xfId="0" applyFont="1" applyFill="1" applyBorder="1" applyAlignment="1">
      <alignment horizontal="left" vertical="center" wrapText="1"/>
    </xf>
    <xf numFmtId="0" fontId="20" fillId="11" borderId="28" xfId="0" applyFont="1" applyFill="1" applyBorder="1" applyAlignment="1">
      <alignment horizontal="left" vertical="center" wrapText="1"/>
    </xf>
    <xf numFmtId="0" fontId="20" fillId="11" borderId="29" xfId="0" applyFont="1" applyFill="1" applyBorder="1" applyAlignment="1">
      <alignment horizontal="left" vertical="center" wrapText="1"/>
    </xf>
    <xf numFmtId="0" fontId="20" fillId="22" borderId="27" xfId="0" applyFont="1" applyFill="1" applyBorder="1" applyAlignment="1">
      <alignment horizontal="left" vertical="center" wrapText="1"/>
    </xf>
    <xf numFmtId="0" fontId="20" fillId="22" borderId="28" xfId="0" applyFont="1" applyFill="1" applyBorder="1" applyAlignment="1">
      <alignment horizontal="left" vertical="center" wrapText="1"/>
    </xf>
    <xf numFmtId="0" fontId="20" fillId="8" borderId="27" xfId="0" applyFont="1" applyFill="1" applyBorder="1" applyAlignment="1">
      <alignment horizontal="left" vertical="center" wrapText="1"/>
    </xf>
    <xf numFmtId="0" fontId="20" fillId="8" borderId="28" xfId="0" applyFont="1" applyFill="1" applyBorder="1" applyAlignment="1">
      <alignment horizontal="left" vertical="center" wrapText="1"/>
    </xf>
    <xf numFmtId="0" fontId="20" fillId="8" borderId="29" xfId="0" applyFont="1" applyFill="1" applyBorder="1" applyAlignment="1">
      <alignment horizontal="left" vertical="center" wrapText="1"/>
    </xf>
    <xf numFmtId="0" fontId="20" fillId="18" borderId="37" xfId="0" applyFont="1" applyFill="1" applyBorder="1" applyAlignment="1">
      <alignment horizontal="left" vertical="center" wrapText="1"/>
    </xf>
    <xf numFmtId="0" fontId="20" fillId="18" borderId="35" xfId="0" applyFont="1" applyFill="1" applyBorder="1" applyAlignment="1">
      <alignment horizontal="left" vertical="center" wrapText="1"/>
    </xf>
    <xf numFmtId="0" fontId="20" fillId="18" borderId="36" xfId="0" applyFont="1" applyFill="1" applyBorder="1" applyAlignment="1">
      <alignment horizontal="left" vertical="center" wrapText="1"/>
    </xf>
    <xf numFmtId="0" fontId="20" fillId="15" borderId="37" xfId="0" applyFont="1" applyFill="1" applyBorder="1" applyAlignment="1">
      <alignment horizontal="left" vertical="center"/>
    </xf>
    <xf numFmtId="0" fontId="20" fillId="15" borderId="54" xfId="0" applyFont="1" applyFill="1" applyBorder="1" applyAlignment="1">
      <alignment horizontal="left" vertical="center"/>
    </xf>
    <xf numFmtId="0" fontId="20" fillId="8" borderId="27" xfId="0" applyFont="1" applyFill="1" applyBorder="1" applyAlignment="1">
      <alignment horizontal="left" vertical="center"/>
    </xf>
    <xf numFmtId="0" fontId="20" fillId="8" borderId="29" xfId="0" applyFont="1" applyFill="1" applyBorder="1" applyAlignment="1">
      <alignment horizontal="left" vertical="center"/>
    </xf>
    <xf numFmtId="0" fontId="20" fillId="22" borderId="27" xfId="0" applyFont="1" applyFill="1" applyBorder="1" applyAlignment="1">
      <alignment horizontal="left" vertical="center"/>
    </xf>
    <xf numFmtId="0" fontId="20" fillId="22" borderId="28" xfId="0" applyFont="1" applyFill="1" applyBorder="1" applyAlignment="1">
      <alignment horizontal="left" vertical="center"/>
    </xf>
    <xf numFmtId="0" fontId="20" fillId="22" borderId="29" xfId="0" applyFont="1" applyFill="1" applyBorder="1" applyAlignment="1">
      <alignment horizontal="left" vertical="center"/>
    </xf>
    <xf numFmtId="0" fontId="20" fillId="11" borderId="29" xfId="0" applyFont="1" applyFill="1" applyBorder="1" applyAlignment="1">
      <alignment horizontal="left" vertical="center"/>
    </xf>
    <xf numFmtId="0" fontId="20" fillId="6" borderId="37" xfId="0" applyFont="1" applyFill="1" applyBorder="1" applyAlignment="1">
      <alignment horizontal="left" vertical="center" wrapText="1"/>
    </xf>
    <xf numFmtId="0" fontId="20" fillId="6" borderId="35" xfId="0" applyFont="1" applyFill="1" applyBorder="1" applyAlignment="1">
      <alignment horizontal="left" vertical="center" wrapText="1"/>
    </xf>
    <xf numFmtId="0" fontId="20" fillId="6" borderId="36" xfId="0" applyFont="1" applyFill="1" applyBorder="1" applyAlignment="1">
      <alignment horizontal="left" vertical="center" wrapText="1"/>
    </xf>
    <xf numFmtId="0" fontId="20" fillId="15" borderId="37" xfId="0" applyFont="1" applyFill="1" applyBorder="1" applyAlignment="1">
      <alignment horizontal="left" vertical="center" wrapText="1"/>
    </xf>
    <xf numFmtId="0" fontId="20" fillId="15" borderId="35" xfId="0" applyFont="1" applyFill="1" applyBorder="1" applyAlignment="1">
      <alignment horizontal="left" vertical="center" wrapText="1"/>
    </xf>
    <xf numFmtId="0" fontId="20" fillId="15" borderId="36" xfId="0" applyFont="1" applyFill="1" applyBorder="1" applyAlignment="1">
      <alignment horizontal="left" vertical="center" wrapText="1"/>
    </xf>
    <xf numFmtId="0" fontId="20" fillId="22" borderId="29" xfId="0" applyFont="1" applyFill="1" applyBorder="1" applyAlignment="1">
      <alignment horizontal="left" vertical="center" wrapText="1"/>
    </xf>
    <xf numFmtId="0" fontId="20" fillId="9" borderId="4" xfId="0" applyFont="1" applyFill="1" applyBorder="1" applyAlignment="1">
      <alignment horizontal="left" vertical="center"/>
    </xf>
    <xf numFmtId="0" fontId="20" fillId="9" borderId="6" xfId="0" applyFont="1" applyFill="1" applyBorder="1" applyAlignment="1">
      <alignment horizontal="left" vertical="center"/>
    </xf>
    <xf numFmtId="0" fontId="20" fillId="9" borderId="7" xfId="0" applyFont="1" applyFill="1" applyBorder="1" applyAlignment="1">
      <alignment horizontal="left" vertical="center"/>
    </xf>
    <xf numFmtId="0" fontId="20" fillId="15" borderId="27" xfId="0" applyFont="1" applyFill="1" applyBorder="1" applyAlignment="1">
      <alignment horizontal="left" vertical="center"/>
    </xf>
    <xf numFmtId="0" fontId="20" fillId="15" borderId="28" xfId="0" applyFont="1" applyFill="1" applyBorder="1" applyAlignment="1">
      <alignment horizontal="left" vertical="center"/>
    </xf>
    <xf numFmtId="49" fontId="4" fillId="4" borderId="8" xfId="0" applyNumberFormat="1" applyFont="1" applyFill="1" applyBorder="1" applyAlignment="1" applyProtection="1">
      <alignment horizontal="center" vertical="center"/>
      <protection locked="0"/>
    </xf>
    <xf numFmtId="49" fontId="4" fillId="4" borderId="10" xfId="0" applyNumberFormat="1" applyFont="1" applyFill="1" applyBorder="1" applyAlignment="1" applyProtection="1">
      <alignment horizontal="center" vertical="center"/>
      <protection locked="0"/>
    </xf>
    <xf numFmtId="0" fontId="7" fillId="4" borderId="8" xfId="0" applyFont="1" applyFill="1" applyBorder="1" applyAlignment="1" applyProtection="1">
      <alignment horizontal="left" vertical="center"/>
      <protection locked="0"/>
    </xf>
    <xf numFmtId="0" fontId="7" fillId="4" borderId="9" xfId="0" applyFont="1" applyFill="1" applyBorder="1" applyAlignment="1" applyProtection="1">
      <alignment horizontal="left" vertical="center"/>
      <protection locked="0"/>
    </xf>
    <xf numFmtId="0" fontId="7" fillId="4" borderId="10" xfId="0" applyFont="1" applyFill="1" applyBorder="1" applyAlignment="1" applyProtection="1">
      <alignment horizontal="left" vertical="center"/>
      <protection locked="0"/>
    </xf>
    <xf numFmtId="0" fontId="4" fillId="4" borderId="8" xfId="0" applyFont="1" applyFill="1" applyBorder="1" applyAlignment="1" applyProtection="1">
      <alignment horizontal="left" vertical="center"/>
      <protection locked="0"/>
    </xf>
    <xf numFmtId="0" fontId="4" fillId="4" borderId="10" xfId="0" applyFont="1" applyFill="1" applyBorder="1" applyAlignment="1" applyProtection="1">
      <alignment horizontal="left" vertical="center"/>
      <protection locked="0"/>
    </xf>
    <xf numFmtId="2" fontId="4" fillId="6" borderId="1" xfId="0" applyNumberFormat="1" applyFont="1" applyFill="1" applyBorder="1" applyAlignment="1">
      <alignment horizontal="center" vertical="center"/>
    </xf>
    <xf numFmtId="0" fontId="4" fillId="5" borderId="0" xfId="0" applyFont="1" applyFill="1" applyAlignment="1">
      <alignment horizontal="left" vertical="center" wrapText="1"/>
    </xf>
    <xf numFmtId="0" fontId="4" fillId="5" borderId="51" xfId="0" applyFont="1" applyFill="1" applyBorder="1" applyAlignment="1">
      <alignment horizontal="left" vertical="center" wrapText="1"/>
    </xf>
    <xf numFmtId="0" fontId="15" fillId="7" borderId="15" xfId="0" applyFont="1" applyFill="1" applyBorder="1" applyAlignment="1">
      <alignment horizontal="center"/>
    </xf>
    <xf numFmtId="0" fontId="7" fillId="4" borderId="1" xfId="0" applyFont="1" applyFill="1" applyBorder="1" applyAlignment="1" applyProtection="1">
      <alignment horizontal="center" vertical="center"/>
      <protection locked="0"/>
    </xf>
    <xf numFmtId="0" fontId="4"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left" vertical="center" wrapText="1"/>
    </xf>
    <xf numFmtId="0" fontId="4" fillId="0" borderId="51" xfId="0" applyFont="1" applyBorder="1" applyAlignment="1">
      <alignment horizontal="left" vertical="center" wrapText="1"/>
    </xf>
    <xf numFmtId="0" fontId="15" fillId="7" borderId="5" xfId="0" applyFont="1" applyFill="1" applyBorder="1" applyAlignment="1">
      <alignment horizontal="center"/>
    </xf>
    <xf numFmtId="0" fontId="4" fillId="0" borderId="0" xfId="0" applyFont="1" applyAlignment="1">
      <alignment horizont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49" fontId="4" fillId="0" borderId="0" xfId="0" applyNumberFormat="1" applyFont="1" applyAlignment="1">
      <alignment horizontal="right" vertical="center"/>
    </xf>
    <xf numFmtId="0" fontId="20" fillId="11" borderId="37" xfId="0" applyFont="1" applyFill="1" applyBorder="1" applyAlignment="1">
      <alignment horizontal="left" vertical="center"/>
    </xf>
    <xf numFmtId="0" fontId="20" fillId="11" borderId="35" xfId="0" applyFont="1" applyFill="1" applyBorder="1" applyAlignment="1">
      <alignment horizontal="left" vertical="center"/>
    </xf>
    <xf numFmtId="0" fontId="20" fillId="11" borderId="36" xfId="0" applyFont="1" applyFill="1" applyBorder="1" applyAlignment="1">
      <alignment horizontal="left" vertical="center"/>
    </xf>
    <xf numFmtId="0" fontId="20" fillId="8" borderId="27" xfId="0" applyFont="1" applyFill="1" applyBorder="1" applyAlignment="1">
      <alignment horizontal="center" vertical="center"/>
    </xf>
    <xf numFmtId="0" fontId="20" fillId="8" borderId="29" xfId="0" applyFont="1" applyFill="1" applyBorder="1" applyAlignment="1">
      <alignment horizontal="center" vertical="center"/>
    </xf>
    <xf numFmtId="0" fontId="47" fillId="0" borderId="44" xfId="6" applyFont="1" applyBorder="1" applyAlignment="1">
      <alignment horizontal="center"/>
    </xf>
    <xf numFmtId="0" fontId="47" fillId="0" borderId="45" xfId="6" applyFont="1" applyBorder="1" applyAlignment="1">
      <alignment horizontal="center"/>
    </xf>
    <xf numFmtId="0" fontId="26" fillId="0" borderId="42" xfId="6" applyBorder="1"/>
    <xf numFmtId="0" fontId="26" fillId="0" borderId="47" xfId="6" applyBorder="1"/>
    <xf numFmtId="0" fontId="26" fillId="0" borderId="49" xfId="6" applyBorder="1"/>
    <xf numFmtId="0" fontId="26" fillId="0" borderId="50" xfId="6" applyBorder="1"/>
    <xf numFmtId="169" fontId="7" fillId="4" borderId="20" xfId="2" applyNumberFormat="1" applyFont="1" applyFill="1" applyBorder="1" applyAlignment="1" applyProtection="1">
      <alignment horizontal="center" vertical="center"/>
      <protection locked="0"/>
    </xf>
    <xf numFmtId="169" fontId="7" fillId="4" borderId="23" xfId="2" applyNumberFormat="1" applyFont="1" applyFill="1" applyBorder="1" applyAlignment="1" applyProtection="1">
      <alignment horizontal="center" vertical="center"/>
      <protection locked="0"/>
    </xf>
  </cellXfs>
  <cellStyles count="9">
    <cellStyle name="Comma" xfId="2" builtinId="3"/>
    <cellStyle name="Comma 2" xfId="5" xr:uid="{50807036-139A-4B6E-9006-6BBE0B697389}"/>
    <cellStyle name="Currency" xfId="8" builtinId="4"/>
    <cellStyle name="Currency 2" xfId="4" xr:uid="{ADDF6AEA-C29B-4D13-8097-D76667314A01}"/>
    <cellStyle name="Hyperlink" xfId="3" builtinId="8"/>
    <cellStyle name="Normal" xfId="0" builtinId="0"/>
    <cellStyle name="Normal 2" xfId="6" xr:uid="{A4BB8CBE-6E57-4002-88B1-3D95B15958DF}"/>
    <cellStyle name="Normal 4" xfId="7" xr:uid="{158E1116-57BD-4C3C-A228-67A888B553E9}"/>
    <cellStyle name="Percent" xfId="1" builtinId="5"/>
  </cellStyles>
  <dxfs count="78">
    <dxf>
      <fill>
        <patternFill>
          <bgColor theme="9"/>
        </patternFill>
      </fill>
    </dxf>
    <dxf>
      <fill>
        <patternFill>
          <bgColor rgb="FFCC3300"/>
        </patternFill>
      </fill>
    </dxf>
    <dxf>
      <fill>
        <patternFill>
          <bgColor theme="9"/>
        </patternFill>
      </fill>
    </dxf>
    <dxf>
      <fill>
        <patternFill>
          <bgColor rgb="FF92D050"/>
        </patternFill>
      </fill>
    </dxf>
    <dxf>
      <fill>
        <patternFill>
          <bgColor rgb="FF92D050"/>
        </patternFill>
      </fill>
    </dxf>
    <dxf>
      <fill>
        <patternFill>
          <bgColor rgb="FF92D050"/>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ont>
        <color auto="1"/>
      </font>
      <fill>
        <patternFill>
          <bgColor theme="0"/>
        </patternFill>
      </fill>
      <border>
        <left/>
        <right/>
        <vertical/>
        <horizontal/>
      </border>
    </dxf>
    <dxf>
      <font>
        <color auto="1"/>
      </font>
      <fill>
        <patternFill>
          <bgColor theme="0"/>
        </patternFill>
      </fill>
      <border>
        <left/>
        <right/>
        <vertical/>
        <horizontal/>
      </border>
    </dxf>
    <dxf>
      <fill>
        <patternFill>
          <bgColor theme="0"/>
        </patternFill>
      </fill>
      <border>
        <left/>
        <right/>
        <vertical/>
        <horizontal/>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1" indent="0" justifyLastLine="0" shrinkToFit="0" readingOrder="0"/>
    </dxf>
    <dxf>
      <alignment horizontal="left" vertical="center"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font>
        <b val="0"/>
        <i val="0"/>
        <strike val="0"/>
        <condense val="0"/>
        <extend val="0"/>
        <outline val="0"/>
        <shadow val="0"/>
        <u val="none"/>
        <vertAlign val="baseline"/>
        <sz val="11"/>
        <color theme="1"/>
        <name val="Calibri"/>
        <family val="2"/>
        <scheme val="minor"/>
      </font>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0" formatCode="General"/>
    </dxf>
    <dxf>
      <font>
        <b/>
        <color theme="1"/>
      </font>
      <border>
        <bottom style="thin">
          <color theme="4"/>
        </bottom>
        <vertical/>
        <horizontal/>
      </border>
    </dxf>
    <dxf>
      <font>
        <color theme="1"/>
      </font>
      <border diagonalUp="0" diagonalDown="0">
        <left/>
        <right/>
        <top/>
        <bottom/>
        <vertical/>
        <horizontal/>
      </border>
    </dxf>
    <dxf>
      <border diagonalUp="0" diagonalDown="0">
        <left/>
        <right/>
        <top/>
        <bottom/>
        <vertical/>
        <horizontal/>
      </border>
    </dxf>
  </dxfs>
  <tableStyles count="2" defaultTableStyle="TableStyleMedium2" defaultPivotStyle="PivotStyleLight16">
    <tableStyle name="Slicer Style 1" pivot="0" table="0" count="3" xr9:uid="{51BEBE3E-51AB-4103-98D9-726C865FCE7F}">
      <tableStyleElement type="wholeTable" dxfId="77"/>
    </tableStyle>
    <tableStyle name="SlicerStyleLight1 2" pivot="0" table="0" count="10" xr9:uid="{9564A095-3324-4ED6-BBF7-072AC8E9A9BB}">
      <tableStyleElement type="wholeTable" dxfId="76"/>
      <tableStyleElement type="headerRow" dxfId="75"/>
    </tableStyle>
  </tableStyles>
  <colors>
    <mruColors>
      <color rgb="FFBDC8DB"/>
      <color rgb="FFFF3300"/>
      <color rgb="FF4472C4"/>
      <color rgb="FF4A7EA6"/>
      <color rgb="FFFF7C80"/>
      <color rgb="FF00B050"/>
      <color rgb="FF00E266"/>
    </mruColors>
  </colors>
  <extLst>
    <ext xmlns:x14="http://schemas.microsoft.com/office/spreadsheetml/2009/9/main" uri="{46F421CA-312F-682f-3DD2-61675219B42D}">
      <x14:dxfs count="10">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border>
            <left style="thin">
              <color auto="1"/>
            </left>
            <right style="thin">
              <color auto="1"/>
            </right>
            <top style="thin">
              <color auto="1"/>
            </top>
            <bottom style="thin">
              <color auto="1"/>
            </bottom>
          </border>
        </dxf>
        <dxf>
          <fill>
            <patternFill>
              <bgColor theme="8" tint="-0.24994659260841701"/>
            </patternFill>
          </fill>
          <border>
            <left style="thin">
              <color auto="1"/>
            </left>
            <right style="thin">
              <color auto="1"/>
            </right>
            <top style="thin">
              <color auto="1"/>
            </top>
            <bottom style="thin">
              <color auto="1"/>
            </bottom>
          </border>
        </dxf>
      </x14:dxfs>
    </ext>
    <ext xmlns:x14="http://schemas.microsoft.com/office/spreadsheetml/2009/9/main" uri="{EB79DEF2-80B8-43e5-95BD-54CBDDF9020C}">
      <x14:slicerStyles defaultSlicerStyle="SlicerStyleLight1">
        <x14:slicerStyle name="Slicer Style 1">
          <x14:slicerStyleElements>
            <x14:slicerStyleElement type="selectedItemWithData" dxfId="9"/>
            <x14:slicerStyleElement type="selectedItemWithNoData" dxfId="8"/>
          </x14:slicerStyleElements>
        </x14:slicerStyle>
        <x14:slicerStyle name="SlicerStyleLight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26" Type="http://schemas.openxmlformats.org/officeDocument/2006/relationships/customXml" Target="../customXml/item3.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microsoft.com/office/2007/relationships/slicerCache" Target="slicerCaches/slicerCache3.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microsoft.com/office/2007/relationships/slicerCache" Target="slicerCaches/slicerCache2.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1.xml"/><Relationship Id="rId22" Type="http://schemas.microsoft.com/office/2022/11/relationships/FeaturePropertyBag" Target="featurePropertyBag/featurePropertyBag.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587548</xdr:colOff>
      <xdr:row>7</xdr:row>
      <xdr:rowOff>131445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15240</xdr:colOff>
      <xdr:row>2</xdr:row>
      <xdr:rowOff>19687</xdr:rowOff>
    </xdr:from>
    <xdr:to>
      <xdr:col>3</xdr:col>
      <xdr:colOff>1562100</xdr:colOff>
      <xdr:row>5</xdr:row>
      <xdr:rowOff>130364</xdr:rowOff>
    </xdr:to>
    <xdr:pic>
      <xdr:nvPicPr>
        <xdr:cNvPr id="2" name="Picture 1">
          <a:extLst>
            <a:ext uri="{FF2B5EF4-FFF2-40B4-BE49-F238E27FC236}">
              <a16:creationId xmlns:a16="http://schemas.microsoft.com/office/drawing/2014/main" id="{8BA1EC35-8123-4E71-9C50-4AD435D92783}"/>
            </a:ext>
          </a:extLst>
        </xdr:cNvPr>
        <xdr:cNvPicPr>
          <a:picLocks noChangeAspect="1"/>
        </xdr:cNvPicPr>
      </xdr:nvPicPr>
      <xdr:blipFill rotWithShape="1">
        <a:blip xmlns:r="http://schemas.openxmlformats.org/officeDocument/2006/relationships" r:embed="rId1"/>
        <a:srcRect l="600" t="1149" b="29712"/>
        <a:stretch/>
      </xdr:blipFill>
      <xdr:spPr>
        <a:xfrm>
          <a:off x="91440" y="524512"/>
          <a:ext cx="2089785" cy="66122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68661</xdr:colOff>
      <xdr:row>2</xdr:row>
      <xdr:rowOff>67716</xdr:rowOff>
    </xdr:from>
    <xdr:to>
      <xdr:col>3</xdr:col>
      <xdr:colOff>1922853</xdr:colOff>
      <xdr:row>3</xdr:row>
      <xdr:rowOff>56920</xdr:rowOff>
    </xdr:to>
    <xdr:pic>
      <xdr:nvPicPr>
        <xdr:cNvPr id="3" name="Picture 3">
          <a:extLst>
            <a:ext uri="{FF2B5EF4-FFF2-40B4-BE49-F238E27FC236}">
              <a16:creationId xmlns:a16="http://schemas.microsoft.com/office/drawing/2014/main" id="{F5EF2478-7E75-4B51-A4F3-34453F4E2FCB}"/>
            </a:ext>
          </a:extLst>
        </xdr:cNvPr>
        <xdr:cNvPicPr>
          <a:picLocks noChangeAspect="1"/>
        </xdr:cNvPicPr>
      </xdr:nvPicPr>
      <xdr:blipFill rotWithShape="1">
        <a:blip xmlns:r="http://schemas.openxmlformats.org/officeDocument/2006/relationships" r:embed="rId1"/>
        <a:srcRect l="600" t="1150" b="28097"/>
        <a:stretch/>
      </xdr:blipFill>
      <xdr:spPr>
        <a:xfrm>
          <a:off x="259161" y="810666"/>
          <a:ext cx="2048501" cy="631189"/>
        </a:xfrm>
        <a:prstGeom prst="rect">
          <a:avLst/>
        </a:prstGeom>
      </xdr:spPr>
    </xdr:pic>
    <xdr:clientData/>
  </xdr:twoCellAnchor>
  <xdr:twoCellAnchor editAs="absolute">
    <xdr:from>
      <xdr:col>7</xdr:col>
      <xdr:colOff>151557</xdr:colOff>
      <xdr:row>2</xdr:row>
      <xdr:rowOff>60006</xdr:rowOff>
    </xdr:from>
    <xdr:to>
      <xdr:col>9</xdr:col>
      <xdr:colOff>1159190</xdr:colOff>
      <xdr:row>3</xdr:row>
      <xdr:rowOff>107156</xdr:rowOff>
    </xdr:to>
    <mc:AlternateContent xmlns:mc="http://schemas.openxmlformats.org/markup-compatibility/2006">
      <mc:Choice xmlns:sle15="http://schemas.microsoft.com/office/drawing/2012/slicer" Requires="sle15">
        <xdr:graphicFrame macro="">
          <xdr:nvGraphicFramePr>
            <xdr:cNvPr id="2" name="Hide Unused Building Rows">
              <a:extLst>
                <a:ext uri="{FF2B5EF4-FFF2-40B4-BE49-F238E27FC236}">
                  <a16:creationId xmlns:a16="http://schemas.microsoft.com/office/drawing/2014/main" id="{F5F4C5DD-C229-666A-2115-7F3A57DAA3AE}"/>
                </a:ext>
              </a:extLst>
            </xdr:cNvPr>
            <xdr:cNvGraphicFramePr/>
          </xdr:nvGraphicFramePr>
          <xdr:xfrm>
            <a:off x="0" y="0"/>
            <a:ext cx="0" cy="0"/>
          </xdr:xfrm>
          <a:graphic>
            <a:graphicData uri="http://schemas.microsoft.com/office/drawing/2010/slicer">
              <sle:slicer xmlns:sle="http://schemas.microsoft.com/office/drawing/2010/slicer" name="Hide Unused Building Rows"/>
            </a:graphicData>
          </a:graphic>
        </xdr:graphicFrame>
      </mc:Choice>
      <mc:Fallback>
        <xdr:sp macro="" textlink="">
          <xdr:nvSpPr>
            <xdr:cNvPr id="0" name=""/>
            <xdr:cNvSpPr>
              <a:spLocks noTextEdit="1"/>
            </xdr:cNvSpPr>
          </xdr:nvSpPr>
          <xdr:spPr>
            <a:xfrm>
              <a:off x="6723807" y="806290"/>
              <a:ext cx="3726068" cy="680086"/>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wsDr>
</file>

<file path=xl/drawings/drawing4.xml><?xml version="1.0" encoding="utf-8"?>
<xdr:wsDr xmlns:xdr="http://schemas.openxmlformats.org/drawingml/2006/spreadsheetDrawing" xmlns:a="http://schemas.openxmlformats.org/drawingml/2006/main">
  <xdr:twoCellAnchor editAs="absolute">
    <xdr:from>
      <xdr:col>6</xdr:col>
      <xdr:colOff>230323</xdr:colOff>
      <xdr:row>2</xdr:row>
      <xdr:rowOff>56198</xdr:rowOff>
    </xdr:from>
    <xdr:to>
      <xdr:col>8</xdr:col>
      <xdr:colOff>287179</xdr:colOff>
      <xdr:row>3</xdr:row>
      <xdr:rowOff>53340</xdr:rowOff>
    </xdr:to>
    <mc:AlternateContent xmlns:mc="http://schemas.openxmlformats.org/markup-compatibility/2006" xmlns:sle15="http://schemas.microsoft.com/office/drawing/2012/slicer">
      <mc:Choice Requires="sle15">
        <xdr:graphicFrame macro="">
          <xdr:nvGraphicFramePr>
            <xdr:cNvPr id="2" name="Hider for unused rows">
              <a:extLst>
                <a:ext uri="{FF2B5EF4-FFF2-40B4-BE49-F238E27FC236}">
                  <a16:creationId xmlns:a16="http://schemas.microsoft.com/office/drawing/2014/main" id="{B45EA799-F2E4-5B2A-B16B-9A7CBFB16DE0}"/>
                </a:ext>
              </a:extLst>
            </xdr:cNvPr>
            <xdr:cNvGraphicFramePr/>
          </xdr:nvGraphicFramePr>
          <xdr:xfrm>
            <a:off x="0" y="0"/>
            <a:ext cx="0" cy="0"/>
          </xdr:xfrm>
          <a:graphic>
            <a:graphicData uri="http://schemas.microsoft.com/office/drawing/2010/slicer">
              <sle:slicer xmlns:sle="http://schemas.microsoft.com/office/drawing/2010/slicer" name="Hider for unused rows"/>
            </a:graphicData>
          </a:graphic>
        </xdr:graphicFrame>
      </mc:Choice>
      <mc:Fallback xmlns="">
        <xdr:sp macro="" textlink="">
          <xdr:nvSpPr>
            <xdr:cNvPr id="0" name=""/>
            <xdr:cNvSpPr>
              <a:spLocks noTextEdit="1"/>
            </xdr:cNvSpPr>
          </xdr:nvSpPr>
          <xdr:spPr>
            <a:xfrm>
              <a:off x="5909604" y="556261"/>
              <a:ext cx="3438231" cy="737710"/>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oneCell">
    <xdr:from>
      <xdr:col>2</xdr:col>
      <xdr:colOff>92450</xdr:colOff>
      <xdr:row>2</xdr:row>
      <xdr:rowOff>46729</xdr:rowOff>
    </xdr:from>
    <xdr:to>
      <xdr:col>4</xdr:col>
      <xdr:colOff>2224</xdr:colOff>
      <xdr:row>2</xdr:row>
      <xdr:rowOff>683633</xdr:rowOff>
    </xdr:to>
    <xdr:pic>
      <xdr:nvPicPr>
        <xdr:cNvPr id="4" name="Picture 3">
          <a:extLst>
            <a:ext uri="{FF2B5EF4-FFF2-40B4-BE49-F238E27FC236}">
              <a16:creationId xmlns:a16="http://schemas.microsoft.com/office/drawing/2014/main" id="{E98DDF81-037D-4C69-B33F-FD6EE63EE998}"/>
            </a:ext>
          </a:extLst>
        </xdr:cNvPr>
        <xdr:cNvPicPr>
          <a:picLocks noChangeAspect="1"/>
        </xdr:cNvPicPr>
      </xdr:nvPicPr>
      <xdr:blipFill rotWithShape="1">
        <a:blip xmlns:r="http://schemas.openxmlformats.org/officeDocument/2006/relationships" r:embed="rId1"/>
        <a:srcRect l="600" t="1150" b="28097"/>
        <a:stretch/>
      </xdr:blipFill>
      <xdr:spPr>
        <a:xfrm>
          <a:off x="197225" y="551554"/>
          <a:ext cx="2052423" cy="63690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86224</xdr:colOff>
      <xdr:row>2</xdr:row>
      <xdr:rowOff>39461</xdr:rowOff>
    </xdr:from>
    <xdr:to>
      <xdr:col>3</xdr:col>
      <xdr:colOff>1965484</xdr:colOff>
      <xdr:row>2</xdr:row>
      <xdr:rowOff>632024</xdr:rowOff>
    </xdr:to>
    <xdr:pic>
      <xdr:nvPicPr>
        <xdr:cNvPr id="2" name="Picture 1">
          <a:extLst>
            <a:ext uri="{FF2B5EF4-FFF2-40B4-BE49-F238E27FC236}">
              <a16:creationId xmlns:a16="http://schemas.microsoft.com/office/drawing/2014/main" id="{F66D76AF-FA65-4BB5-AFD3-F74542FB91BA}"/>
            </a:ext>
          </a:extLst>
        </xdr:cNvPr>
        <xdr:cNvPicPr>
          <a:picLocks noChangeAspect="1"/>
        </xdr:cNvPicPr>
      </xdr:nvPicPr>
      <xdr:blipFill rotWithShape="1">
        <a:blip xmlns:r="http://schemas.openxmlformats.org/officeDocument/2006/relationships" r:embed="rId1"/>
        <a:srcRect l="600" t="1150" b="28097"/>
        <a:stretch/>
      </xdr:blipFill>
      <xdr:spPr>
        <a:xfrm>
          <a:off x="1855153" y="148318"/>
          <a:ext cx="2019141" cy="603993"/>
        </a:xfrm>
        <a:prstGeom prst="rect">
          <a:avLst/>
        </a:prstGeom>
      </xdr:spPr>
    </xdr:pic>
    <xdr:clientData/>
  </xdr:twoCellAnchor>
  <xdr:twoCellAnchor editAs="absolute">
    <xdr:from>
      <xdr:col>6</xdr:col>
      <xdr:colOff>18027</xdr:colOff>
      <xdr:row>2</xdr:row>
      <xdr:rowOff>53340</xdr:rowOff>
    </xdr:from>
    <xdr:to>
      <xdr:col>8</xdr:col>
      <xdr:colOff>323849</xdr:colOff>
      <xdr:row>3</xdr:row>
      <xdr:rowOff>39529</xdr:rowOff>
    </xdr:to>
    <mc:AlternateContent xmlns:mc="http://schemas.openxmlformats.org/markup-compatibility/2006" xmlns:sle15="http://schemas.microsoft.com/office/drawing/2012/slicer">
      <mc:Choice Requires="sle15">
        <xdr:graphicFrame macro="">
          <xdr:nvGraphicFramePr>
            <xdr:cNvPr id="3" name="hider">
              <a:extLst>
                <a:ext uri="{FF2B5EF4-FFF2-40B4-BE49-F238E27FC236}">
                  <a16:creationId xmlns:a16="http://schemas.microsoft.com/office/drawing/2014/main" id="{E53301AF-F570-CD2A-A4CA-828BBFBCD1B8}"/>
                </a:ext>
              </a:extLst>
            </xdr:cNvPr>
            <xdr:cNvGraphicFramePr/>
          </xdr:nvGraphicFramePr>
          <xdr:xfrm>
            <a:off x="0" y="0"/>
            <a:ext cx="0" cy="0"/>
          </xdr:xfrm>
          <a:graphic>
            <a:graphicData uri="http://schemas.microsoft.com/office/drawing/2010/slicer">
              <sle:slicer xmlns:sle="http://schemas.microsoft.com/office/drawing/2010/slicer" name="hider"/>
            </a:graphicData>
          </a:graphic>
        </xdr:graphicFrame>
      </mc:Choice>
      <mc:Fallback xmlns="">
        <xdr:sp macro="" textlink="">
          <xdr:nvSpPr>
            <xdr:cNvPr id="0" name=""/>
            <xdr:cNvSpPr>
              <a:spLocks noTextEdit="1"/>
            </xdr:cNvSpPr>
          </xdr:nvSpPr>
          <xdr:spPr>
            <a:xfrm>
              <a:off x="5427275" y="581025"/>
              <a:ext cx="3353822" cy="637223"/>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wsDr>
</file>

<file path=xl/drawings/drawing6.xml><?xml version="1.0" encoding="utf-8"?>
<xdr:wsDr xmlns:xdr="http://schemas.openxmlformats.org/drawingml/2006/spreadsheetDrawing" xmlns:a="http://schemas.openxmlformats.org/drawingml/2006/main">
  <xdr:twoCellAnchor editAs="oneCell">
    <xdr:from>
      <xdr:col>1</xdr:col>
      <xdr:colOff>109379</xdr:colOff>
      <xdr:row>2</xdr:row>
      <xdr:rowOff>110650</xdr:rowOff>
    </xdr:from>
    <xdr:to>
      <xdr:col>3</xdr:col>
      <xdr:colOff>705182</xdr:colOff>
      <xdr:row>3</xdr:row>
      <xdr:rowOff>35780</xdr:rowOff>
    </xdr:to>
    <xdr:pic>
      <xdr:nvPicPr>
        <xdr:cNvPr id="2" name="Picture 1">
          <a:extLst>
            <a:ext uri="{FF2B5EF4-FFF2-40B4-BE49-F238E27FC236}">
              <a16:creationId xmlns:a16="http://schemas.microsoft.com/office/drawing/2014/main" id="{91DC5117-4ED3-4323-99D0-ACBDA49CFF2E}"/>
            </a:ext>
          </a:extLst>
        </xdr:cNvPr>
        <xdr:cNvPicPr>
          <a:picLocks noChangeAspect="1"/>
        </xdr:cNvPicPr>
      </xdr:nvPicPr>
      <xdr:blipFill rotWithShape="1">
        <a:blip xmlns:r="http://schemas.openxmlformats.org/officeDocument/2006/relationships" r:embed="rId1"/>
        <a:srcRect l="600" t="1150" b="28097"/>
        <a:stretch/>
      </xdr:blipFill>
      <xdr:spPr>
        <a:xfrm>
          <a:off x="204629" y="610713"/>
          <a:ext cx="2127899" cy="663318"/>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Zoe Hooper" id="{078845A5-9216-4128-BA91-26C34613A61F}" userId="S::Zoe.Hooper@energyservice.wales::d9fec201-cb4e-4ff8-b564-afe05c825279" providerId="AD"/>
</personList>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 xr10:uid="{C18EF75D-0472-4E0C-ABC4-D773C7284731}" sourceName="hider">
  <extLst>
    <x:ext xmlns:x15="http://schemas.microsoft.com/office/spreadsheetml/2010/11/main" uri="{2F2917AC-EB37-4324-AD4E-5DD8C200BD13}">
      <x15:tableSlicerCache tableId="2" column="1"/>
    </x:ex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1" xr10:uid="{8339174B-887D-45A6-8CEC-60E6E28DB06F}" sourceName="hider">
  <extLst>
    <x:ext xmlns:x15="http://schemas.microsoft.com/office/spreadsheetml/2010/11/main" uri="{2F2917AC-EB37-4324-AD4E-5DD8C200BD13}">
      <x15:tableSlicerCache tableId="3" column="1"/>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2" xr10:uid="{3245ED2C-891E-404B-96D0-498F4EF05068}" sourceName="hider">
  <extLst>
    <x:ext xmlns:x15="http://schemas.microsoft.com/office/spreadsheetml/2010/11/main" uri="{2F2917AC-EB37-4324-AD4E-5DD8C200BD13}">
      <x15:tableSlicerCache tableId="4"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 Unused Building Rows" xr10:uid="{0EA7EF3D-845B-4176-AC16-B013C5A07766}" cache="Slicer_hider" caption="hider" showCaption="0" style="SlicerStyleLight1 2"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r for unused rows" xr10:uid="{11C335FD-AFDD-49C6-AD34-E728B9377784}" cache="Slicer_hider1" caption="hider" showCaption="0" style="SlicerStyleLight1 2" rowHeight="23495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r" xr10:uid="{60C968D7-6475-4BF9-B6BA-C6AE312B83FC}" cache="Slicer_hider2" caption="hider" showCaption="0" style="SlicerStyleLight1 2"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6E8914F-E4EE-44F8-978E-6100F35EA4D2}" name="Table2" displayName="Table2" ref="A8:A49" totalsRowShown="0">
  <autoFilter ref="A8:A49" xr:uid="{B6E8914F-E4EE-44F8-978E-6100F35EA4D2}"/>
  <tableColumns count="1">
    <tableColumn id="1" xr3:uid="{53C9305A-A3DE-4015-BD92-EC3A39445DEC}" name="hider" dataDxfId="74">
      <calculatedColumnFormula>IF(D9="",Lookups!$E$4,Lookups!$E$5)</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3F1F17B-522A-4AC4-B7E3-6FD7AEDB19B3}" name="Table3" displayName="Table3" ref="A8:A34" totalsRowShown="0" headerRowDxfId="73" dataDxfId="71" headerRowBorderDxfId="72" tableBorderDxfId="70" totalsRowBorderDxfId="69">
  <autoFilter ref="A8:A34" xr:uid="{C3F1F17B-522A-4AC4-B7E3-6FD7AEDB19B3}"/>
  <tableColumns count="1">
    <tableColumn id="1" xr3:uid="{7CADA523-E3FA-4860-A653-9804B4E08F5E}" name="hider" dataDxfId="68">
      <calculatedColumnFormula>IF(D9="",Lookups!$E$4,Lookups!$E$5)</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434315C-D761-4BBD-9A87-47A75C5B50D6}" name="Table4" displayName="Table4" ref="A8:A33" totalsRowShown="0" headerRowDxfId="67" dataDxfId="65" headerRowBorderDxfId="66" tableBorderDxfId="64" totalsRowBorderDxfId="63">
  <autoFilter ref="A8:A33" xr:uid="{4434315C-D761-4BBD-9A87-47A75C5B50D6}"/>
  <tableColumns count="1">
    <tableColumn id="1" xr3:uid="{13052FD6-44C3-45C6-90BF-C6BABC08E6FA}" name="hider" dataDxfId="62">
      <calculatedColumnFormula>IF(D9="",Lookups!$E$4,Lookups!$E$5)</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9DB477-DA7E-4C9A-AE34-A96B5AC44CAC}" name="Table1" displayName="Table1" ref="B3:D25" totalsRowShown="0" headerRowDxfId="61" dataDxfId="60">
  <autoFilter ref="B3:D25" xr:uid="{7E04B8E4-9D0C-4F1F-93E0-2F78EE5F0A85}"/>
  <tableColumns count="3">
    <tableColumn id="1" xr3:uid="{0F4ABE73-3E98-44AB-850B-47D50C9809CD}" name="Administration:" dataDxfId="59"/>
    <tableColumn id="2" xr3:uid="{3C36755A-510E-4741-BB60-1209875BEC23}" name="Checkbox" dataDxfId="58"/>
    <tableColumn id="3" xr3:uid="{5FD11731-D56C-4CE8-88A1-6741DF7F5506}" name="Notes for tracker" dataDxfId="57"/>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O3" dT="2024-12-19T12:32:28.59" personId="{078845A5-9216-4128-BA91-26C34613A61F}" id="{46B48B67-0C42-45A0-BEBB-F0336D57BC88}">
    <text>Once done - make some charts to compare £/KW</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microsoft.com/office/2007/relationships/slicer" Target="../slicers/slicer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microsoft.com/office/2007/relationships/slicer" Target="../slicers/slicer2.xml"/></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microsoft.com/office/2007/relationships/slicer" Target="../slicers/slicer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48"/>
  <sheetViews>
    <sheetView showGridLines="0" tabSelected="1" workbookViewId="0">
      <selection activeCell="L10" sqref="L10"/>
    </sheetView>
  </sheetViews>
  <sheetFormatPr defaultColWidth="0" defaultRowHeight="14.4" zeroHeight="1" x14ac:dyDescent="0.3"/>
  <cols>
    <col min="1" max="1" width="1.44140625" customWidth="1"/>
    <col min="2" max="5" width="8.5546875" customWidth="1"/>
    <col min="6" max="7" width="9.5546875" customWidth="1"/>
    <col min="8" max="8" width="12.5546875" customWidth="1"/>
    <col min="9" max="9" width="9.5546875" customWidth="1"/>
    <col min="10" max="10" width="21.44140625" customWidth="1"/>
    <col min="11" max="12" width="10.44140625" customWidth="1"/>
    <col min="13" max="13" width="10.5546875" customWidth="1"/>
    <col min="14" max="14" width="10.44140625" customWidth="1"/>
    <col min="15" max="15" width="12.88671875" customWidth="1"/>
    <col min="16" max="16" width="13.44140625" customWidth="1"/>
    <col min="17" max="17" width="1.44140625" customWidth="1"/>
    <col min="18" max="16384" width="8.5546875" hidden="1"/>
  </cols>
  <sheetData>
    <row r="1" spans="2:16" ht="6.6" customHeight="1" thickTop="1" x14ac:dyDescent="0.3"/>
    <row r="2" spans="2:16" ht="15" thickTop="1" x14ac:dyDescent="0.3">
      <c r="B2" s="7"/>
      <c r="C2" s="8"/>
      <c r="D2" s="8"/>
      <c r="E2" s="8"/>
      <c r="F2" s="8"/>
      <c r="G2" s="8"/>
      <c r="H2" s="8"/>
      <c r="I2" s="8"/>
      <c r="J2" s="8"/>
      <c r="K2" s="8"/>
      <c r="L2" s="8"/>
      <c r="M2" s="8"/>
      <c r="N2" s="8"/>
      <c r="O2" s="8"/>
      <c r="P2" s="9"/>
    </row>
    <row r="3" spans="2:16" x14ac:dyDescent="0.3">
      <c r="B3" s="3"/>
      <c r="L3" t="s">
        <v>615</v>
      </c>
      <c r="O3" s="18">
        <v>46042</v>
      </c>
      <c r="P3" s="2"/>
    </row>
    <row r="4" spans="2:16" x14ac:dyDescent="0.3">
      <c r="B4" s="3"/>
      <c r="P4" s="2"/>
    </row>
    <row r="5" spans="2:16" x14ac:dyDescent="0.3">
      <c r="B5" s="3"/>
      <c r="P5" s="2"/>
    </row>
    <row r="6" spans="2:16" ht="25.8" x14ac:dyDescent="0.5">
      <c r="B6" s="3"/>
      <c r="I6" s="1" t="s">
        <v>0</v>
      </c>
      <c r="P6" s="2"/>
    </row>
    <row r="7" spans="2:16" x14ac:dyDescent="0.3">
      <c r="B7" s="3"/>
      <c r="N7" s="382"/>
      <c r="P7" s="2"/>
    </row>
    <row r="8" spans="2:16" x14ac:dyDescent="0.3">
      <c r="B8" s="3"/>
      <c r="P8" s="2"/>
    </row>
    <row r="9" spans="2:16" x14ac:dyDescent="0.3">
      <c r="B9" s="3"/>
      <c r="P9" s="2"/>
    </row>
    <row r="10" spans="2:16" ht="30" x14ac:dyDescent="0.3">
      <c r="B10" s="3"/>
      <c r="C10" s="6" t="s">
        <v>174</v>
      </c>
      <c r="I10" s="46"/>
      <c r="J10" s="47"/>
      <c r="P10" s="2"/>
    </row>
    <row r="11" spans="2:16" x14ac:dyDescent="0.3">
      <c r="B11" s="3"/>
      <c r="P11" s="2"/>
    </row>
    <row r="12" spans="2:16" x14ac:dyDescent="0.3">
      <c r="B12" s="3"/>
      <c r="C12" s="5" t="s">
        <v>153</v>
      </c>
      <c r="P12" s="2"/>
    </row>
    <row r="13" spans="2:16" ht="7.5" customHeight="1" x14ac:dyDescent="0.3">
      <c r="B13" s="3"/>
      <c r="C13" s="5"/>
      <c r="P13" s="2"/>
    </row>
    <row r="14" spans="2:16" x14ac:dyDescent="0.3">
      <c r="B14" s="3"/>
      <c r="C14" s="4" t="s">
        <v>18</v>
      </c>
      <c r="H14" s="4" t="s">
        <v>149</v>
      </c>
      <c r="P14" s="2"/>
    </row>
    <row r="15" spans="2:16" x14ac:dyDescent="0.3">
      <c r="B15" s="3"/>
      <c r="C15" s="4" t="s">
        <v>34</v>
      </c>
      <c r="H15" s="23" t="s">
        <v>1</v>
      </c>
      <c r="I15" s="22" t="s">
        <v>2</v>
      </c>
      <c r="P15" s="2"/>
    </row>
    <row r="16" spans="2:16" x14ac:dyDescent="0.3">
      <c r="B16" s="3"/>
      <c r="C16" s="4" t="s">
        <v>35</v>
      </c>
      <c r="H16" s="20" t="s">
        <v>3</v>
      </c>
      <c r="I16" s="22" t="s">
        <v>399</v>
      </c>
      <c r="P16" s="2"/>
    </row>
    <row r="17" spans="2:16" x14ac:dyDescent="0.3">
      <c r="B17" s="3"/>
      <c r="C17" s="4" t="s">
        <v>152</v>
      </c>
      <c r="H17" s="80" t="s">
        <v>150</v>
      </c>
      <c r="I17" s="22" t="s">
        <v>400</v>
      </c>
      <c r="P17" s="2"/>
    </row>
    <row r="18" spans="2:16" x14ac:dyDescent="0.3">
      <c r="B18" s="3"/>
      <c r="C18" s="4" t="s">
        <v>151</v>
      </c>
      <c r="P18" s="2"/>
    </row>
    <row r="19" spans="2:16" x14ac:dyDescent="0.3">
      <c r="B19" s="3"/>
      <c r="C19" s="4" t="s">
        <v>61</v>
      </c>
      <c r="P19" s="2"/>
    </row>
    <row r="20" spans="2:16" x14ac:dyDescent="0.3">
      <c r="B20" s="3"/>
      <c r="P20" s="2"/>
    </row>
    <row r="21" spans="2:16" x14ac:dyDescent="0.3">
      <c r="B21" s="3"/>
      <c r="C21" s="377" t="s">
        <v>175</v>
      </c>
      <c r="K21" s="12"/>
      <c r="L21" s="12"/>
      <c r="M21" s="12"/>
      <c r="N21" s="12"/>
      <c r="O21" s="12"/>
      <c r="P21" s="2"/>
    </row>
    <row r="22" spans="2:16" x14ac:dyDescent="0.3">
      <c r="B22" s="3"/>
      <c r="P22" s="2"/>
    </row>
    <row r="23" spans="2:16" x14ac:dyDescent="0.3">
      <c r="B23" s="3"/>
      <c r="C23" s="5" t="s">
        <v>4</v>
      </c>
      <c r="P23" s="2"/>
    </row>
    <row r="24" spans="2:16" ht="7.5" customHeight="1" x14ac:dyDescent="0.3">
      <c r="B24" s="3"/>
      <c r="C24" s="5"/>
      <c r="P24" s="2"/>
    </row>
    <row r="25" spans="2:16" x14ac:dyDescent="0.3">
      <c r="B25" s="3"/>
      <c r="C25" s="4" t="s">
        <v>176</v>
      </c>
      <c r="P25" s="2"/>
    </row>
    <row r="26" spans="2:16" x14ac:dyDescent="0.3">
      <c r="B26" s="3"/>
      <c r="C26" s="4" t="s">
        <v>177</v>
      </c>
      <c r="L26" s="12"/>
      <c r="M26" s="12"/>
      <c r="N26" s="12"/>
      <c r="O26" s="12"/>
      <c r="P26" s="21"/>
    </row>
    <row r="27" spans="2:16" x14ac:dyDescent="0.3">
      <c r="B27" s="3"/>
      <c r="C27" s="4" t="s">
        <v>5</v>
      </c>
      <c r="P27" s="2"/>
    </row>
    <row r="28" spans="2:16" x14ac:dyDescent="0.3">
      <c r="B28" s="3"/>
      <c r="C28" s="48" t="s">
        <v>6</v>
      </c>
      <c r="P28" s="2"/>
    </row>
    <row r="29" spans="2:16" x14ac:dyDescent="0.3">
      <c r="B29" s="3"/>
      <c r="P29" s="2"/>
    </row>
    <row r="30" spans="2:16" x14ac:dyDescent="0.3">
      <c r="B30" s="3"/>
      <c r="C30" s="5" t="s">
        <v>7</v>
      </c>
      <c r="P30" s="2"/>
    </row>
    <row r="31" spans="2:16" ht="7.5" customHeight="1" x14ac:dyDescent="0.3">
      <c r="B31" s="3"/>
      <c r="C31" s="5"/>
      <c r="P31" s="2"/>
    </row>
    <row r="32" spans="2:16" x14ac:dyDescent="0.3">
      <c r="B32" s="3"/>
      <c r="C32" s="4" t="s">
        <v>178</v>
      </c>
      <c r="P32" s="2"/>
    </row>
    <row r="33" spans="2:16" x14ac:dyDescent="0.3">
      <c r="B33" s="3"/>
      <c r="C33" s="4" t="s">
        <v>8</v>
      </c>
      <c r="P33" s="2"/>
    </row>
    <row r="34" spans="2:16" x14ac:dyDescent="0.3">
      <c r="B34" s="3"/>
      <c r="C34" s="4"/>
      <c r="P34" s="2"/>
    </row>
    <row r="35" spans="2:16" x14ac:dyDescent="0.3">
      <c r="B35" s="11"/>
      <c r="C35" s="10" t="s">
        <v>9</v>
      </c>
      <c r="D35" s="12"/>
      <c r="E35" s="12"/>
      <c r="F35" s="12"/>
      <c r="G35" s="12"/>
      <c r="H35" s="12"/>
      <c r="I35" s="12"/>
      <c r="J35" s="12"/>
      <c r="K35" s="12"/>
      <c r="L35" s="12"/>
      <c r="P35" s="2"/>
    </row>
    <row r="36" spans="2:16" ht="7.5" customHeight="1" x14ac:dyDescent="0.3">
      <c r="B36" s="11"/>
      <c r="C36" s="10"/>
      <c r="D36" s="12"/>
      <c r="E36" s="12"/>
      <c r="F36" s="12"/>
      <c r="G36" s="12"/>
      <c r="H36" s="12"/>
      <c r="I36" s="12"/>
      <c r="J36" s="12"/>
      <c r="K36" s="12"/>
      <c r="L36" s="12"/>
      <c r="P36" s="2"/>
    </row>
    <row r="37" spans="2:16" x14ac:dyDescent="0.3">
      <c r="B37" s="3"/>
      <c r="C37" s="14" t="s">
        <v>10</v>
      </c>
      <c r="D37" s="14"/>
      <c r="E37" s="14"/>
      <c r="F37" s="14"/>
      <c r="G37" s="14"/>
      <c r="H37" s="14"/>
      <c r="I37" s="14"/>
      <c r="J37" s="14"/>
      <c r="K37" s="14"/>
      <c r="L37" s="14"/>
      <c r="M37" s="14"/>
      <c r="P37" s="2"/>
    </row>
    <row r="38" spans="2:16" x14ac:dyDescent="0.3">
      <c r="B38" s="3"/>
      <c r="C38" s="14" t="s">
        <v>11</v>
      </c>
      <c r="D38" s="14"/>
      <c r="E38" s="14"/>
      <c r="F38" s="14"/>
      <c r="G38" s="14"/>
      <c r="H38" s="14"/>
      <c r="I38" s="14"/>
      <c r="J38" s="14"/>
      <c r="K38" s="14"/>
      <c r="L38" s="14"/>
      <c r="M38" s="14"/>
      <c r="P38" s="2"/>
    </row>
    <row r="39" spans="2:16" x14ac:dyDescent="0.3">
      <c r="B39" s="3"/>
      <c r="C39" s="14" t="s">
        <v>12</v>
      </c>
      <c r="D39" s="14"/>
      <c r="E39" s="14"/>
      <c r="F39" s="14"/>
      <c r="G39" s="14"/>
      <c r="H39" s="14"/>
      <c r="I39" s="14"/>
      <c r="J39" s="14"/>
      <c r="K39" s="14"/>
      <c r="L39" s="14"/>
      <c r="M39" s="14"/>
      <c r="P39" s="2"/>
    </row>
    <row r="40" spans="2:16" x14ac:dyDescent="0.3">
      <c r="B40" s="3"/>
      <c r="C40" s="14" t="s">
        <v>13</v>
      </c>
      <c r="D40" s="14"/>
      <c r="E40" s="14"/>
      <c r="F40" s="14"/>
      <c r="G40" s="14"/>
      <c r="H40" s="14"/>
      <c r="I40" s="14"/>
      <c r="J40" s="14"/>
      <c r="K40" s="14"/>
      <c r="L40" s="14"/>
      <c r="M40" s="14"/>
      <c r="P40" s="2"/>
    </row>
    <row r="41" spans="2:16" x14ac:dyDescent="0.3">
      <c r="B41" s="3"/>
      <c r="C41" s="14" t="s">
        <v>14</v>
      </c>
      <c r="D41" s="14"/>
      <c r="E41" s="14"/>
      <c r="F41" s="14"/>
      <c r="G41" s="14"/>
      <c r="H41" s="14"/>
      <c r="I41" s="14"/>
      <c r="J41" s="14"/>
      <c r="K41" s="14"/>
      <c r="L41" s="14"/>
      <c r="M41" s="14"/>
      <c r="P41" s="2"/>
    </row>
    <row r="42" spans="2:16" x14ac:dyDescent="0.3">
      <c r="B42" s="3"/>
      <c r="C42" s="14" t="s">
        <v>15</v>
      </c>
      <c r="D42" s="14"/>
      <c r="E42" s="14"/>
      <c r="F42" s="14"/>
      <c r="G42" s="14"/>
      <c r="H42" s="14"/>
      <c r="I42" s="14"/>
      <c r="J42" s="14"/>
      <c r="K42" s="14"/>
      <c r="L42" s="14"/>
      <c r="M42" s="14"/>
      <c r="P42" s="2"/>
    </row>
    <row r="43" spans="2:16" x14ac:dyDescent="0.3">
      <c r="B43" s="3"/>
      <c r="C43" s="14" t="s">
        <v>16</v>
      </c>
      <c r="D43" s="14"/>
      <c r="E43" s="14"/>
      <c r="F43" s="14"/>
      <c r="G43" s="14"/>
      <c r="H43" s="14"/>
      <c r="I43" s="14"/>
      <c r="J43" s="14"/>
      <c r="K43" s="14"/>
      <c r="L43" s="14"/>
      <c r="M43" s="14"/>
      <c r="P43" s="2"/>
    </row>
    <row r="44" spans="2:16" x14ac:dyDescent="0.3">
      <c r="B44" s="3"/>
      <c r="C44" s="15" t="s">
        <v>17</v>
      </c>
      <c r="D44" s="14"/>
      <c r="E44" s="14"/>
      <c r="F44" s="14"/>
      <c r="G44" s="14"/>
      <c r="H44" s="14"/>
      <c r="I44" s="14"/>
      <c r="J44" s="14"/>
      <c r="K44" s="14"/>
      <c r="L44" s="14"/>
      <c r="M44" s="14"/>
      <c r="P44" s="2"/>
    </row>
    <row r="45" spans="2:16" x14ac:dyDescent="0.3">
      <c r="B45" s="3"/>
      <c r="C45" s="13"/>
      <c r="P45" s="2"/>
    </row>
    <row r="46" spans="2:16" ht="15" thickTop="1" x14ac:dyDescent="0.3">
      <c r="B46" s="3"/>
      <c r="C46" s="13"/>
      <c r="P46" s="2"/>
    </row>
    <row r="47" spans="2:16" ht="15" thickTop="1" x14ac:dyDescent="0.3">
      <c r="B47" s="7"/>
      <c r="C47" s="8"/>
      <c r="D47" s="8"/>
      <c r="E47" s="8"/>
      <c r="F47" s="8"/>
      <c r="G47" s="8"/>
      <c r="H47" s="8"/>
      <c r="I47" s="8"/>
      <c r="J47" s="8"/>
      <c r="K47" s="8"/>
      <c r="L47" s="8"/>
      <c r="M47" s="8"/>
      <c r="N47" s="8"/>
      <c r="O47" s="8"/>
      <c r="P47" s="9"/>
    </row>
    <row r="48" spans="2:16" ht="7.5" customHeight="1" x14ac:dyDescent="0.3"/>
  </sheetData>
  <sheetProtection algorithmName="SHA-512" hashValue="6e6fvjAa6tIk5MrB9hPBW+d4/SM6gj5L/gkQnq19OjP39rln9CZ9g0mCj2YcHb+q7ELpYOdC5mXf4IC4G5DkHg==" saltValue="LT4DgsqU0gYo4tCc/8Jcxw==" spinCount="100000" sheet="1" objects="1" scenarios="1" selectLockedCells="1" selectUnlockedCells="1"/>
  <protectedRanges>
    <protectedRange sqref="C32:P32" name="Range1"/>
  </protectedRanges>
  <hyperlinks>
    <hyperlink ref="C44" r:id="rId1" xr:uid="{D2933379-98AF-497F-9909-2FE2008B1CBD}"/>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34998626667073579"/>
  </sheetPr>
  <dimension ref="B1:AH31"/>
  <sheetViews>
    <sheetView topLeftCell="AA1" workbookViewId="0">
      <selection activeCell="AD18" sqref="AD18"/>
    </sheetView>
  </sheetViews>
  <sheetFormatPr defaultRowHeight="14.4" x14ac:dyDescent="0.3"/>
  <cols>
    <col min="2" max="2" width="35.109375" bestFit="1" customWidth="1"/>
    <col min="3" max="3" width="19.6640625" bestFit="1" customWidth="1"/>
    <col min="4" max="4" width="25.109375" bestFit="1" customWidth="1"/>
    <col min="5" max="5" width="23" bestFit="1" customWidth="1"/>
    <col min="6" max="9" width="25.5546875" customWidth="1"/>
    <col min="10" max="10" width="51.5546875" customWidth="1"/>
    <col min="11" max="11" width="31.5546875" customWidth="1"/>
    <col min="12" max="12" width="31.88671875" customWidth="1"/>
    <col min="13" max="17" width="25.5546875" customWidth="1"/>
    <col min="18" max="19" width="4.109375" customWidth="1"/>
    <col min="20" max="20" width="86" bestFit="1" customWidth="1"/>
    <col min="21" max="21" width="56.6640625" bestFit="1" customWidth="1"/>
    <col min="22" max="22" width="52.33203125" bestFit="1" customWidth="1"/>
    <col min="23" max="23" width="45.5546875" bestFit="1" customWidth="1"/>
    <col min="24" max="24" width="33.88671875" bestFit="1" customWidth="1"/>
    <col min="25" max="25" width="25.6640625" bestFit="1" customWidth="1"/>
    <col min="26" max="26" width="44.33203125" bestFit="1" customWidth="1"/>
    <col min="27" max="27" width="46.33203125" bestFit="1" customWidth="1"/>
    <col min="28" max="28" width="35.6640625" bestFit="1" customWidth="1"/>
    <col min="29" max="29" width="27.109375" bestFit="1" customWidth="1"/>
    <col min="30" max="30" width="36" bestFit="1" customWidth="1"/>
    <col min="31" max="33" width="23.44140625" customWidth="1"/>
  </cols>
  <sheetData>
    <row r="1" spans="2:34" ht="15" thickBot="1" x14ac:dyDescent="0.35"/>
    <row r="2" spans="2:34" x14ac:dyDescent="0.3">
      <c r="B2" s="374" t="s">
        <v>614</v>
      </c>
      <c r="C2" s="372"/>
      <c r="D2" s="372"/>
      <c r="E2" s="372"/>
      <c r="F2" s="408"/>
      <c r="G2" s="408"/>
      <c r="H2" s="408"/>
      <c r="I2" s="408"/>
      <c r="J2" s="408"/>
      <c r="K2" s="408"/>
      <c r="L2" s="408"/>
      <c r="M2" s="408"/>
      <c r="N2" s="408"/>
      <c r="O2" s="408"/>
      <c r="P2" s="408"/>
      <c r="Q2" s="408"/>
      <c r="T2" s="365" t="s">
        <v>36</v>
      </c>
      <c r="U2" s="366"/>
      <c r="V2" s="366"/>
      <c r="W2" s="366"/>
      <c r="X2" s="365" t="s">
        <v>128</v>
      </c>
      <c r="Y2" s="366"/>
      <c r="Z2" s="366"/>
      <c r="AA2" s="366"/>
      <c r="AB2" s="366"/>
      <c r="AC2" s="366"/>
      <c r="AD2" s="365" t="s">
        <v>37</v>
      </c>
    </row>
    <row r="3" spans="2:34" ht="27.6" x14ac:dyDescent="0.3">
      <c r="B3" s="372"/>
      <c r="C3" s="372"/>
      <c r="D3" s="372"/>
      <c r="E3" s="372"/>
      <c r="F3" s="372"/>
      <c r="G3" s="372"/>
      <c r="H3" s="372"/>
      <c r="I3" s="372"/>
      <c r="J3" s="372"/>
      <c r="K3" s="372"/>
      <c r="L3" s="373"/>
      <c r="M3" s="372"/>
      <c r="N3" s="372"/>
      <c r="O3" s="372"/>
      <c r="P3" s="372"/>
      <c r="Q3" s="372"/>
      <c r="T3" s="367" t="s">
        <v>31</v>
      </c>
      <c r="U3" s="368" t="s">
        <v>29</v>
      </c>
      <c r="V3" s="369" t="s">
        <v>470</v>
      </c>
      <c r="W3" s="368" t="s">
        <v>30</v>
      </c>
      <c r="X3" s="370" t="s">
        <v>636</v>
      </c>
      <c r="Y3" s="371" t="s">
        <v>637</v>
      </c>
      <c r="Z3" s="371" t="s">
        <v>474</v>
      </c>
      <c r="AA3" s="371" t="s">
        <v>475</v>
      </c>
      <c r="AB3" s="371" t="s">
        <v>476</v>
      </c>
      <c r="AC3" s="371" t="s">
        <v>477</v>
      </c>
      <c r="AD3" s="371" t="s">
        <v>479</v>
      </c>
    </row>
    <row r="4" spans="2:34" s="86" customFormat="1" ht="24.9" customHeight="1" x14ac:dyDescent="0.3">
      <c r="B4" s="374" t="s">
        <v>163</v>
      </c>
      <c r="C4" s="374" t="s">
        <v>507</v>
      </c>
      <c r="D4" s="374" t="s">
        <v>170</v>
      </c>
      <c r="E4" s="374" t="s">
        <v>634</v>
      </c>
      <c r="F4" s="374" t="s">
        <v>27</v>
      </c>
      <c r="G4" s="374" t="s">
        <v>27</v>
      </c>
      <c r="H4" s="374" t="s">
        <v>27</v>
      </c>
      <c r="I4" s="374" t="s">
        <v>27</v>
      </c>
      <c r="J4" s="374" t="s">
        <v>27</v>
      </c>
      <c r="K4" s="374" t="s">
        <v>27</v>
      </c>
      <c r="L4" s="132" t="s">
        <v>27</v>
      </c>
      <c r="M4" s="374" t="s">
        <v>27</v>
      </c>
      <c r="N4" s="374" t="s">
        <v>27</v>
      </c>
      <c r="O4" s="375" t="s">
        <v>27</v>
      </c>
      <c r="P4" s="374" t="s">
        <v>235</v>
      </c>
      <c r="Q4" s="374" t="s">
        <v>523</v>
      </c>
      <c r="R4"/>
      <c r="S4"/>
      <c r="T4" s="374" t="s">
        <v>136</v>
      </c>
      <c r="U4" s="374" t="s">
        <v>122</v>
      </c>
      <c r="V4" s="374" t="s">
        <v>468</v>
      </c>
      <c r="W4" s="374" t="s">
        <v>129</v>
      </c>
      <c r="X4" s="374" t="s">
        <v>40</v>
      </c>
      <c r="Y4" s="374" t="s">
        <v>135</v>
      </c>
      <c r="Z4" s="374" t="s">
        <v>640</v>
      </c>
      <c r="AA4" s="374" t="s">
        <v>641</v>
      </c>
      <c r="AB4" s="374" t="s">
        <v>142</v>
      </c>
      <c r="AC4" s="374" t="s">
        <v>41</v>
      </c>
      <c r="AD4" s="374" t="s">
        <v>42</v>
      </c>
      <c r="AE4"/>
      <c r="AF4"/>
      <c r="AG4"/>
    </row>
    <row r="5" spans="2:34" s="86" customFormat="1" ht="24.9" customHeight="1" x14ac:dyDescent="0.3">
      <c r="B5" s="374" t="s">
        <v>512</v>
      </c>
      <c r="C5" s="374"/>
      <c r="D5" s="374" t="s">
        <v>171</v>
      </c>
      <c r="E5" s="374" t="s">
        <v>635</v>
      </c>
      <c r="F5" s="374" t="s">
        <v>32</v>
      </c>
      <c r="G5" s="374" t="s">
        <v>111</v>
      </c>
      <c r="H5" s="374" t="s">
        <v>113</v>
      </c>
      <c r="I5" s="374" t="s">
        <v>114</v>
      </c>
      <c r="J5" s="374" t="s">
        <v>218</v>
      </c>
      <c r="K5" s="374" t="s">
        <v>219</v>
      </c>
      <c r="L5" s="132" t="s">
        <v>220</v>
      </c>
      <c r="M5" s="374" t="s">
        <v>427</v>
      </c>
      <c r="N5" s="374" t="s">
        <v>427</v>
      </c>
      <c r="O5" s="375" t="s">
        <v>221</v>
      </c>
      <c r="P5" s="374" t="s">
        <v>242</v>
      </c>
      <c r="Q5" s="376">
        <v>46137</v>
      </c>
      <c r="R5"/>
      <c r="S5"/>
      <c r="T5" s="374" t="s">
        <v>137</v>
      </c>
      <c r="U5" s="374" t="s">
        <v>121</v>
      </c>
      <c r="V5" s="374" t="s">
        <v>469</v>
      </c>
      <c r="W5" s="374" t="s">
        <v>131</v>
      </c>
      <c r="X5" s="374" t="s">
        <v>43</v>
      </c>
      <c r="Y5" s="374" t="s">
        <v>44</v>
      </c>
      <c r="Z5" s="374" t="s">
        <v>45</v>
      </c>
      <c r="AA5" s="374" t="s">
        <v>46</v>
      </c>
      <c r="AB5" s="374" t="s">
        <v>125</v>
      </c>
      <c r="AC5" s="374" t="s">
        <v>46</v>
      </c>
      <c r="AD5" s="374" t="s">
        <v>48</v>
      </c>
      <c r="AE5"/>
      <c r="AF5"/>
      <c r="AG5"/>
    </row>
    <row r="6" spans="2:34" s="86" customFormat="1" ht="24.9" customHeight="1" x14ac:dyDescent="0.3">
      <c r="B6" s="374"/>
      <c r="C6" s="374"/>
      <c r="D6" s="374" t="s">
        <v>172</v>
      </c>
      <c r="E6" s="374"/>
      <c r="F6" s="374" t="s">
        <v>47</v>
      </c>
      <c r="G6" s="374" t="s">
        <v>112</v>
      </c>
      <c r="H6" s="374" t="s">
        <v>116</v>
      </c>
      <c r="I6" s="374" t="s">
        <v>117</v>
      </c>
      <c r="J6" s="374" t="s">
        <v>222</v>
      </c>
      <c r="K6" s="376" t="s">
        <v>223</v>
      </c>
      <c r="L6" s="132" t="s">
        <v>224</v>
      </c>
      <c r="M6" s="374" t="s">
        <v>428</v>
      </c>
      <c r="N6" s="374" t="s">
        <v>430</v>
      </c>
      <c r="O6" s="375" t="s">
        <v>225</v>
      </c>
      <c r="P6" s="374" t="s">
        <v>243</v>
      </c>
      <c r="Q6" s="376">
        <v>46167</v>
      </c>
      <c r="R6"/>
      <c r="S6"/>
      <c r="T6" s="374" t="s">
        <v>138</v>
      </c>
      <c r="U6" s="374" t="s">
        <v>120</v>
      </c>
      <c r="V6" s="374" t="s">
        <v>467</v>
      </c>
      <c r="W6" s="374" t="s">
        <v>132</v>
      </c>
      <c r="X6" s="374" t="s">
        <v>49</v>
      </c>
      <c r="Y6" s="374" t="s">
        <v>134</v>
      </c>
      <c r="Z6" s="374" t="s">
        <v>50</v>
      </c>
      <c r="AA6" s="374" t="s">
        <v>50</v>
      </c>
      <c r="AB6" s="374" t="s">
        <v>127</v>
      </c>
      <c r="AC6" s="374" t="s">
        <v>50</v>
      </c>
      <c r="AD6" s="374" t="s">
        <v>643</v>
      </c>
      <c r="AE6"/>
      <c r="AF6"/>
      <c r="AG6"/>
    </row>
    <row r="7" spans="2:34" s="86" customFormat="1" ht="24.9" customHeight="1" x14ac:dyDescent="0.3">
      <c r="B7" s="374"/>
      <c r="C7" s="374"/>
      <c r="D7" s="374"/>
      <c r="E7" s="374"/>
      <c r="F7" s="374"/>
      <c r="G7" s="374" t="s">
        <v>119</v>
      </c>
      <c r="H7" s="374"/>
      <c r="I7" s="374"/>
      <c r="J7" s="374" t="s">
        <v>226</v>
      </c>
      <c r="K7" s="376" t="s">
        <v>227</v>
      </c>
      <c r="L7" s="132" t="s">
        <v>228</v>
      </c>
      <c r="M7" s="374" t="s">
        <v>429</v>
      </c>
      <c r="N7" s="374" t="s">
        <v>431</v>
      </c>
      <c r="O7" s="375" t="s">
        <v>229</v>
      </c>
      <c r="P7" s="374" t="s">
        <v>343</v>
      </c>
      <c r="Q7" s="376">
        <v>46198</v>
      </c>
      <c r="R7"/>
      <c r="S7"/>
      <c r="T7" s="374" t="s">
        <v>139</v>
      </c>
      <c r="U7" s="374" t="s">
        <v>140</v>
      </c>
      <c r="V7" s="374" t="s">
        <v>466</v>
      </c>
      <c r="W7" s="374" t="s">
        <v>130</v>
      </c>
      <c r="X7" s="374" t="s">
        <v>51</v>
      </c>
      <c r="Y7" s="374" t="s">
        <v>52</v>
      </c>
      <c r="Z7" s="374" t="s">
        <v>473</v>
      </c>
      <c r="AA7" s="374" t="s">
        <v>53</v>
      </c>
      <c r="AB7" s="374" t="s">
        <v>126</v>
      </c>
      <c r="AC7" s="374" t="s">
        <v>52</v>
      </c>
      <c r="AD7" s="374" t="s">
        <v>478</v>
      </c>
      <c r="AE7"/>
      <c r="AF7"/>
      <c r="AG7"/>
    </row>
    <row r="8" spans="2:34" s="86" customFormat="1" ht="24.9" customHeight="1" x14ac:dyDescent="0.3">
      <c r="B8" s="374"/>
      <c r="C8" s="374"/>
      <c r="D8" s="374"/>
      <c r="E8" s="374"/>
      <c r="F8" s="374"/>
      <c r="G8" s="374"/>
      <c r="H8" s="374"/>
      <c r="I8" s="374"/>
      <c r="J8" s="374" t="s">
        <v>230</v>
      </c>
      <c r="K8" s="376" t="s">
        <v>231</v>
      </c>
      <c r="L8" s="132" t="s">
        <v>232</v>
      </c>
      <c r="M8" s="374"/>
      <c r="N8" s="374"/>
      <c r="O8" s="375" t="s">
        <v>233</v>
      </c>
      <c r="P8" s="374"/>
      <c r="Q8" s="376">
        <v>46228</v>
      </c>
      <c r="R8"/>
      <c r="S8"/>
      <c r="T8" s="374" t="s">
        <v>642</v>
      </c>
      <c r="U8" s="374" t="s">
        <v>118</v>
      </c>
      <c r="V8" s="374" t="s">
        <v>464</v>
      </c>
      <c r="W8" s="374"/>
      <c r="X8" s="374" t="s">
        <v>54</v>
      </c>
      <c r="Y8" s="374"/>
      <c r="Z8" s="374"/>
      <c r="AA8" s="374"/>
      <c r="AB8" s="374"/>
      <c r="AC8" s="374"/>
      <c r="AD8" s="374"/>
      <c r="AE8"/>
      <c r="AF8"/>
      <c r="AG8"/>
    </row>
    <row r="9" spans="2:34" s="86" customFormat="1" ht="24.9" customHeight="1" x14ac:dyDescent="0.3">
      <c r="B9" s="374"/>
      <c r="C9" s="374"/>
      <c r="D9" s="374"/>
      <c r="E9" s="374"/>
      <c r="F9" s="374"/>
      <c r="G9" s="374"/>
      <c r="H9" s="374"/>
      <c r="I9" s="374"/>
      <c r="J9" s="374" t="s">
        <v>234</v>
      </c>
      <c r="K9" s="376" t="s">
        <v>98</v>
      </c>
      <c r="L9" s="132" t="s">
        <v>235</v>
      </c>
      <c r="M9" s="374"/>
      <c r="N9" s="374"/>
      <c r="O9" s="375" t="s">
        <v>236</v>
      </c>
      <c r="P9" s="374"/>
      <c r="Q9" s="376">
        <v>46259</v>
      </c>
      <c r="R9"/>
      <c r="S9"/>
      <c r="T9" s="374"/>
      <c r="U9" s="374" t="s">
        <v>115</v>
      </c>
      <c r="V9" s="374" t="s">
        <v>465</v>
      </c>
      <c r="W9" s="374"/>
      <c r="X9" s="374" t="s">
        <v>55</v>
      </c>
      <c r="Y9" s="374"/>
      <c r="Z9" s="374"/>
      <c r="AA9" s="374"/>
      <c r="AB9" s="374"/>
      <c r="AC9" s="374"/>
      <c r="AD9" s="374"/>
      <c r="AE9"/>
      <c r="AF9"/>
      <c r="AG9"/>
    </row>
    <row r="10" spans="2:34" s="86" customFormat="1" ht="24.9" customHeight="1" x14ac:dyDescent="0.3">
      <c r="B10" s="374"/>
      <c r="C10" s="374"/>
      <c r="D10" s="374"/>
      <c r="E10" s="374"/>
      <c r="F10" s="374"/>
      <c r="G10" s="374"/>
      <c r="H10" s="374"/>
      <c r="I10" s="374"/>
      <c r="J10" s="374" t="s">
        <v>237</v>
      </c>
      <c r="K10" s="374"/>
      <c r="L10" s="374"/>
      <c r="M10" s="374"/>
      <c r="N10" s="374"/>
      <c r="O10" s="375" t="s">
        <v>238</v>
      </c>
      <c r="P10" s="374"/>
      <c r="Q10" s="376">
        <v>46290</v>
      </c>
      <c r="R10"/>
      <c r="S10"/>
      <c r="T10"/>
      <c r="U10"/>
      <c r="V10"/>
      <c r="W10"/>
      <c r="X10"/>
      <c r="Y10"/>
      <c r="Z10"/>
      <c r="AA10"/>
      <c r="AB10"/>
      <c r="AC10"/>
      <c r="AD10"/>
      <c r="AE10"/>
      <c r="AF10"/>
      <c r="AG10"/>
      <c r="AH10"/>
    </row>
    <row r="11" spans="2:34" s="86" customFormat="1" ht="24.9" customHeight="1" x14ac:dyDescent="0.3">
      <c r="B11" s="87"/>
      <c r="C11" s="87"/>
      <c r="D11" s="87"/>
      <c r="E11" s="87"/>
      <c r="F11" s="87"/>
      <c r="G11" s="87"/>
      <c r="H11" s="87"/>
      <c r="I11" s="87"/>
      <c r="J11" s="374" t="s">
        <v>239</v>
      </c>
      <c r="K11" s="87"/>
      <c r="L11" s="87"/>
      <c r="M11" s="87"/>
      <c r="N11" s="87"/>
      <c r="O11" s="333" t="s">
        <v>240</v>
      </c>
      <c r="P11" s="87"/>
      <c r="Q11" s="89">
        <v>46320</v>
      </c>
      <c r="R11"/>
      <c r="S11"/>
      <c r="AE11"/>
      <c r="AF11"/>
      <c r="AG11"/>
    </row>
    <row r="12" spans="2:34" s="86" customFormat="1" ht="24.9" customHeight="1" x14ac:dyDescent="0.3">
      <c r="B12" s="87"/>
      <c r="C12" s="87"/>
      <c r="D12" s="87"/>
      <c r="E12" s="87"/>
      <c r="F12" s="87"/>
      <c r="G12" s="87"/>
      <c r="H12" s="87"/>
      <c r="I12" s="87"/>
      <c r="J12" s="374" t="s">
        <v>123</v>
      </c>
      <c r="K12" s="87"/>
      <c r="L12" s="87"/>
      <c r="M12" s="87"/>
      <c r="N12" s="87"/>
      <c r="O12" s="333" t="s">
        <v>241</v>
      </c>
      <c r="P12" s="87"/>
      <c r="Q12" s="89">
        <v>46351</v>
      </c>
      <c r="R12"/>
      <c r="S12"/>
      <c r="AE12"/>
      <c r="AF12"/>
      <c r="AG12"/>
    </row>
    <row r="13" spans="2:34" s="86" customFormat="1" ht="24.9" customHeight="1" x14ac:dyDescent="0.3">
      <c r="B13" s="87"/>
      <c r="C13" s="87"/>
      <c r="D13" s="87"/>
      <c r="E13" s="87"/>
      <c r="F13" s="87"/>
      <c r="G13" s="87"/>
      <c r="H13" s="87"/>
      <c r="I13" s="87"/>
      <c r="J13" s="374" t="s">
        <v>124</v>
      </c>
      <c r="K13" s="87"/>
      <c r="L13" s="87"/>
      <c r="M13" s="87"/>
      <c r="N13" s="87"/>
      <c r="O13" s="333" t="s">
        <v>242</v>
      </c>
      <c r="P13" s="87"/>
      <c r="Q13" s="89">
        <v>46357</v>
      </c>
      <c r="R13"/>
      <c r="S13"/>
      <c r="AE13"/>
      <c r="AF13"/>
      <c r="AG13"/>
    </row>
    <row r="14" spans="2:34" s="86" customFormat="1" ht="24.9" customHeight="1" x14ac:dyDescent="0.3">
      <c r="B14" s="87"/>
      <c r="C14" s="87"/>
      <c r="D14" s="87"/>
      <c r="E14" s="87"/>
      <c r="F14" s="87"/>
      <c r="G14" s="87"/>
      <c r="H14" s="87"/>
      <c r="I14" s="87"/>
      <c r="J14" s="374" t="s">
        <v>244</v>
      </c>
      <c r="K14" s="87"/>
      <c r="L14" s="87"/>
      <c r="M14" s="87"/>
      <c r="N14" s="87"/>
      <c r="O14" s="333" t="s">
        <v>243</v>
      </c>
      <c r="P14" s="87"/>
      <c r="Q14" s="89">
        <v>46388</v>
      </c>
      <c r="R14"/>
      <c r="S14"/>
      <c r="AE14"/>
      <c r="AF14"/>
      <c r="AG14"/>
    </row>
    <row r="15" spans="2:34" s="86" customFormat="1" ht="24.9" customHeight="1" x14ac:dyDescent="0.3">
      <c r="B15" s="87"/>
      <c r="C15" s="87"/>
      <c r="D15" s="87"/>
      <c r="E15" s="87"/>
      <c r="F15" s="87"/>
      <c r="G15" s="87"/>
      <c r="H15" s="87"/>
      <c r="I15" s="87"/>
      <c r="J15" s="374" t="s">
        <v>246</v>
      </c>
      <c r="K15" s="87"/>
      <c r="L15" s="87"/>
      <c r="M15" s="87"/>
      <c r="N15" s="87"/>
      <c r="O15" s="333" t="s">
        <v>245</v>
      </c>
      <c r="P15" s="87"/>
      <c r="Q15" s="89">
        <v>46419</v>
      </c>
    </row>
    <row r="16" spans="2:34" s="86" customFormat="1" ht="24.9" customHeight="1" x14ac:dyDescent="0.3">
      <c r="B16" s="87"/>
      <c r="C16" s="87"/>
      <c r="D16" s="87"/>
      <c r="E16" s="87"/>
      <c r="F16" s="87"/>
      <c r="G16" s="87"/>
      <c r="H16" s="87"/>
      <c r="I16" s="87"/>
      <c r="J16" s="374" t="s">
        <v>247</v>
      </c>
      <c r="K16" s="87"/>
      <c r="L16" s="87"/>
      <c r="M16" s="87"/>
      <c r="N16" s="87"/>
      <c r="O16" s="87"/>
      <c r="P16" s="87"/>
      <c r="Q16" s="89">
        <v>46447</v>
      </c>
    </row>
    <row r="17" spans="2:17" s="86" customFormat="1" ht="24.9" customHeight="1" x14ac:dyDescent="0.3">
      <c r="B17" s="87"/>
      <c r="C17" s="87"/>
      <c r="D17" s="87"/>
      <c r="E17" s="87"/>
      <c r="F17" s="89"/>
      <c r="G17" s="87"/>
      <c r="H17" s="87"/>
      <c r="I17" s="89"/>
      <c r="J17" s="374" t="s">
        <v>98</v>
      </c>
      <c r="K17" s="87"/>
      <c r="L17" s="87"/>
      <c r="M17" s="87"/>
      <c r="N17" s="87"/>
      <c r="O17" s="87"/>
      <c r="P17" s="87"/>
      <c r="Q17" s="89">
        <v>46478</v>
      </c>
    </row>
    <row r="18" spans="2:17" s="86" customFormat="1" ht="24.9" customHeight="1" x14ac:dyDescent="0.3">
      <c r="F18" s="88"/>
      <c r="I18" s="88"/>
      <c r="J18" s="88"/>
    </row>
    <row r="19" spans="2:17" s="86" customFormat="1" ht="24.9" customHeight="1" x14ac:dyDescent="0.3">
      <c r="F19" s="88"/>
      <c r="I19" s="88"/>
      <c r="J19" s="88"/>
    </row>
    <row r="20" spans="2:17" s="86" customFormat="1" ht="24.9" customHeight="1" x14ac:dyDescent="0.3">
      <c r="F20" s="88"/>
      <c r="I20" s="88"/>
      <c r="J20" s="88"/>
    </row>
    <row r="21" spans="2:17" s="86" customFormat="1" ht="24.9" customHeight="1" x14ac:dyDescent="0.3">
      <c r="F21" s="88"/>
      <c r="H21" s="88"/>
      <c r="I21" s="88"/>
      <c r="J21" s="88"/>
      <c r="K21"/>
      <c r="L21" s="88"/>
    </row>
    <row r="22" spans="2:17" s="86" customFormat="1" ht="24.9" customHeight="1" x14ac:dyDescent="0.3">
      <c r="B22" s="86" t="s">
        <v>627</v>
      </c>
      <c r="F22" s="88"/>
      <c r="H22" s="88"/>
      <c r="I22" s="88"/>
      <c r="J22" s="88"/>
      <c r="K22"/>
      <c r="L22" s="88"/>
    </row>
    <row r="23" spans="2:17" s="86" customFormat="1" ht="24.9" customHeight="1" x14ac:dyDescent="0.3">
      <c r="B23" s="86">
        <v>455</v>
      </c>
      <c r="F23" s="88"/>
      <c r="H23" s="88"/>
      <c r="I23" s="88"/>
      <c r="J23" s="88"/>
      <c r="K23"/>
      <c r="L23" s="88"/>
    </row>
    <row r="24" spans="2:17" s="86" customFormat="1" ht="24.9" customHeight="1" x14ac:dyDescent="0.3">
      <c r="B24" s="86">
        <v>960</v>
      </c>
      <c r="F24" s="88"/>
      <c r="H24" s="88"/>
      <c r="I24" s="88"/>
      <c r="J24" s="88"/>
      <c r="K24"/>
      <c r="L24" s="88"/>
    </row>
    <row r="25" spans="2:17" s="86" customFormat="1" ht="24.9" customHeight="1" x14ac:dyDescent="0.3">
      <c r="B25" s="86">
        <v>720</v>
      </c>
      <c r="F25" s="88"/>
      <c r="H25" s="88"/>
      <c r="I25" s="88"/>
      <c r="J25" s="88"/>
      <c r="K25"/>
      <c r="L25" s="88"/>
    </row>
    <row r="26" spans="2:17" s="86" customFormat="1" ht="24.9" customHeight="1" x14ac:dyDescent="0.3">
      <c r="B26" s="86">
        <v>1833</v>
      </c>
      <c r="F26" s="88"/>
      <c r="H26" s="88"/>
      <c r="I26" s="88"/>
      <c r="J26" s="88"/>
      <c r="K26"/>
      <c r="L26" s="88"/>
    </row>
    <row r="27" spans="2:17" x14ac:dyDescent="0.3">
      <c r="B27" s="86">
        <v>480</v>
      </c>
      <c r="F27" s="19"/>
      <c r="H27" s="19"/>
      <c r="I27" s="19"/>
      <c r="J27" s="19"/>
      <c r="L27" s="19"/>
      <c r="Q27" s="86"/>
    </row>
    <row r="28" spans="2:17" x14ac:dyDescent="0.3">
      <c r="B28" s="86">
        <v>667</v>
      </c>
      <c r="F28" s="19"/>
      <c r="H28" s="19"/>
      <c r="I28" s="19"/>
      <c r="J28" s="19"/>
      <c r="L28" s="19"/>
      <c r="Q28" s="86"/>
    </row>
    <row r="29" spans="2:17" x14ac:dyDescent="0.3">
      <c r="B29" s="86">
        <v>84</v>
      </c>
      <c r="Q29" s="86"/>
    </row>
    <row r="30" spans="2:17" x14ac:dyDescent="0.3">
      <c r="B30" s="86">
        <v>1768</v>
      </c>
      <c r="Q30" s="86"/>
    </row>
    <row r="31" spans="2:17" x14ac:dyDescent="0.3">
      <c r="B31">
        <f>SUM(B23:B30)</f>
        <v>6967</v>
      </c>
      <c r="Q31" s="14"/>
    </row>
  </sheetData>
  <mergeCells count="1">
    <mergeCell ref="F2:Q2"/>
  </mergeCells>
  <pageMargins left="0.7" right="0.7" top="0.75" bottom="0.75" header="0.3" footer="0.3"/>
  <pageSetup paperSize="9" orientation="portrait" r:id="rId1"/>
  <headerFooter>
    <oddFooter>&amp;L_x000D_&amp;1#&amp;"Calibri"&amp;10&amp;KFF0000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E2483-513F-4074-9AA7-9FEECC83E5A9}">
  <sheetPr codeName="Sheet2">
    <tabColor theme="4"/>
    <pageSetUpPr autoPageBreaks="0"/>
  </sheetPr>
  <dimension ref="A1:S80"/>
  <sheetViews>
    <sheetView showGridLines="0" zoomScale="70" zoomScaleNormal="70" workbookViewId="0">
      <selection activeCell="D18" sqref="D18:K18"/>
    </sheetView>
  </sheetViews>
  <sheetFormatPr defaultColWidth="0" defaultRowHeight="0" customHeight="1" zeroHeight="1" x14ac:dyDescent="0.25"/>
  <cols>
    <col min="1" max="1" width="1.44140625" style="4" customWidth="1"/>
    <col min="2" max="2" width="2.44140625" style="4" customWidth="1"/>
    <col min="3" max="3" width="5.5546875" style="4" customWidth="1"/>
    <col min="4" max="4" width="62.44140625" style="26" customWidth="1"/>
    <col min="5" max="5" width="15.5546875" style="27" customWidth="1"/>
    <col min="6" max="11" width="15.5546875" style="4" customWidth="1"/>
    <col min="12" max="12" width="7.5546875" style="4" customWidth="1"/>
    <col min="13" max="13" width="1.44140625" style="4" customWidth="1"/>
    <col min="14" max="19" width="0" style="4" hidden="1" customWidth="1"/>
    <col min="20" max="16384" width="8.5546875" style="4" hidden="1"/>
  </cols>
  <sheetData>
    <row r="1" spans="2:12" ht="8.1" customHeight="1" thickBot="1" x14ac:dyDescent="0.3"/>
    <row r="2" spans="2:12" s="30" customFormat="1" ht="25.2" thickBot="1" x14ac:dyDescent="0.45">
      <c r="B2" s="28"/>
      <c r="C2" s="29" t="s">
        <v>18</v>
      </c>
      <c r="D2" s="29"/>
      <c r="E2" s="49"/>
      <c r="F2" s="49"/>
      <c r="G2" s="49"/>
      <c r="H2" s="49"/>
      <c r="I2" s="49"/>
      <c r="J2" s="49"/>
      <c r="K2" s="49"/>
      <c r="L2" s="53"/>
    </row>
    <row r="3" spans="2:12" ht="14.4" x14ac:dyDescent="0.3">
      <c r="B3" s="31"/>
      <c r="G3" s="48"/>
      <c r="L3" s="32"/>
    </row>
    <row r="4" spans="2:12" ht="14.4" x14ac:dyDescent="0.3">
      <c r="B4" s="31"/>
      <c r="G4" s="48"/>
      <c r="L4" s="32"/>
    </row>
    <row r="5" spans="2:12" ht="14.4" x14ac:dyDescent="0.3">
      <c r="B5" s="31"/>
      <c r="G5" s="48"/>
      <c r="L5" s="32"/>
    </row>
    <row r="6" spans="2:12" ht="14.4" x14ac:dyDescent="0.3">
      <c r="B6" s="31"/>
      <c r="G6" s="48"/>
      <c r="L6" s="32"/>
    </row>
    <row r="7" spans="2:12" ht="15.6" x14ac:dyDescent="0.3">
      <c r="B7" s="33"/>
      <c r="C7" s="34" t="s">
        <v>148</v>
      </c>
      <c r="D7" s="52"/>
      <c r="E7" s="52"/>
      <c r="F7" s="52"/>
      <c r="G7" s="52"/>
      <c r="H7" s="52"/>
      <c r="I7" s="52"/>
      <c r="J7" s="52"/>
      <c r="K7" s="52"/>
      <c r="L7" s="54"/>
    </row>
    <row r="8" spans="2:12" ht="15.6" x14ac:dyDescent="0.3">
      <c r="B8" s="55"/>
      <c r="C8" s="50"/>
      <c r="D8" s="50"/>
      <c r="E8" s="50"/>
      <c r="F8" s="50"/>
      <c r="G8" s="50"/>
      <c r="H8" s="50"/>
      <c r="I8" s="50"/>
      <c r="J8" s="50"/>
      <c r="K8" s="50"/>
      <c r="L8" s="56"/>
    </row>
    <row r="9" spans="2:12" ht="17.399999999999999" x14ac:dyDescent="0.3">
      <c r="B9" s="55"/>
      <c r="C9" s="51" t="s">
        <v>19</v>
      </c>
      <c r="D9" s="57"/>
      <c r="E9" s="58"/>
      <c r="F9" s="58"/>
      <c r="G9" s="59"/>
      <c r="H9" s="413"/>
      <c r="I9" s="413"/>
      <c r="J9" s="60"/>
      <c r="K9" s="50"/>
      <c r="L9" s="56"/>
    </row>
    <row r="10" spans="2:12" ht="9" customHeight="1" x14ac:dyDescent="0.3">
      <c r="B10" s="55"/>
      <c r="C10" s="51"/>
      <c r="D10" s="51"/>
      <c r="E10" s="51"/>
      <c r="F10" s="51"/>
      <c r="G10" s="51"/>
      <c r="H10" s="51"/>
      <c r="I10" s="51"/>
      <c r="J10" s="51"/>
      <c r="K10" s="50"/>
      <c r="L10" s="56"/>
    </row>
    <row r="11" spans="2:12" ht="15.6" customHeight="1" x14ac:dyDescent="0.3">
      <c r="B11" s="55"/>
      <c r="C11" s="51"/>
      <c r="D11" s="412" t="s">
        <v>169</v>
      </c>
      <c r="E11" s="412"/>
      <c r="F11" s="412"/>
      <c r="G11" s="412"/>
      <c r="H11" s="412"/>
      <c r="I11" s="412"/>
      <c r="J11" s="412"/>
      <c r="K11" s="50"/>
      <c r="L11" s="56"/>
    </row>
    <row r="12" spans="2:12" ht="15.6" x14ac:dyDescent="0.3">
      <c r="B12" s="55"/>
      <c r="C12" s="51"/>
      <c r="D12" s="412" t="s">
        <v>20</v>
      </c>
      <c r="E12" s="412"/>
      <c r="F12" s="412"/>
      <c r="G12" s="412"/>
      <c r="H12" s="412"/>
      <c r="I12" s="412"/>
      <c r="J12" s="412"/>
      <c r="K12" s="50"/>
      <c r="L12" s="56"/>
    </row>
    <row r="13" spans="2:12" ht="15.6" x14ac:dyDescent="0.3">
      <c r="B13" s="55"/>
      <c r="C13" s="51"/>
      <c r="D13" s="412" t="s">
        <v>619</v>
      </c>
      <c r="E13" s="412"/>
      <c r="F13" s="412"/>
      <c r="G13" s="412"/>
      <c r="H13" s="412"/>
      <c r="I13" s="412"/>
      <c r="J13" s="412"/>
      <c r="K13" s="50"/>
      <c r="L13" s="56"/>
    </row>
    <row r="14" spans="2:12" ht="15.6" x14ac:dyDescent="0.3">
      <c r="B14" s="55"/>
      <c r="C14" s="51"/>
      <c r="D14" s="412" t="s">
        <v>620</v>
      </c>
      <c r="E14" s="412"/>
      <c r="F14" s="412"/>
      <c r="G14" s="412"/>
      <c r="H14" s="412"/>
      <c r="I14" s="412"/>
      <c r="J14" s="412"/>
      <c r="K14" s="50"/>
      <c r="L14" s="56"/>
    </row>
    <row r="15" spans="2:12" ht="18.75" customHeight="1" x14ac:dyDescent="0.3">
      <c r="B15" s="55"/>
      <c r="C15" s="51"/>
      <c r="D15" s="412" t="s">
        <v>21</v>
      </c>
      <c r="E15" s="412"/>
      <c r="F15" s="412"/>
      <c r="G15" s="412"/>
      <c r="H15" s="412"/>
      <c r="I15" s="412"/>
      <c r="J15" s="412"/>
      <c r="K15" s="50"/>
      <c r="L15" s="56"/>
    </row>
    <row r="16" spans="2:12" ht="18.75" customHeight="1" x14ac:dyDescent="0.3">
      <c r="B16" s="55"/>
      <c r="C16" s="51"/>
      <c r="D16" s="412" t="s">
        <v>411</v>
      </c>
      <c r="E16" s="415"/>
      <c r="F16" s="415"/>
      <c r="G16" s="415"/>
      <c r="H16" s="415"/>
      <c r="I16" s="415"/>
      <c r="J16" s="415"/>
      <c r="K16" s="50"/>
      <c r="L16" s="56"/>
    </row>
    <row r="17" spans="1:19" ht="15.6" x14ac:dyDescent="0.3">
      <c r="B17" s="55"/>
      <c r="C17" s="50"/>
      <c r="D17" s="412"/>
      <c r="E17" s="412"/>
      <c r="F17" s="412"/>
      <c r="G17" s="412"/>
      <c r="H17" s="412"/>
      <c r="I17" s="412"/>
      <c r="J17" s="412"/>
      <c r="K17" s="50"/>
      <c r="L17" s="56"/>
    </row>
    <row r="18" spans="1:19" ht="270.60000000000002" customHeight="1" x14ac:dyDescent="0.3">
      <c r="B18" s="55"/>
      <c r="C18" s="50"/>
      <c r="D18" s="409" t="s">
        <v>628</v>
      </c>
      <c r="E18" s="410"/>
      <c r="F18" s="410"/>
      <c r="G18" s="410"/>
      <c r="H18" s="410"/>
      <c r="I18" s="410"/>
      <c r="J18" s="410"/>
      <c r="K18" s="411"/>
      <c r="L18" s="56"/>
    </row>
    <row r="19" spans="1:19" ht="15.6" x14ac:dyDescent="0.3">
      <c r="B19" s="55"/>
      <c r="C19" s="50"/>
      <c r="D19" s="50"/>
      <c r="E19" s="50"/>
      <c r="F19" s="50"/>
      <c r="G19" s="50"/>
      <c r="H19" s="50"/>
      <c r="I19" s="50"/>
      <c r="J19" s="50"/>
      <c r="K19" s="50"/>
      <c r="L19" s="56"/>
    </row>
    <row r="20" spans="1:19" ht="17.399999999999999" x14ac:dyDescent="0.3">
      <c r="A20" s="69"/>
      <c r="B20" s="70"/>
      <c r="C20" s="71" t="s">
        <v>133</v>
      </c>
      <c r="D20" s="72"/>
      <c r="E20" s="73"/>
      <c r="F20" s="73"/>
      <c r="G20" s="74"/>
      <c r="H20" s="414"/>
      <c r="I20" s="414"/>
      <c r="J20" s="75"/>
      <c r="K20" s="76"/>
      <c r="L20" s="77"/>
      <c r="M20" s="69"/>
      <c r="N20" s="69"/>
      <c r="O20" s="69"/>
      <c r="P20" s="69"/>
      <c r="Q20" s="69"/>
      <c r="R20" s="69"/>
      <c r="S20" s="69"/>
    </row>
    <row r="21" spans="1:19" ht="9" customHeight="1" x14ac:dyDescent="0.3">
      <c r="A21" s="69"/>
      <c r="B21" s="70"/>
      <c r="C21" s="71"/>
      <c r="D21" s="71"/>
      <c r="E21" s="71"/>
      <c r="F21" s="71"/>
      <c r="G21" s="71"/>
      <c r="H21" s="71"/>
      <c r="I21" s="71"/>
      <c r="J21" s="71"/>
      <c r="K21" s="76"/>
      <c r="L21" s="77"/>
      <c r="M21" s="69"/>
      <c r="N21" s="69"/>
      <c r="O21" s="69"/>
      <c r="P21" s="69"/>
      <c r="Q21" s="69"/>
      <c r="R21" s="69"/>
      <c r="S21" s="69"/>
    </row>
    <row r="22" spans="1:19" ht="15.6" customHeight="1" x14ac:dyDescent="0.3">
      <c r="B22" s="55"/>
      <c r="C22" s="51"/>
      <c r="D22" s="412" t="s">
        <v>169</v>
      </c>
      <c r="E22" s="412"/>
      <c r="F22" s="412"/>
      <c r="G22" s="412"/>
      <c r="H22" s="412"/>
      <c r="I22" s="412"/>
      <c r="J22" s="412"/>
      <c r="K22" s="50"/>
      <c r="L22" s="56"/>
    </row>
    <row r="23" spans="1:19" ht="15.6" x14ac:dyDescent="0.3">
      <c r="A23" s="69"/>
      <c r="B23" s="70"/>
      <c r="C23" s="71"/>
      <c r="D23" s="412" t="s">
        <v>616</v>
      </c>
      <c r="E23" s="415"/>
      <c r="F23" s="415"/>
      <c r="G23" s="415"/>
      <c r="H23" s="415"/>
      <c r="I23" s="415"/>
      <c r="J23" s="415"/>
      <c r="K23" s="76"/>
      <c r="L23" s="77"/>
      <c r="M23" s="69"/>
      <c r="N23" s="69"/>
      <c r="O23" s="69"/>
      <c r="P23" s="69"/>
      <c r="Q23" s="69"/>
      <c r="R23" s="69"/>
      <c r="S23" s="69"/>
    </row>
    <row r="24" spans="1:19" ht="15.6" x14ac:dyDescent="0.3">
      <c r="A24" s="69"/>
      <c r="B24" s="70"/>
      <c r="C24" s="76"/>
      <c r="D24" s="412" t="s">
        <v>146</v>
      </c>
      <c r="E24" s="415"/>
      <c r="F24" s="415"/>
      <c r="G24" s="415"/>
      <c r="H24" s="415"/>
      <c r="I24" s="415"/>
      <c r="J24" s="415"/>
      <c r="K24" s="76"/>
      <c r="L24" s="77"/>
      <c r="M24" s="69"/>
      <c r="N24" s="69"/>
      <c r="O24" s="69"/>
      <c r="P24" s="69"/>
      <c r="Q24" s="69"/>
      <c r="R24" s="69"/>
      <c r="S24" s="69"/>
    </row>
    <row r="25" spans="1:19" ht="15.6" x14ac:dyDescent="0.3">
      <c r="A25" s="69"/>
      <c r="B25" s="70"/>
      <c r="C25" s="76"/>
      <c r="D25" s="412" t="s">
        <v>618</v>
      </c>
      <c r="E25" s="415"/>
      <c r="F25" s="415"/>
      <c r="G25" s="415"/>
      <c r="H25" s="415"/>
      <c r="I25" s="415"/>
      <c r="J25" s="415"/>
      <c r="K25" s="76"/>
      <c r="L25" s="77"/>
      <c r="M25" s="69"/>
      <c r="N25" s="69"/>
      <c r="O25" s="69"/>
      <c r="P25" s="69"/>
      <c r="Q25" s="69"/>
      <c r="R25" s="69"/>
      <c r="S25" s="69"/>
    </row>
    <row r="26" spans="1:19" ht="15.6" x14ac:dyDescent="0.3">
      <c r="A26" s="69"/>
      <c r="B26" s="70"/>
      <c r="C26" s="76"/>
      <c r="D26" s="412" t="s">
        <v>617</v>
      </c>
      <c r="E26" s="415"/>
      <c r="F26" s="415"/>
      <c r="G26" s="415"/>
      <c r="H26" s="415"/>
      <c r="I26" s="415"/>
      <c r="J26" s="415"/>
      <c r="K26" s="76"/>
      <c r="L26" s="77"/>
      <c r="M26" s="69"/>
      <c r="N26" s="69"/>
      <c r="O26" s="69"/>
      <c r="P26" s="69"/>
      <c r="Q26" s="69"/>
      <c r="R26" s="69"/>
      <c r="S26" s="69"/>
    </row>
    <row r="27" spans="1:19" ht="18" customHeight="1" x14ac:dyDescent="0.3">
      <c r="A27" s="69"/>
      <c r="B27" s="70"/>
      <c r="C27" s="76"/>
      <c r="D27" s="412" t="s">
        <v>411</v>
      </c>
      <c r="E27" s="415"/>
      <c r="F27" s="415"/>
      <c r="G27" s="415"/>
      <c r="H27" s="415"/>
      <c r="I27" s="415"/>
      <c r="J27" s="415"/>
      <c r="K27" s="76"/>
      <c r="L27" s="77"/>
      <c r="M27" s="69"/>
      <c r="N27" s="69"/>
      <c r="O27" s="69"/>
      <c r="P27" s="69"/>
      <c r="Q27" s="69"/>
      <c r="R27" s="69"/>
      <c r="S27" s="69"/>
    </row>
    <row r="28" spans="1:19" ht="15.6" x14ac:dyDescent="0.3">
      <c r="A28" s="69"/>
      <c r="B28" s="70"/>
      <c r="C28" s="76"/>
      <c r="D28" s="415"/>
      <c r="E28" s="415"/>
      <c r="F28" s="415"/>
      <c r="G28" s="415"/>
      <c r="H28" s="415"/>
      <c r="I28" s="415"/>
      <c r="J28" s="415"/>
      <c r="K28" s="76"/>
      <c r="L28" s="77"/>
      <c r="M28" s="69"/>
      <c r="N28" s="69"/>
      <c r="O28" s="69"/>
      <c r="P28" s="69"/>
      <c r="Q28" s="69"/>
      <c r="R28" s="69"/>
      <c r="S28" s="69"/>
    </row>
    <row r="29" spans="1:19" ht="269.39999999999998" customHeight="1" x14ac:dyDescent="0.3">
      <c r="A29" s="69"/>
      <c r="B29" s="70"/>
      <c r="C29" s="76"/>
      <c r="D29" s="409" t="s">
        <v>168</v>
      </c>
      <c r="E29" s="410"/>
      <c r="F29" s="410"/>
      <c r="G29" s="410"/>
      <c r="H29" s="410"/>
      <c r="I29" s="410"/>
      <c r="J29" s="410"/>
      <c r="K29" s="411"/>
      <c r="L29" s="77"/>
      <c r="M29" s="69"/>
      <c r="N29" s="69"/>
      <c r="O29" s="69"/>
      <c r="P29" s="69"/>
      <c r="Q29" s="69"/>
      <c r="R29" s="69"/>
      <c r="S29" s="69"/>
    </row>
    <row r="30" spans="1:19" ht="15.6" x14ac:dyDescent="0.3">
      <c r="B30" s="55"/>
      <c r="C30" s="50"/>
      <c r="D30" s="50"/>
      <c r="E30" s="50"/>
      <c r="F30" s="50"/>
      <c r="G30" s="50"/>
      <c r="H30" s="50"/>
      <c r="I30" s="50"/>
      <c r="J30" s="50"/>
      <c r="K30" s="50"/>
      <c r="L30" s="56"/>
    </row>
    <row r="31" spans="1:19" ht="17.399999999999999" x14ac:dyDescent="0.3">
      <c r="B31" s="35"/>
      <c r="C31" s="51" t="s">
        <v>24</v>
      </c>
      <c r="D31" s="57"/>
      <c r="E31" s="58"/>
      <c r="F31" s="58"/>
      <c r="G31" s="59"/>
      <c r="H31" s="413"/>
      <c r="I31" s="413"/>
      <c r="J31" s="60"/>
      <c r="K31" s="50"/>
      <c r="L31" s="56"/>
    </row>
    <row r="32" spans="1:19" ht="17.399999999999999" customHeight="1" x14ac:dyDescent="0.3">
      <c r="B32" s="35"/>
      <c r="C32" s="51"/>
      <c r="D32" s="51"/>
      <c r="E32" s="51"/>
      <c r="F32" s="51"/>
      <c r="G32" s="51"/>
      <c r="H32" s="51"/>
      <c r="I32" s="51"/>
      <c r="J32" s="51"/>
      <c r="K32" s="50"/>
      <c r="L32" s="56"/>
    </row>
    <row r="33" spans="2:12" ht="14.4" customHeight="1" x14ac:dyDescent="0.3">
      <c r="B33" s="55"/>
      <c r="C33" s="51"/>
      <c r="D33" s="412" t="s">
        <v>169</v>
      </c>
      <c r="E33" s="412"/>
      <c r="F33" s="412"/>
      <c r="G33" s="412"/>
      <c r="H33" s="412"/>
      <c r="I33" s="412"/>
      <c r="J33" s="412"/>
      <c r="K33" s="50"/>
      <c r="L33" s="56"/>
    </row>
    <row r="34" spans="2:12" ht="15.6" x14ac:dyDescent="0.3">
      <c r="B34" s="35"/>
      <c r="C34" s="51"/>
      <c r="D34" s="412" t="s">
        <v>621</v>
      </c>
      <c r="E34" s="412"/>
      <c r="F34" s="412"/>
      <c r="G34" s="412"/>
      <c r="H34" s="412"/>
      <c r="I34" s="412"/>
      <c r="J34" s="412"/>
      <c r="K34" s="50"/>
      <c r="L34" s="56"/>
    </row>
    <row r="35" spans="2:12" ht="15.6" x14ac:dyDescent="0.3">
      <c r="B35" s="35"/>
      <c r="C35" s="51"/>
      <c r="D35" s="412" t="s">
        <v>622</v>
      </c>
      <c r="E35" s="412"/>
      <c r="F35" s="412"/>
      <c r="G35" s="412"/>
      <c r="H35" s="412"/>
      <c r="I35" s="412"/>
      <c r="J35" s="412"/>
      <c r="K35" s="50"/>
      <c r="L35" s="56"/>
    </row>
    <row r="36" spans="2:12" ht="15.6" x14ac:dyDescent="0.3">
      <c r="B36" s="35"/>
      <c r="C36" s="51"/>
      <c r="D36" s="412" t="s">
        <v>623</v>
      </c>
      <c r="E36" s="412"/>
      <c r="F36" s="412"/>
      <c r="G36" s="412"/>
      <c r="H36" s="412"/>
      <c r="I36" s="412"/>
      <c r="J36" s="412"/>
      <c r="K36" s="50"/>
      <c r="L36" s="56"/>
    </row>
    <row r="37" spans="2:12" ht="15.6" x14ac:dyDescent="0.3">
      <c r="B37" s="35"/>
      <c r="C37" s="50"/>
      <c r="D37" s="412" t="s">
        <v>392</v>
      </c>
      <c r="E37" s="412"/>
      <c r="F37" s="412"/>
      <c r="G37" s="412"/>
      <c r="H37" s="412"/>
      <c r="I37" s="412"/>
      <c r="J37" s="412"/>
      <c r="K37" s="50"/>
      <c r="L37" s="56"/>
    </row>
    <row r="38" spans="2:12" ht="15.6" x14ac:dyDescent="0.3">
      <c r="B38" s="35"/>
      <c r="C38" s="50"/>
      <c r="D38" s="412"/>
      <c r="E38" s="412"/>
      <c r="F38" s="412"/>
      <c r="G38" s="412"/>
      <c r="H38" s="412"/>
      <c r="I38" s="412"/>
      <c r="J38" s="412"/>
      <c r="K38" s="50"/>
      <c r="L38" s="56"/>
    </row>
    <row r="39" spans="2:12" ht="270" customHeight="1" x14ac:dyDescent="0.3">
      <c r="B39" s="31"/>
      <c r="C39" s="50"/>
      <c r="D39" s="409" t="s">
        <v>168</v>
      </c>
      <c r="E39" s="410"/>
      <c r="F39" s="410"/>
      <c r="G39" s="410"/>
      <c r="H39" s="410"/>
      <c r="I39" s="410"/>
      <c r="J39" s="410"/>
      <c r="K39" s="411"/>
      <c r="L39" s="32"/>
    </row>
    <row r="40" spans="2:12" ht="17.399999999999999" x14ac:dyDescent="0.3">
      <c r="B40" s="55"/>
      <c r="D40" s="57"/>
      <c r="E40" s="58"/>
      <c r="F40" s="58"/>
      <c r="G40" s="59"/>
      <c r="H40" s="413"/>
      <c r="I40" s="413"/>
      <c r="J40" s="60"/>
      <c r="K40" s="50"/>
      <c r="L40" s="56"/>
    </row>
    <row r="41" spans="2:12" ht="17.399999999999999" x14ac:dyDescent="0.3">
      <c r="B41" s="55"/>
      <c r="C41" s="51" t="s">
        <v>22</v>
      </c>
      <c r="D41" s="57"/>
      <c r="E41" s="58"/>
      <c r="F41" s="58"/>
      <c r="G41" s="59"/>
      <c r="H41" s="192"/>
      <c r="I41" s="192"/>
      <c r="J41" s="60"/>
      <c r="K41" s="50"/>
      <c r="L41" s="56"/>
    </row>
    <row r="42" spans="2:12" ht="9" customHeight="1" x14ac:dyDescent="0.3">
      <c r="B42" s="55"/>
      <c r="C42" s="51"/>
      <c r="D42" s="51"/>
      <c r="E42" s="51"/>
      <c r="F42" s="51"/>
      <c r="G42" s="51"/>
      <c r="H42" s="51"/>
      <c r="I42" s="51"/>
      <c r="J42" s="51"/>
      <c r="K42" s="50"/>
      <c r="L42" s="56"/>
    </row>
    <row r="43" spans="2:12" ht="14.4" customHeight="1" x14ac:dyDescent="0.3">
      <c r="B43" s="55"/>
      <c r="C43" s="51"/>
      <c r="D43" s="412" t="s">
        <v>169</v>
      </c>
      <c r="E43" s="412"/>
      <c r="F43" s="412"/>
      <c r="G43" s="412"/>
      <c r="H43" s="412"/>
      <c r="I43" s="412"/>
      <c r="J43" s="412"/>
      <c r="K43" s="50"/>
      <c r="L43" s="56"/>
    </row>
    <row r="44" spans="2:12" ht="9" customHeight="1" x14ac:dyDescent="0.3">
      <c r="B44" s="55"/>
      <c r="C44" s="51"/>
      <c r="D44" s="412"/>
      <c r="E44" s="412"/>
      <c r="F44" s="412"/>
      <c r="G44" s="412"/>
      <c r="H44" s="412"/>
      <c r="I44" s="412"/>
      <c r="J44" s="412"/>
      <c r="K44" s="50"/>
      <c r="L44" s="56"/>
    </row>
    <row r="45" spans="2:12" ht="15.6" x14ac:dyDescent="0.3">
      <c r="B45" s="55"/>
      <c r="C45" s="50"/>
      <c r="D45" s="412" t="s">
        <v>154</v>
      </c>
      <c r="E45" s="412"/>
      <c r="F45" s="412"/>
      <c r="G45" s="412"/>
      <c r="H45" s="412"/>
      <c r="I45" s="412"/>
      <c r="J45" s="412"/>
      <c r="K45" s="50"/>
      <c r="L45" s="56"/>
    </row>
    <row r="46" spans="2:12" ht="15.6" x14ac:dyDescent="0.3">
      <c r="B46" s="55"/>
      <c r="C46" s="50"/>
      <c r="D46" s="412" t="s">
        <v>395</v>
      </c>
      <c r="E46" s="412"/>
      <c r="F46" s="412"/>
      <c r="G46" s="412"/>
      <c r="H46" s="412"/>
      <c r="I46" s="412"/>
      <c r="J46" s="412"/>
      <c r="K46" s="50"/>
      <c r="L46" s="56"/>
    </row>
    <row r="47" spans="2:12" ht="15.6" x14ac:dyDescent="0.3">
      <c r="B47" s="55"/>
      <c r="C47" s="50"/>
      <c r="D47" s="412" t="s">
        <v>624</v>
      </c>
      <c r="E47" s="412"/>
      <c r="F47" s="412"/>
      <c r="G47" s="412"/>
      <c r="H47" s="412"/>
      <c r="I47" s="412"/>
      <c r="J47" s="412"/>
      <c r="K47" s="50"/>
      <c r="L47" s="56"/>
    </row>
    <row r="48" spans="2:12" ht="15.6" x14ac:dyDescent="0.3">
      <c r="B48" s="55"/>
      <c r="C48" s="50"/>
      <c r="D48" s="61" t="s">
        <v>155</v>
      </c>
      <c r="E48" s="61"/>
      <c r="F48" s="61"/>
      <c r="G48" s="61"/>
      <c r="H48" s="61"/>
      <c r="I48" s="61"/>
      <c r="J48" s="61"/>
      <c r="K48" s="50"/>
      <c r="L48" s="56"/>
    </row>
    <row r="49" spans="2:12" ht="15.6" x14ac:dyDescent="0.3">
      <c r="B49" s="55"/>
      <c r="C49" s="50"/>
      <c r="D49" s="61" t="s">
        <v>396</v>
      </c>
      <c r="E49" s="61"/>
      <c r="F49" s="61"/>
      <c r="G49" s="61"/>
      <c r="H49" s="61"/>
      <c r="I49" s="61"/>
      <c r="J49" s="61"/>
      <c r="K49" s="50"/>
      <c r="L49" s="56"/>
    </row>
    <row r="50" spans="2:12" ht="15.6" x14ac:dyDescent="0.3">
      <c r="B50" s="55"/>
      <c r="C50" s="50"/>
      <c r="D50" s="79" t="s">
        <v>167</v>
      </c>
      <c r="E50" s="61"/>
      <c r="F50" s="61"/>
      <c r="G50" s="61"/>
      <c r="H50" s="61"/>
      <c r="I50" s="61"/>
      <c r="J50" s="61"/>
      <c r="K50" s="50"/>
      <c r="L50" s="56"/>
    </row>
    <row r="51" spans="2:12" ht="15.6" x14ac:dyDescent="0.3">
      <c r="B51" s="55"/>
      <c r="C51" s="50"/>
      <c r="D51" s="412"/>
      <c r="E51" s="412"/>
      <c r="F51" s="412"/>
      <c r="G51" s="412"/>
      <c r="H51" s="412"/>
      <c r="I51" s="412"/>
      <c r="J51" s="412"/>
      <c r="K51" s="50"/>
      <c r="L51" s="56"/>
    </row>
    <row r="52" spans="2:12" ht="270" customHeight="1" x14ac:dyDescent="0.3">
      <c r="B52" s="55"/>
      <c r="C52" s="50"/>
      <c r="D52" s="409" t="s">
        <v>168</v>
      </c>
      <c r="E52" s="410"/>
      <c r="F52" s="410"/>
      <c r="G52" s="410"/>
      <c r="H52" s="410"/>
      <c r="I52" s="410"/>
      <c r="J52" s="410"/>
      <c r="K52" s="411"/>
      <c r="L52" s="56"/>
    </row>
    <row r="53" spans="2:12" ht="20.85" customHeight="1" x14ac:dyDescent="0.3">
      <c r="B53" s="55"/>
      <c r="C53" s="50"/>
      <c r="L53" s="56"/>
    </row>
    <row r="54" spans="2:12" ht="17.399999999999999" x14ac:dyDescent="0.3">
      <c r="B54" s="55"/>
      <c r="C54" s="51" t="s">
        <v>23</v>
      </c>
      <c r="D54" s="57"/>
      <c r="E54" s="58"/>
      <c r="F54" s="58"/>
      <c r="G54" s="59"/>
      <c r="H54" s="413"/>
      <c r="I54" s="413"/>
      <c r="J54" s="60"/>
      <c r="K54" s="50"/>
      <c r="L54" s="56"/>
    </row>
    <row r="55" spans="2:12" ht="9.6" customHeight="1" x14ac:dyDescent="0.3">
      <c r="B55" s="55"/>
      <c r="C55" s="51"/>
      <c r="D55" s="51"/>
      <c r="E55" s="51"/>
      <c r="F55" s="51"/>
      <c r="G55" s="51"/>
      <c r="H55" s="51"/>
      <c r="I55" s="51"/>
      <c r="J55" s="51"/>
      <c r="K55" s="50"/>
      <c r="L55" s="56"/>
    </row>
    <row r="56" spans="2:12" ht="14.4" customHeight="1" x14ac:dyDescent="0.3">
      <c r="B56" s="55"/>
      <c r="C56" s="51"/>
      <c r="D56" s="412" t="s">
        <v>406</v>
      </c>
      <c r="E56" s="412"/>
      <c r="F56" s="412"/>
      <c r="G56" s="412"/>
      <c r="H56" s="412"/>
      <c r="I56" s="412"/>
      <c r="J56" s="412"/>
      <c r="K56" s="50"/>
      <c r="L56" s="56"/>
    </row>
    <row r="57" spans="2:12" ht="15.6" x14ac:dyDescent="0.3">
      <c r="B57" s="55"/>
      <c r="C57" s="51"/>
      <c r="D57" s="412" t="s">
        <v>164</v>
      </c>
      <c r="E57" s="412"/>
      <c r="F57" s="412"/>
      <c r="G57" s="412"/>
      <c r="H57" s="412"/>
      <c r="I57" s="412"/>
      <c r="J57" s="412"/>
      <c r="K57" s="50"/>
      <c r="L57" s="56"/>
    </row>
    <row r="58" spans="2:12" ht="15.6" x14ac:dyDescent="0.3">
      <c r="B58" s="55"/>
      <c r="C58" s="51"/>
      <c r="D58" s="412" t="s">
        <v>159</v>
      </c>
      <c r="E58" s="412"/>
      <c r="F58" s="412"/>
      <c r="G58" s="412"/>
      <c r="H58" s="412"/>
      <c r="I58" s="412"/>
      <c r="J58" s="412"/>
      <c r="K58" s="50"/>
      <c r="L58" s="56"/>
    </row>
    <row r="59" spans="2:12" ht="15.6" x14ac:dyDescent="0.3">
      <c r="B59" s="55"/>
      <c r="C59" s="51"/>
      <c r="D59" s="412" t="s">
        <v>393</v>
      </c>
      <c r="E59" s="412"/>
      <c r="F59" s="412"/>
      <c r="G59" s="412"/>
      <c r="H59" s="412"/>
      <c r="I59" s="412"/>
      <c r="J59" s="412"/>
      <c r="K59" s="50"/>
      <c r="L59" s="56"/>
    </row>
    <row r="60" spans="2:12" ht="15.6" x14ac:dyDescent="0.3">
      <c r="B60" s="55"/>
      <c r="C60" s="51"/>
      <c r="D60" s="412" t="s">
        <v>160</v>
      </c>
      <c r="E60" s="412"/>
      <c r="F60" s="412"/>
      <c r="G60" s="412"/>
      <c r="H60" s="412"/>
      <c r="I60" s="412"/>
      <c r="J60" s="412"/>
      <c r="K60" s="50"/>
      <c r="L60" s="56"/>
    </row>
    <row r="61" spans="2:12" ht="16.5" customHeight="1" x14ac:dyDescent="0.3">
      <c r="B61" s="55"/>
      <c r="C61" s="50"/>
      <c r="D61" s="412" t="s">
        <v>394</v>
      </c>
      <c r="E61" s="412"/>
      <c r="F61" s="412"/>
      <c r="G61" s="412"/>
      <c r="H61" s="412"/>
      <c r="I61" s="412"/>
      <c r="J61" s="412"/>
      <c r="K61" s="50"/>
      <c r="L61" s="56"/>
    </row>
    <row r="62" spans="2:12" ht="20.100000000000001" customHeight="1" x14ac:dyDescent="0.3">
      <c r="B62" s="35"/>
      <c r="C62" s="50"/>
      <c r="D62" s="412"/>
      <c r="E62" s="412"/>
      <c r="F62" s="412"/>
      <c r="G62" s="412"/>
      <c r="H62" s="412"/>
      <c r="I62" s="412"/>
      <c r="J62" s="412"/>
      <c r="K62" s="50"/>
      <c r="L62" s="56"/>
    </row>
    <row r="63" spans="2:12" ht="270.60000000000002" customHeight="1" x14ac:dyDescent="0.3">
      <c r="B63" s="35"/>
      <c r="C63" s="50"/>
      <c r="D63" s="409" t="s">
        <v>168</v>
      </c>
      <c r="E63" s="410"/>
      <c r="F63" s="410"/>
      <c r="G63" s="410"/>
      <c r="H63" s="410"/>
      <c r="I63" s="410"/>
      <c r="J63" s="410"/>
      <c r="K63" s="411"/>
      <c r="L63" s="56"/>
    </row>
    <row r="64" spans="2:12" ht="15.6" x14ac:dyDescent="0.3">
      <c r="B64" s="35"/>
      <c r="C64" s="50"/>
      <c r="D64" s="4"/>
      <c r="E64" s="50"/>
      <c r="F64" s="50"/>
      <c r="G64" s="50"/>
      <c r="H64" s="50"/>
      <c r="I64" s="50"/>
      <c r="J64" s="50"/>
      <c r="K64" s="50"/>
      <c r="L64" s="56"/>
    </row>
    <row r="65" spans="2:12" ht="15.6" x14ac:dyDescent="0.3">
      <c r="B65" s="31"/>
      <c r="C65" s="50"/>
      <c r="D65" s="4"/>
      <c r="E65" s="50"/>
      <c r="F65" s="50"/>
      <c r="G65" s="50"/>
      <c r="H65" s="50"/>
      <c r="I65" s="50"/>
      <c r="J65" s="50"/>
      <c r="K65" s="50"/>
      <c r="L65" s="32"/>
    </row>
    <row r="66" spans="2:12" ht="17.399999999999999" x14ac:dyDescent="0.3">
      <c r="B66" s="31"/>
      <c r="C66" s="51" t="s">
        <v>141</v>
      </c>
      <c r="D66" s="57"/>
      <c r="E66" s="58"/>
      <c r="F66" s="58"/>
      <c r="G66" s="59"/>
      <c r="H66" s="413"/>
      <c r="I66" s="413"/>
      <c r="J66" s="60"/>
      <c r="K66" s="50"/>
      <c r="L66" s="32"/>
    </row>
    <row r="67" spans="2:12" ht="9" customHeight="1" x14ac:dyDescent="0.3">
      <c r="B67" s="31"/>
      <c r="C67" s="51"/>
      <c r="D67" s="51"/>
      <c r="E67" s="51"/>
      <c r="F67" s="51"/>
      <c r="G67" s="51"/>
      <c r="H67" s="51"/>
      <c r="I67" s="51"/>
      <c r="J67" s="51"/>
      <c r="K67" s="50"/>
      <c r="L67" s="32"/>
    </row>
    <row r="68" spans="2:12" ht="14.4" customHeight="1" x14ac:dyDescent="0.3">
      <c r="B68" s="55"/>
      <c r="C68" s="51"/>
      <c r="D68" s="412" t="s">
        <v>169</v>
      </c>
      <c r="E68" s="412"/>
      <c r="F68" s="412"/>
      <c r="G68" s="412"/>
      <c r="H68" s="412"/>
      <c r="I68" s="412"/>
      <c r="J68" s="412"/>
      <c r="K68" s="50"/>
      <c r="L68" s="56"/>
    </row>
    <row r="69" spans="2:12" ht="15.6" x14ac:dyDescent="0.3">
      <c r="B69" s="31"/>
      <c r="C69" s="51"/>
      <c r="D69" s="412" t="s">
        <v>161</v>
      </c>
      <c r="E69" s="412"/>
      <c r="F69" s="412"/>
      <c r="G69" s="412"/>
      <c r="H69" s="412"/>
      <c r="I69" s="412"/>
      <c r="J69" s="412"/>
      <c r="K69" s="50"/>
      <c r="L69" s="32"/>
    </row>
    <row r="70" spans="2:12" ht="15.6" x14ac:dyDescent="0.3">
      <c r="B70" s="31"/>
      <c r="C70" s="51"/>
      <c r="D70" s="412" t="s">
        <v>156</v>
      </c>
      <c r="E70" s="412"/>
      <c r="F70" s="412"/>
      <c r="G70" s="412"/>
      <c r="H70" s="412"/>
      <c r="I70" s="412"/>
      <c r="J70" s="412"/>
      <c r="K70" s="50"/>
      <c r="L70" s="32"/>
    </row>
    <row r="71" spans="2:12" ht="15.6" x14ac:dyDescent="0.3">
      <c r="B71" s="31"/>
      <c r="C71" s="50"/>
      <c r="D71" s="412" t="s">
        <v>157</v>
      </c>
      <c r="E71" s="412"/>
      <c r="F71" s="412"/>
      <c r="G71" s="412"/>
      <c r="H71" s="412"/>
      <c r="I71" s="412"/>
      <c r="J71" s="412"/>
      <c r="K71" s="50"/>
      <c r="L71" s="32"/>
    </row>
    <row r="72" spans="2:12" ht="15.6" x14ac:dyDescent="0.3">
      <c r="B72" s="31"/>
      <c r="C72" s="50"/>
      <c r="D72" s="412" t="s">
        <v>158</v>
      </c>
      <c r="E72" s="412"/>
      <c r="F72" s="412"/>
      <c r="G72" s="412"/>
      <c r="H72" s="412"/>
      <c r="I72" s="412"/>
      <c r="J72" s="412"/>
      <c r="K72" s="50"/>
      <c r="L72" s="32"/>
    </row>
    <row r="73" spans="2:12" ht="32.1" customHeight="1" x14ac:dyDescent="0.3">
      <c r="B73" s="31"/>
      <c r="C73" s="50"/>
      <c r="D73" s="412" t="s">
        <v>407</v>
      </c>
      <c r="E73" s="412"/>
      <c r="F73" s="412"/>
      <c r="G73" s="412"/>
      <c r="H73" s="412"/>
      <c r="I73" s="412"/>
      <c r="J73" s="412"/>
      <c r="K73" s="50"/>
      <c r="L73" s="32"/>
    </row>
    <row r="74" spans="2:12" ht="15.6" x14ac:dyDescent="0.3">
      <c r="B74" s="31"/>
      <c r="C74" s="50"/>
      <c r="D74" s="412"/>
      <c r="E74" s="412"/>
      <c r="F74" s="412"/>
      <c r="G74" s="412"/>
      <c r="H74" s="412"/>
      <c r="I74" s="412"/>
      <c r="J74" s="412"/>
      <c r="K74" s="50"/>
      <c r="L74" s="32"/>
    </row>
    <row r="75" spans="2:12" ht="269.39999999999998" customHeight="1" x14ac:dyDescent="0.3">
      <c r="B75" s="31"/>
      <c r="C75" s="50"/>
      <c r="D75" s="409" t="s">
        <v>168</v>
      </c>
      <c r="E75" s="410"/>
      <c r="F75" s="410"/>
      <c r="G75" s="410"/>
      <c r="H75" s="410"/>
      <c r="I75" s="410"/>
      <c r="J75" s="410"/>
      <c r="K75" s="411"/>
      <c r="L75" s="32"/>
    </row>
    <row r="76" spans="2:12" ht="15.6" x14ac:dyDescent="0.3">
      <c r="B76" s="31"/>
      <c r="C76" s="50"/>
      <c r="D76" s="4"/>
      <c r="E76" s="50"/>
      <c r="F76" s="50"/>
      <c r="G76" s="50"/>
      <c r="H76" s="50"/>
      <c r="I76" s="50"/>
      <c r="J76" s="50"/>
      <c r="K76" s="50"/>
      <c r="L76" s="32"/>
    </row>
    <row r="77" spans="2:12" ht="16.2" thickBot="1" x14ac:dyDescent="0.35">
      <c r="B77" s="31"/>
      <c r="D77" s="4"/>
      <c r="E77" s="50"/>
      <c r="F77" s="50"/>
      <c r="G77" s="50"/>
      <c r="H77" s="50"/>
      <c r="I77" s="50"/>
      <c r="J77" s="50"/>
      <c r="L77" s="32"/>
    </row>
    <row r="78" spans="2:12" ht="14.85" customHeight="1" thickBot="1" x14ac:dyDescent="0.3">
      <c r="B78" s="38" t="s">
        <v>25</v>
      </c>
      <c r="C78" s="39"/>
      <c r="D78" s="39"/>
      <c r="E78" s="39"/>
      <c r="F78" s="39"/>
      <c r="G78" s="39"/>
      <c r="H78" s="39"/>
      <c r="I78" s="39"/>
      <c r="J78" s="39"/>
      <c r="K78" s="39"/>
      <c r="L78" s="40"/>
    </row>
    <row r="79" spans="2:12" ht="14.1" customHeight="1" x14ac:dyDescent="0.3">
      <c r="D79" s="4"/>
      <c r="E79" s="50"/>
      <c r="F79" s="50"/>
      <c r="G79" s="50"/>
      <c r="H79" s="50"/>
      <c r="I79" s="50"/>
      <c r="J79" s="50"/>
    </row>
    <row r="80" spans="2:12" ht="14.1" hidden="1" customHeight="1" x14ac:dyDescent="0.25"/>
  </sheetData>
  <sheetProtection algorithmName="SHA-512" hashValue="eJiK/Y3dBcLwzzoDL/ZYdyCYDVQNBERaUdwKCksAvaiFJNTs2byFPJKHVZLzE985GYNO8cdgAOSM2W1CWnE6Ww==" saltValue="B3O8IYopy5vlRllduOGNtA==" spinCount="100000" sheet="1" objects="1" scenarios="1" selectLockedCells="1"/>
  <mergeCells count="52">
    <mergeCell ref="H9:I9"/>
    <mergeCell ref="D18:K18"/>
    <mergeCell ref="D15:J15"/>
    <mergeCell ref="D17:J17"/>
    <mergeCell ref="D14:J14"/>
    <mergeCell ref="D12:J12"/>
    <mergeCell ref="D13:J13"/>
    <mergeCell ref="D11:J11"/>
    <mergeCell ref="D16:J16"/>
    <mergeCell ref="D57:J57"/>
    <mergeCell ref="D46:J46"/>
    <mergeCell ref="D61:J61"/>
    <mergeCell ref="D51:J51"/>
    <mergeCell ref="D56:J56"/>
    <mergeCell ref="D58:J58"/>
    <mergeCell ref="D60:J60"/>
    <mergeCell ref="D59:J59"/>
    <mergeCell ref="H54:I54"/>
    <mergeCell ref="D52:K52"/>
    <mergeCell ref="D47:J47"/>
    <mergeCell ref="H20:I20"/>
    <mergeCell ref="D23:J23"/>
    <mergeCell ref="D24:J24"/>
    <mergeCell ref="D28:J28"/>
    <mergeCell ref="D29:K29"/>
    <mergeCell ref="D25:J25"/>
    <mergeCell ref="D26:J26"/>
    <mergeCell ref="D27:J27"/>
    <mergeCell ref="D22:J22"/>
    <mergeCell ref="D43:J43"/>
    <mergeCell ref="D37:J37"/>
    <mergeCell ref="D36:J36"/>
    <mergeCell ref="D34:J34"/>
    <mergeCell ref="H31:I31"/>
    <mergeCell ref="D33:J33"/>
    <mergeCell ref="D35:J35"/>
    <mergeCell ref="D75:K75"/>
    <mergeCell ref="D38:J38"/>
    <mergeCell ref="D39:K39"/>
    <mergeCell ref="H66:I66"/>
    <mergeCell ref="D70:J70"/>
    <mergeCell ref="D71:J71"/>
    <mergeCell ref="D69:J69"/>
    <mergeCell ref="D68:J68"/>
    <mergeCell ref="D73:J73"/>
    <mergeCell ref="D74:J74"/>
    <mergeCell ref="D72:J72"/>
    <mergeCell ref="D63:K63"/>
    <mergeCell ref="D62:J62"/>
    <mergeCell ref="H40:I40"/>
    <mergeCell ref="D45:J45"/>
    <mergeCell ref="D44:J44"/>
  </mergeCells>
  <pageMargins left="0.7" right="0.7" top="0.75" bottom="0.75" header="0.3" footer="0.3"/>
  <pageSetup paperSize="9" orientation="landscape" r:id="rId1"/>
  <headerFooter>
    <oddFooter>&amp;L_x000D_&amp;1#&amp;"Calibri"&amp;10&amp;KFF0000 Confidential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52BD3-6CE1-40FD-A7BC-4842138B40A6}">
  <sheetPr codeName="Sheet3">
    <tabColor theme="4"/>
  </sheetPr>
  <dimension ref="A1:AQ52"/>
  <sheetViews>
    <sheetView showGridLines="0" zoomScale="80" zoomScaleNormal="80" workbookViewId="0">
      <pane xSplit="4" topLeftCell="E1" activePane="topRight" state="frozen"/>
      <selection activeCell="A4" sqref="A4"/>
      <selection pane="topRight" activeCell="D9" sqref="D9"/>
    </sheetView>
  </sheetViews>
  <sheetFormatPr defaultColWidth="0" defaultRowHeight="0" customHeight="1" zeroHeight="1" x14ac:dyDescent="0.3"/>
  <cols>
    <col min="1" max="1" width="37.33203125" hidden="1" customWidth="1"/>
    <col min="2" max="2" width="2.44140625" style="4" customWidth="1"/>
    <col min="3" max="3" width="2.6640625" style="31" customWidth="1"/>
    <col min="4" max="4" width="29.88671875" style="4" customWidth="1"/>
    <col min="5" max="6" width="19.88671875" style="4" customWidth="1"/>
    <col min="7" max="7" width="21.44140625" style="4" customWidth="1"/>
    <col min="8" max="41" width="19.88671875" style="4" customWidth="1"/>
    <col min="42" max="42" width="9.5546875" style="4" customWidth="1"/>
    <col min="43" max="43" width="1.6640625" style="4" customWidth="1"/>
    <col min="44" max="16384" width="4.5546875" hidden="1"/>
  </cols>
  <sheetData>
    <row r="1" spans="1:43" ht="9" customHeight="1" thickBot="1" x14ac:dyDescent="0.35">
      <c r="C1" s="4"/>
    </row>
    <row r="2" spans="1:43" ht="50.1" customHeight="1" thickBot="1" x14ac:dyDescent="0.45">
      <c r="C2" s="42"/>
      <c r="D2" s="233" t="s">
        <v>34</v>
      </c>
      <c r="E2" s="39"/>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0"/>
    </row>
    <row r="3" spans="1:43" ht="50.1" customHeight="1" x14ac:dyDescent="0.3">
      <c r="E3" s="262" t="s">
        <v>166</v>
      </c>
      <c r="F3" s="262"/>
      <c r="G3" s="378" t="s">
        <v>625</v>
      </c>
      <c r="AP3" s="32"/>
    </row>
    <row r="4" spans="1:43" ht="26.4" customHeight="1" x14ac:dyDescent="0.3">
      <c r="AP4" s="32"/>
    </row>
    <row r="5" spans="1:43" ht="30" customHeight="1" x14ac:dyDescent="0.3">
      <c r="B5" s="97"/>
      <c r="C5" s="211"/>
      <c r="D5" s="212" t="s">
        <v>418</v>
      </c>
      <c r="E5" s="212"/>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213"/>
      <c r="AO5" s="213"/>
      <c r="AP5" s="214"/>
      <c r="AQ5" s="97"/>
    </row>
    <row r="6" spans="1:43" ht="28.35" customHeight="1" thickBot="1" x14ac:dyDescent="0.35">
      <c r="AP6" s="32"/>
    </row>
    <row r="7" spans="1:43" ht="29.4" customHeight="1" x14ac:dyDescent="0.3">
      <c r="B7" s="254"/>
      <c r="C7" s="255"/>
      <c r="D7" s="249"/>
      <c r="E7" s="418" t="s">
        <v>439</v>
      </c>
      <c r="F7" s="418"/>
      <c r="G7" s="418"/>
      <c r="H7" s="418"/>
      <c r="I7" s="418"/>
      <c r="J7" s="418"/>
      <c r="K7" s="418"/>
      <c r="L7" s="419"/>
      <c r="M7" s="416" t="s">
        <v>437</v>
      </c>
      <c r="N7" s="417"/>
      <c r="O7" s="417"/>
      <c r="P7" s="417"/>
      <c r="Q7" s="417"/>
      <c r="R7" s="417"/>
      <c r="S7" s="417"/>
      <c r="T7" s="270" t="s">
        <v>442</v>
      </c>
      <c r="U7" s="270"/>
      <c r="V7" s="271"/>
      <c r="W7" s="271"/>
      <c r="X7" s="271"/>
      <c r="Y7" s="271"/>
      <c r="Z7" s="272"/>
      <c r="AA7" s="423" t="s">
        <v>450</v>
      </c>
      <c r="AB7" s="424"/>
      <c r="AC7" s="424"/>
      <c r="AD7" s="424"/>
      <c r="AE7" s="424"/>
      <c r="AF7" s="424"/>
      <c r="AG7" s="424"/>
      <c r="AH7" s="267" t="s">
        <v>419</v>
      </c>
      <c r="AI7" s="268"/>
      <c r="AJ7" s="268"/>
      <c r="AK7" s="269"/>
      <c r="AL7" s="254"/>
      <c r="AM7" s="254"/>
      <c r="AN7" s="254"/>
      <c r="AO7" s="254"/>
      <c r="AP7" s="256"/>
      <c r="AQ7" s="254"/>
    </row>
    <row r="8" spans="1:43" ht="108" customHeight="1" x14ac:dyDescent="0.3">
      <c r="A8" t="s">
        <v>459</v>
      </c>
      <c r="B8" s="37"/>
      <c r="C8" s="93"/>
      <c r="D8" s="64" t="s">
        <v>181</v>
      </c>
      <c r="E8" s="265" t="s">
        <v>182</v>
      </c>
      <c r="F8" s="65" t="s">
        <v>179</v>
      </c>
      <c r="G8" s="65" t="s">
        <v>180</v>
      </c>
      <c r="H8" s="65" t="s">
        <v>183</v>
      </c>
      <c r="I8" s="65" t="s">
        <v>455</v>
      </c>
      <c r="J8" s="65" t="s">
        <v>457</v>
      </c>
      <c r="K8" s="65" t="s">
        <v>456</v>
      </c>
      <c r="L8" s="66" t="s">
        <v>458</v>
      </c>
      <c r="M8" s="263" t="s">
        <v>381</v>
      </c>
      <c r="N8" s="68" t="s">
        <v>379</v>
      </c>
      <c r="O8" s="65" t="s">
        <v>185</v>
      </c>
      <c r="P8" s="65" t="s">
        <v>186</v>
      </c>
      <c r="Q8" s="65" t="s">
        <v>188</v>
      </c>
      <c r="R8" s="65" t="s">
        <v>187</v>
      </c>
      <c r="S8" s="231" t="s">
        <v>189</v>
      </c>
      <c r="T8" s="264" t="s">
        <v>460</v>
      </c>
      <c r="U8" s="65" t="s">
        <v>192</v>
      </c>
      <c r="V8" s="65" t="s">
        <v>184</v>
      </c>
      <c r="W8" s="65" t="s">
        <v>186</v>
      </c>
      <c r="X8" s="65" t="s">
        <v>188</v>
      </c>
      <c r="Y8" s="65" t="s">
        <v>187</v>
      </c>
      <c r="Z8" s="66" t="s">
        <v>193</v>
      </c>
      <c r="AA8" s="264" t="s">
        <v>461</v>
      </c>
      <c r="AB8" s="68" t="s">
        <v>380</v>
      </c>
      <c r="AC8" s="65" t="s">
        <v>379</v>
      </c>
      <c r="AD8" s="65" t="s">
        <v>186</v>
      </c>
      <c r="AE8" s="65" t="s">
        <v>188</v>
      </c>
      <c r="AF8" s="65" t="s">
        <v>378</v>
      </c>
      <c r="AG8" s="231" t="s">
        <v>193</v>
      </c>
      <c r="AH8" s="264" t="s">
        <v>417</v>
      </c>
      <c r="AI8" s="265" t="s">
        <v>516</v>
      </c>
      <c r="AJ8" s="265" t="s">
        <v>191</v>
      </c>
      <c r="AK8" s="266" t="s">
        <v>190</v>
      </c>
      <c r="AP8" s="101"/>
      <c r="AQ8" s="36"/>
    </row>
    <row r="9" spans="1:43" ht="30" customHeight="1" x14ac:dyDescent="0.3">
      <c r="A9" t="str">
        <f>IF(D9="",Lookups!$E$4,Lookups!$E$5)</f>
        <v>Hide un-named buildings (CTRL + Click)</v>
      </c>
      <c r="C9" s="206"/>
      <c r="D9" s="197"/>
      <c r="E9" s="85"/>
      <c r="F9" s="84"/>
      <c r="G9" s="84" t="s">
        <v>27</v>
      </c>
      <c r="H9" s="190"/>
      <c r="I9" s="276" t="b">
        <v>0</v>
      </c>
      <c r="J9" s="276" t="b">
        <v>0</v>
      </c>
      <c r="K9" s="276" t="b">
        <v>0</v>
      </c>
      <c r="L9" s="285" t="b">
        <v>0</v>
      </c>
      <c r="M9" s="218"/>
      <c r="N9" s="78"/>
      <c r="O9" s="82"/>
      <c r="P9" s="82"/>
      <c r="Q9" s="82"/>
      <c r="R9" s="189"/>
      <c r="S9" s="273"/>
      <c r="T9" s="277" t="b">
        <v>0</v>
      </c>
      <c r="U9" s="217"/>
      <c r="V9" s="82"/>
      <c r="W9" s="82"/>
      <c r="X9" s="82"/>
      <c r="Y9" s="189"/>
      <c r="Z9" s="229"/>
      <c r="AA9" s="277" t="b">
        <v>0</v>
      </c>
      <c r="AB9" s="228"/>
      <c r="AC9" s="82"/>
      <c r="AD9" s="82"/>
      <c r="AE9" s="82"/>
      <c r="AF9" s="189"/>
      <c r="AG9" s="273"/>
      <c r="AH9" s="387">
        <f t="shared" ref="AH9:AH18" si="0">SUM(S9,IF(Z9&gt;0,Z9,0),IF(AG9&gt;0,AG9,0))</f>
        <v>0</v>
      </c>
      <c r="AI9" s="388">
        <f>SUM(P9,W9,AD9)</f>
        <v>0</v>
      </c>
      <c r="AJ9" s="389">
        <f>IFERROR(Q9*_xlfn.XLOOKUP(N9,Calculation_factors!$H$6:$H$13,Calculation_factors!$I$6:$I$13),)+IFERROR(X9*_xlfn.XLOOKUP(V9,Calculation_factors!$H$6:$H$13,Calculation_factors!$I$6:$I$13),0)+IFERROR(AE9*_xlfn.XLOOKUP(AC9,Calculation_factors!$H$6:$H$13,Calculation_factors!$I$6:$I$13),0)</f>
        <v>0</v>
      </c>
      <c r="AK9" s="390">
        <f>IFERROR(Q9*_xlfn.XLOOKUP(N9,Calculation_factors!$E$6:$E$13,Calculation_factors!$F$6:$F$13),)+IFERROR(X9*_xlfn.XLOOKUP(V9,Calculation_factors!$E$6:$E$13,Calculation_factors!$F$6:$F$13),0)+IFERROR(AE9*_xlfn.XLOOKUP(AC9,Calculation_factors!$E$6:$E$13,Calculation_factors!$F$6:$F$13),0)</f>
        <v>0</v>
      </c>
      <c r="AL9" s="280" t="s">
        <v>445</v>
      </c>
      <c r="AM9" s="280"/>
      <c r="AN9" s="280"/>
      <c r="AO9" s="280"/>
      <c r="AP9" s="32"/>
    </row>
    <row r="10" spans="1:43" ht="30" customHeight="1" x14ac:dyDescent="0.3">
      <c r="A10" t="str">
        <f>IF(D10="",Lookups!$E$4,Lookups!$E$5)</f>
        <v>Hide un-named buildings (CTRL + Click)</v>
      </c>
      <c r="C10" s="206"/>
      <c r="D10" s="197"/>
      <c r="E10" s="85"/>
      <c r="F10" s="84"/>
      <c r="G10" s="84" t="s">
        <v>27</v>
      </c>
      <c r="H10" s="190"/>
      <c r="I10" s="276" t="b">
        <v>0</v>
      </c>
      <c r="J10" s="276" t="b">
        <v>0</v>
      </c>
      <c r="K10" s="276" t="b">
        <v>0</v>
      </c>
      <c r="L10" s="285" t="b">
        <v>0</v>
      </c>
      <c r="M10" s="218"/>
      <c r="N10" s="78"/>
      <c r="O10" s="82"/>
      <c r="P10" s="82"/>
      <c r="Q10" s="82"/>
      <c r="R10" s="189"/>
      <c r="S10" s="273"/>
      <c r="T10" s="277" t="b">
        <v>0</v>
      </c>
      <c r="U10" s="217"/>
      <c r="V10" s="82"/>
      <c r="W10" s="82"/>
      <c r="X10" s="82"/>
      <c r="Y10" s="189"/>
      <c r="Z10" s="229"/>
      <c r="AA10" s="277" t="b">
        <v>0</v>
      </c>
      <c r="AB10" s="228"/>
      <c r="AC10" s="82"/>
      <c r="AD10" s="82"/>
      <c r="AE10" s="82"/>
      <c r="AF10" s="189"/>
      <c r="AG10" s="273"/>
      <c r="AH10" s="387">
        <f t="shared" si="0"/>
        <v>0</v>
      </c>
      <c r="AI10" s="388">
        <f t="shared" ref="AI10:AI18" si="1">SUM(P10,W10,AD10)</f>
        <v>0</v>
      </c>
      <c r="AJ10" s="389">
        <f>IFERROR(Q10*_xlfn.XLOOKUP(N10,Calculation_factors!$H$6:$H$13,Calculation_factors!$I$6:$I$13),)+IFERROR(X10*_xlfn.XLOOKUP(V10,Calculation_factors!$H$6:$H$13,Calculation_factors!$I$6:$I$13),0)+IFERROR(AE10*_xlfn.XLOOKUP(AC10,Calculation_factors!$H$6:$H$13,Calculation_factors!$I$6:$I$13),0)</f>
        <v>0</v>
      </c>
      <c r="AK10" s="390">
        <f>IFERROR(Q10*_xlfn.XLOOKUP(N10,Calculation_factors!$E$6:$E$13,Calculation_factors!$F$6:$F$13),)+IFERROR(X10*_xlfn.XLOOKUP(V10,Calculation_factors!$E$6:$E$13,Calculation_factors!$F$6:$F$13),0)+IFERROR(AE10*_xlfn.XLOOKUP(AC10,Calculation_factors!$E$6:$E$13,Calculation_factors!$F$6:$F$13),0)</f>
        <v>0</v>
      </c>
      <c r="AL10" s="281" t="s">
        <v>446</v>
      </c>
      <c r="AM10" s="281"/>
      <c r="AN10" s="281"/>
      <c r="AO10" s="281"/>
      <c r="AP10" s="32"/>
    </row>
    <row r="11" spans="1:43" ht="30" customHeight="1" x14ac:dyDescent="0.3">
      <c r="A11" t="str">
        <f>IF(D11="",Lookups!$E$4,Lookups!$E$5)</f>
        <v>Hide un-named buildings (CTRL + Click)</v>
      </c>
      <c r="C11" s="206"/>
      <c r="D11" s="197"/>
      <c r="E11" s="85"/>
      <c r="F11" s="84"/>
      <c r="G11" s="84" t="s">
        <v>27</v>
      </c>
      <c r="H11" s="190"/>
      <c r="I11" s="276" t="b">
        <v>0</v>
      </c>
      <c r="J11" s="276" t="b">
        <v>0</v>
      </c>
      <c r="K11" s="276" t="b">
        <v>0</v>
      </c>
      <c r="L11" s="285" t="b">
        <v>0</v>
      </c>
      <c r="M11" s="218"/>
      <c r="N11" s="78"/>
      <c r="O11" s="82"/>
      <c r="P11" s="82"/>
      <c r="Q11" s="82"/>
      <c r="R11" s="189"/>
      <c r="S11" s="273"/>
      <c r="T11" s="277" t="b">
        <v>0</v>
      </c>
      <c r="U11" s="217"/>
      <c r="V11" s="82"/>
      <c r="W11" s="82"/>
      <c r="X11" s="82"/>
      <c r="Y11" s="189"/>
      <c r="Z11" s="229"/>
      <c r="AA11" s="277" t="b">
        <v>0</v>
      </c>
      <c r="AB11" s="228"/>
      <c r="AC11" s="82"/>
      <c r="AD11" s="82"/>
      <c r="AE11" s="82"/>
      <c r="AF11" s="189"/>
      <c r="AG11" s="273"/>
      <c r="AH11" s="387">
        <f t="shared" si="0"/>
        <v>0</v>
      </c>
      <c r="AI11" s="388">
        <f t="shared" si="1"/>
        <v>0</v>
      </c>
      <c r="AJ11" s="389">
        <f>IFERROR(Q11*_xlfn.XLOOKUP(N11,Calculation_factors!$H$6:$H$13,Calculation_factors!$I$6:$I$13),)+IFERROR(X11*_xlfn.XLOOKUP(V11,Calculation_factors!$H$6:$H$13,Calculation_factors!$I$6:$I$13),0)+IFERROR(AE11*_xlfn.XLOOKUP(AC11,Calculation_factors!$H$6:$H$13,Calculation_factors!$I$6:$I$13),0)</f>
        <v>0</v>
      </c>
      <c r="AK11" s="390">
        <f>IFERROR(Q11*_xlfn.XLOOKUP(N11,Calculation_factors!$E$6:$E$13,Calculation_factors!$F$6:$F$13),)+IFERROR(X11*_xlfn.XLOOKUP(V11,Calculation_factors!$E$6:$E$13,Calculation_factors!$F$6:$F$13),0)+IFERROR(AE11*_xlfn.XLOOKUP(AC11,Calculation_factors!$E$6:$E$13,Calculation_factors!$F$6:$F$13),0)</f>
        <v>0</v>
      </c>
      <c r="AL11" s="282" t="s">
        <v>447</v>
      </c>
      <c r="AM11" s="282"/>
      <c r="AN11" s="282"/>
      <c r="AO11" s="282"/>
      <c r="AP11" s="32"/>
    </row>
    <row r="12" spans="1:43" ht="30" customHeight="1" x14ac:dyDescent="0.3">
      <c r="A12" t="str">
        <f>IF(D12="",Lookups!$E$4,Lookups!$E$5)</f>
        <v>Hide un-named buildings (CTRL + Click)</v>
      </c>
      <c r="C12" s="206"/>
      <c r="D12" s="197"/>
      <c r="E12" s="85"/>
      <c r="F12" s="84"/>
      <c r="G12" s="84" t="s">
        <v>27</v>
      </c>
      <c r="H12" s="190"/>
      <c r="I12" s="276" t="b">
        <v>0</v>
      </c>
      <c r="J12" s="276" t="b">
        <v>0</v>
      </c>
      <c r="K12" s="276" t="b">
        <v>0</v>
      </c>
      <c r="L12" s="285" t="b">
        <v>0</v>
      </c>
      <c r="M12" s="218"/>
      <c r="N12" s="78"/>
      <c r="O12" s="82"/>
      <c r="P12" s="82"/>
      <c r="Q12" s="82"/>
      <c r="R12" s="189"/>
      <c r="S12" s="273"/>
      <c r="T12" s="277" t="b">
        <v>0</v>
      </c>
      <c r="U12" s="217"/>
      <c r="V12" s="82"/>
      <c r="W12" s="82"/>
      <c r="X12" s="82"/>
      <c r="Y12" s="189"/>
      <c r="Z12" s="229"/>
      <c r="AA12" s="277" t="b">
        <v>0</v>
      </c>
      <c r="AB12" s="228"/>
      <c r="AC12" s="82"/>
      <c r="AD12" s="82"/>
      <c r="AE12" s="82"/>
      <c r="AF12" s="189"/>
      <c r="AG12" s="273"/>
      <c r="AH12" s="387">
        <f t="shared" si="0"/>
        <v>0</v>
      </c>
      <c r="AI12" s="388">
        <f t="shared" si="1"/>
        <v>0</v>
      </c>
      <c r="AJ12" s="389">
        <f>IFERROR(Q12*_xlfn.XLOOKUP(N12,Calculation_factors!$H$6:$H$13,Calculation_factors!$I$6:$I$13),)+IFERROR(X12*_xlfn.XLOOKUP(V12,Calculation_factors!$H$6:$H$13,Calculation_factors!$I$6:$I$13),0)+IFERROR(AE12*_xlfn.XLOOKUP(AC12,Calculation_factors!$H$6:$H$13,Calculation_factors!$I$6:$I$13),0)</f>
        <v>0</v>
      </c>
      <c r="AK12" s="390">
        <f>IFERROR(Q12*_xlfn.XLOOKUP(N12,Calculation_factors!$E$6:$E$13,Calculation_factors!$F$6:$F$13),)+IFERROR(X12*_xlfn.XLOOKUP(V12,Calculation_factors!$E$6:$E$13,Calculation_factors!$F$6:$F$13),0)+IFERROR(AE12*_xlfn.XLOOKUP(AC12,Calculation_factors!$E$6:$E$13,Calculation_factors!$F$6:$F$13),0)</f>
        <v>0</v>
      </c>
      <c r="AL12" s="282"/>
      <c r="AM12" s="282"/>
      <c r="AN12" s="282"/>
      <c r="AO12" s="282"/>
      <c r="AP12" s="32"/>
    </row>
    <row r="13" spans="1:43" ht="30" customHeight="1" x14ac:dyDescent="0.3">
      <c r="A13" t="str">
        <f>IF(D13="",Lookups!$E$4,Lookups!$E$5)</f>
        <v>Hide un-named buildings (CTRL + Click)</v>
      </c>
      <c r="C13" s="206"/>
      <c r="D13" s="197"/>
      <c r="E13" s="85"/>
      <c r="F13" s="84"/>
      <c r="G13" s="84" t="s">
        <v>27</v>
      </c>
      <c r="H13" s="190"/>
      <c r="I13" s="276" t="b">
        <v>0</v>
      </c>
      <c r="J13" s="276" t="b">
        <v>0</v>
      </c>
      <c r="K13" s="276" t="b">
        <v>0</v>
      </c>
      <c r="L13" s="285" t="b">
        <v>0</v>
      </c>
      <c r="M13" s="218"/>
      <c r="N13" s="78"/>
      <c r="O13" s="82"/>
      <c r="P13" s="82"/>
      <c r="Q13" s="82"/>
      <c r="R13" s="189"/>
      <c r="S13" s="273"/>
      <c r="T13" s="277" t="b">
        <v>0</v>
      </c>
      <c r="U13" s="217"/>
      <c r="V13" s="82"/>
      <c r="W13" s="82"/>
      <c r="X13" s="82"/>
      <c r="Y13" s="189"/>
      <c r="Z13" s="229"/>
      <c r="AA13" s="277" t="b">
        <v>0</v>
      </c>
      <c r="AB13" s="228"/>
      <c r="AC13" s="82"/>
      <c r="AD13" s="82"/>
      <c r="AE13" s="82"/>
      <c r="AF13" s="189"/>
      <c r="AG13" s="273"/>
      <c r="AH13" s="387">
        <f t="shared" si="0"/>
        <v>0</v>
      </c>
      <c r="AI13" s="388">
        <f t="shared" si="1"/>
        <v>0</v>
      </c>
      <c r="AJ13" s="389">
        <f>IFERROR(Q13*_xlfn.XLOOKUP(N13,Calculation_factors!$H$6:$H$13,Calculation_factors!$I$6:$I$13),)+IFERROR(X13*_xlfn.XLOOKUP(V13,Calculation_factors!$H$6:$H$13,Calculation_factors!$I$6:$I$13),0)+IFERROR(AE13*_xlfn.XLOOKUP(AC13,Calculation_factors!$H$6:$H$13,Calculation_factors!$I$6:$I$13),0)</f>
        <v>0</v>
      </c>
      <c r="AK13" s="390">
        <f>IFERROR(Q13*_xlfn.XLOOKUP(N13,Calculation_factors!$E$6:$E$13,Calculation_factors!$F$6:$F$13),)+IFERROR(X13*_xlfn.XLOOKUP(V13,Calculation_factors!$E$6:$E$13,Calculation_factors!$F$6:$F$13),0)+IFERROR(AE13*_xlfn.XLOOKUP(AC13,Calculation_factors!$E$6:$E$13,Calculation_factors!$F$6:$F$13),0)</f>
        <v>0</v>
      </c>
      <c r="AP13" s="32"/>
    </row>
    <row r="14" spans="1:43" ht="30" customHeight="1" x14ac:dyDescent="0.3">
      <c r="A14" t="str">
        <f>IF(D14="",Lookups!$E$4,Lookups!$E$5)</f>
        <v>Hide un-named buildings (CTRL + Click)</v>
      </c>
      <c r="C14" s="206"/>
      <c r="D14" s="197"/>
      <c r="E14" s="85"/>
      <c r="F14" s="84"/>
      <c r="G14" s="84" t="s">
        <v>27</v>
      </c>
      <c r="H14" s="190"/>
      <c r="I14" s="276" t="b">
        <v>0</v>
      </c>
      <c r="J14" s="276" t="b">
        <v>0</v>
      </c>
      <c r="K14" s="276" t="b">
        <v>0</v>
      </c>
      <c r="L14" s="285" t="b">
        <v>0</v>
      </c>
      <c r="M14" s="218"/>
      <c r="N14" s="78"/>
      <c r="O14" s="82"/>
      <c r="P14" s="82"/>
      <c r="Q14" s="82"/>
      <c r="R14" s="189"/>
      <c r="S14" s="273"/>
      <c r="T14" s="277" t="b">
        <v>0</v>
      </c>
      <c r="U14" s="217"/>
      <c r="V14" s="82"/>
      <c r="W14" s="82"/>
      <c r="X14" s="82"/>
      <c r="Y14" s="189"/>
      <c r="Z14" s="229"/>
      <c r="AA14" s="277" t="b">
        <v>0</v>
      </c>
      <c r="AB14" s="228"/>
      <c r="AC14" s="82"/>
      <c r="AD14" s="82"/>
      <c r="AE14" s="82"/>
      <c r="AF14" s="189"/>
      <c r="AG14" s="273"/>
      <c r="AH14" s="387">
        <f t="shared" si="0"/>
        <v>0</v>
      </c>
      <c r="AI14" s="388">
        <f t="shared" si="1"/>
        <v>0</v>
      </c>
      <c r="AJ14" s="389">
        <f>IFERROR(Q14*_xlfn.XLOOKUP(N14,Calculation_factors!$H$6:$H$13,Calculation_factors!$I$6:$I$13),)+IFERROR(X14*_xlfn.XLOOKUP(V14,Calculation_factors!$H$6:$H$13,Calculation_factors!$I$6:$I$13),0)+IFERROR(AE14*_xlfn.XLOOKUP(AC14,Calculation_factors!$H$6:$H$13,Calculation_factors!$I$6:$I$13),0)</f>
        <v>0</v>
      </c>
      <c r="AK14" s="390">
        <f>IFERROR(Q14*_xlfn.XLOOKUP(N14,Calculation_factors!$E$6:$E$13,Calculation_factors!$F$6:$F$13),)+IFERROR(X14*_xlfn.XLOOKUP(V14,Calculation_factors!$E$6:$E$13,Calculation_factors!$F$6:$F$13),0)+IFERROR(AE14*_xlfn.XLOOKUP(AC14,Calculation_factors!$E$6:$E$13,Calculation_factors!$F$6:$F$13),0)</f>
        <v>0</v>
      </c>
      <c r="AP14" s="32"/>
    </row>
    <row r="15" spans="1:43" ht="30" customHeight="1" x14ac:dyDescent="0.3">
      <c r="A15" t="str">
        <f>IF(D15="",Lookups!$E$4,Lookups!$E$5)</f>
        <v>Hide un-named buildings (CTRL + Click)</v>
      </c>
      <c r="C15" s="206"/>
      <c r="D15" s="197"/>
      <c r="E15" s="85"/>
      <c r="F15" s="84"/>
      <c r="G15" s="84" t="s">
        <v>27</v>
      </c>
      <c r="H15" s="190"/>
      <c r="I15" s="276" t="b">
        <v>0</v>
      </c>
      <c r="J15" s="276" t="b">
        <v>0</v>
      </c>
      <c r="K15" s="276" t="b">
        <v>0</v>
      </c>
      <c r="L15" s="285" t="b">
        <v>0</v>
      </c>
      <c r="M15" s="218"/>
      <c r="N15" s="78"/>
      <c r="O15" s="82"/>
      <c r="P15" s="82"/>
      <c r="Q15" s="82"/>
      <c r="R15" s="189"/>
      <c r="S15" s="273"/>
      <c r="T15" s="277" t="b">
        <v>0</v>
      </c>
      <c r="U15" s="217"/>
      <c r="V15" s="82"/>
      <c r="W15" s="82"/>
      <c r="X15" s="82"/>
      <c r="Y15" s="189"/>
      <c r="Z15" s="229"/>
      <c r="AA15" s="277" t="b">
        <v>0</v>
      </c>
      <c r="AB15" s="228"/>
      <c r="AC15" s="82"/>
      <c r="AD15" s="82"/>
      <c r="AE15" s="82"/>
      <c r="AF15" s="189"/>
      <c r="AG15" s="273"/>
      <c r="AH15" s="387">
        <f t="shared" si="0"/>
        <v>0</v>
      </c>
      <c r="AI15" s="388">
        <f t="shared" si="1"/>
        <v>0</v>
      </c>
      <c r="AJ15" s="389">
        <f>IFERROR(Q15*_xlfn.XLOOKUP(N15,Calculation_factors!$H$6:$H$13,Calculation_factors!$I$6:$I$13),)+IFERROR(X15*_xlfn.XLOOKUP(V15,Calculation_factors!$H$6:$H$13,Calculation_factors!$I$6:$I$13),0)+IFERROR(AE15*_xlfn.XLOOKUP(AC15,Calculation_factors!$H$6:$H$13,Calculation_factors!$I$6:$I$13),0)</f>
        <v>0</v>
      </c>
      <c r="AK15" s="390">
        <f>IFERROR(Q15*_xlfn.XLOOKUP(N15,Calculation_factors!$E$6:$E$13,Calculation_factors!$F$6:$F$13),)+IFERROR(X15*_xlfn.XLOOKUP(V15,Calculation_factors!$E$6:$E$13,Calculation_factors!$F$6:$F$13),0)+IFERROR(AE15*_xlfn.XLOOKUP(AC15,Calculation_factors!$E$6:$E$13,Calculation_factors!$F$6:$F$13),0)</f>
        <v>0</v>
      </c>
      <c r="AP15" s="32"/>
    </row>
    <row r="16" spans="1:43" ht="30" customHeight="1" x14ac:dyDescent="0.3">
      <c r="A16" t="str">
        <f>IF(D16="",Lookups!$E$4,Lookups!$E$5)</f>
        <v>Hide un-named buildings (CTRL + Click)</v>
      </c>
      <c r="C16" s="206"/>
      <c r="D16" s="197"/>
      <c r="E16" s="85"/>
      <c r="F16" s="84"/>
      <c r="G16" s="84" t="s">
        <v>27</v>
      </c>
      <c r="H16" s="190"/>
      <c r="I16" s="276" t="b">
        <v>0</v>
      </c>
      <c r="J16" s="276" t="b">
        <v>0</v>
      </c>
      <c r="K16" s="276" t="b">
        <v>0</v>
      </c>
      <c r="L16" s="285" t="b">
        <v>0</v>
      </c>
      <c r="M16" s="218"/>
      <c r="N16" s="78"/>
      <c r="O16" s="82"/>
      <c r="P16" s="82"/>
      <c r="Q16" s="82"/>
      <c r="R16" s="189"/>
      <c r="S16" s="273"/>
      <c r="T16" s="277" t="b">
        <v>0</v>
      </c>
      <c r="U16" s="217"/>
      <c r="V16" s="82"/>
      <c r="W16" s="82"/>
      <c r="X16" s="82"/>
      <c r="Y16" s="189"/>
      <c r="Z16" s="229"/>
      <c r="AA16" s="277" t="b">
        <v>0</v>
      </c>
      <c r="AB16" s="228"/>
      <c r="AC16" s="82"/>
      <c r="AD16" s="82"/>
      <c r="AE16" s="82"/>
      <c r="AF16" s="189"/>
      <c r="AG16" s="273"/>
      <c r="AH16" s="387">
        <f t="shared" si="0"/>
        <v>0</v>
      </c>
      <c r="AI16" s="388">
        <f t="shared" si="1"/>
        <v>0</v>
      </c>
      <c r="AJ16" s="389">
        <f>IFERROR(Q16*_xlfn.XLOOKUP(N16,Calculation_factors!$H$6:$H$13,Calculation_factors!$I$6:$I$13),)+IFERROR(X16*_xlfn.XLOOKUP(V16,Calculation_factors!$H$6:$H$13,Calculation_factors!$I$6:$I$13),0)+IFERROR(AE16*_xlfn.XLOOKUP(AC16,Calculation_factors!$H$6:$H$13,Calculation_factors!$I$6:$I$13),0)</f>
        <v>0</v>
      </c>
      <c r="AK16" s="390">
        <f>IFERROR(Q16*_xlfn.XLOOKUP(N16,Calculation_factors!$E$6:$E$13,Calculation_factors!$F$6:$F$13),)+IFERROR(X16*_xlfn.XLOOKUP(V16,Calculation_factors!$E$6:$E$13,Calculation_factors!$F$6:$F$13),0)+IFERROR(AE16*_xlfn.XLOOKUP(AC16,Calculation_factors!$E$6:$E$13,Calculation_factors!$F$6:$F$13),0)</f>
        <v>0</v>
      </c>
      <c r="AP16" s="32"/>
    </row>
    <row r="17" spans="1:43" ht="30" customHeight="1" x14ac:dyDescent="0.3">
      <c r="A17" t="str">
        <f>IF(D17="",Lookups!$E$4,Lookups!$E$5)</f>
        <v>Hide un-named buildings (CTRL + Click)</v>
      </c>
      <c r="C17" s="206"/>
      <c r="D17" s="197"/>
      <c r="E17" s="85"/>
      <c r="F17" s="84"/>
      <c r="G17" s="84" t="s">
        <v>27</v>
      </c>
      <c r="H17" s="190"/>
      <c r="I17" s="276" t="b">
        <v>0</v>
      </c>
      <c r="J17" s="276" t="b">
        <v>0</v>
      </c>
      <c r="K17" s="276" t="b">
        <v>0</v>
      </c>
      <c r="L17" s="285" t="b">
        <v>0</v>
      </c>
      <c r="M17" s="218"/>
      <c r="N17" s="78"/>
      <c r="O17" s="82"/>
      <c r="P17" s="82"/>
      <c r="Q17" s="82"/>
      <c r="R17" s="189"/>
      <c r="S17" s="273"/>
      <c r="T17" s="277" t="b">
        <v>0</v>
      </c>
      <c r="U17" s="217"/>
      <c r="V17" s="82"/>
      <c r="W17" s="82"/>
      <c r="X17" s="82"/>
      <c r="Y17" s="189"/>
      <c r="Z17" s="229"/>
      <c r="AA17" s="277" t="b">
        <v>0</v>
      </c>
      <c r="AB17" s="228"/>
      <c r="AC17" s="82"/>
      <c r="AD17" s="82"/>
      <c r="AE17" s="82"/>
      <c r="AF17" s="189"/>
      <c r="AG17" s="273"/>
      <c r="AH17" s="387">
        <f t="shared" si="0"/>
        <v>0</v>
      </c>
      <c r="AI17" s="388">
        <f t="shared" si="1"/>
        <v>0</v>
      </c>
      <c r="AJ17" s="389">
        <f>IFERROR(Q17*_xlfn.XLOOKUP(N17,Calculation_factors!$H$6:$H$13,Calculation_factors!$I$6:$I$13),)+IFERROR(X17*_xlfn.XLOOKUP(V17,Calculation_factors!$H$6:$H$13,Calculation_factors!$I$6:$I$13),0)+IFERROR(AE17*_xlfn.XLOOKUP(AC17,Calculation_factors!$H$6:$H$13,Calculation_factors!$I$6:$I$13),0)</f>
        <v>0</v>
      </c>
      <c r="AK17" s="390">
        <f>IFERROR(Q17*_xlfn.XLOOKUP(N17,Calculation_factors!$E$6:$E$13,Calculation_factors!$F$6:$F$13),)+IFERROR(X17*_xlfn.XLOOKUP(V17,Calculation_factors!$E$6:$E$13,Calculation_factors!$F$6:$F$13),0)+IFERROR(AE17*_xlfn.XLOOKUP(AC17,Calculation_factors!$E$6:$E$13,Calculation_factors!$F$6:$F$13),0)</f>
        <v>0</v>
      </c>
      <c r="AP17" s="32"/>
    </row>
    <row r="18" spans="1:43" ht="28.95" customHeight="1" thickBot="1" x14ac:dyDescent="0.35">
      <c r="A18" t="str">
        <f>IF(D18="",Lookups!$E$4,Lookups!$E$5)</f>
        <v>Hide un-named buildings (CTRL + Click)</v>
      </c>
      <c r="C18" s="206"/>
      <c r="D18" s="220"/>
      <c r="E18" s="221"/>
      <c r="F18" s="222"/>
      <c r="G18" s="222" t="s">
        <v>27</v>
      </c>
      <c r="H18" s="223"/>
      <c r="I18" s="284" t="b">
        <v>0</v>
      </c>
      <c r="J18" s="284" t="b">
        <v>0</v>
      </c>
      <c r="K18" s="284" t="b">
        <v>0</v>
      </c>
      <c r="L18" s="286" t="b">
        <v>0</v>
      </c>
      <c r="M18" s="224"/>
      <c r="N18" s="225"/>
      <c r="O18" s="226"/>
      <c r="P18" s="226"/>
      <c r="Q18" s="226"/>
      <c r="R18" s="227"/>
      <c r="S18" s="274"/>
      <c r="T18" s="278" t="b">
        <v>0</v>
      </c>
      <c r="U18" s="279"/>
      <c r="V18" s="226"/>
      <c r="W18" s="226"/>
      <c r="X18" s="226"/>
      <c r="Y18" s="227"/>
      <c r="Z18" s="230"/>
      <c r="AA18" s="278" t="b">
        <v>0</v>
      </c>
      <c r="AB18" s="275"/>
      <c r="AC18" s="226"/>
      <c r="AD18" s="226"/>
      <c r="AE18" s="226"/>
      <c r="AF18" s="227"/>
      <c r="AG18" s="274"/>
      <c r="AH18" s="391">
        <f t="shared" si="0"/>
        <v>0</v>
      </c>
      <c r="AI18" s="392">
        <f t="shared" si="1"/>
        <v>0</v>
      </c>
      <c r="AJ18" s="393">
        <f>IFERROR(Q18*_xlfn.XLOOKUP(N18,Calculation_factors!$H$6:$H$13,Calculation_factors!$I$6:$I$13),)+IFERROR(X18*_xlfn.XLOOKUP(V18,Calculation_factors!$H$6:$H$13,Calculation_factors!$I$6:$I$13),0)+IFERROR(AE18*_xlfn.XLOOKUP(AC18,Calculation_factors!$H$6:$H$13,Calculation_factors!$I$6:$I$13),0)</f>
        <v>0</v>
      </c>
      <c r="AK18" s="394">
        <f>IFERROR(Q18*_xlfn.XLOOKUP(N18,Calculation_factors!$E$6:$E$13,Calculation_factors!$F$6:$F$13),)+IFERROR(X18*_xlfn.XLOOKUP(V18,Calculation_factors!$E$6:$E$13,Calculation_factors!$F$6:$F$13),0)+IFERROR(AE18*_xlfn.XLOOKUP(AC18,Calculation_factors!$E$6:$E$13,Calculation_factors!$F$6:$F$13),0)</f>
        <v>0</v>
      </c>
      <c r="AP18" s="32"/>
    </row>
    <row r="19" spans="1:43" ht="14.4" x14ac:dyDescent="0.3">
      <c r="A19" s="301" t="s">
        <v>633</v>
      </c>
      <c r="C19" s="237"/>
      <c r="AP19" s="32"/>
    </row>
    <row r="20" spans="1:43" ht="14.4" x14ac:dyDescent="0.3">
      <c r="A20" s="301" t="s">
        <v>633</v>
      </c>
      <c r="C20" s="237"/>
      <c r="AP20" s="32"/>
    </row>
    <row r="21" spans="1:43" ht="30" customHeight="1" x14ac:dyDescent="0.3">
      <c r="A21" s="301" t="s">
        <v>633</v>
      </c>
      <c r="B21" s="97"/>
      <c r="C21" s="211"/>
      <c r="D21" s="212" t="s">
        <v>448</v>
      </c>
      <c r="E21" s="212"/>
      <c r="F21" s="213"/>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c r="AL21" s="213"/>
      <c r="AM21" s="213"/>
      <c r="AN21" s="213"/>
      <c r="AO21" s="213"/>
      <c r="AP21" s="214"/>
      <c r="AQ21" s="97"/>
    </row>
    <row r="22" spans="1:43" ht="15" thickBot="1" x14ac:dyDescent="0.35">
      <c r="A22" s="301" t="s">
        <v>633</v>
      </c>
      <c r="B22"/>
      <c r="C22" s="3"/>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s="32"/>
      <c r="AQ22"/>
    </row>
    <row r="23" spans="1:43" ht="30" customHeight="1" thickBot="1" x14ac:dyDescent="0.35">
      <c r="A23" s="301" t="s">
        <v>633</v>
      </c>
      <c r="B23" s="253"/>
      <c r="C23" s="251"/>
      <c r="D23" s="252"/>
      <c r="E23" s="436" t="s">
        <v>424</v>
      </c>
      <c r="F23" s="418"/>
      <c r="G23" s="418"/>
      <c r="H23" s="437"/>
      <c r="I23" s="416" t="s">
        <v>432</v>
      </c>
      <c r="J23" s="417"/>
      <c r="K23" s="417"/>
      <c r="L23" s="417"/>
      <c r="M23" s="417"/>
      <c r="N23" s="417"/>
      <c r="O23" s="417"/>
      <c r="P23" s="443"/>
      <c r="Q23" s="440" t="s">
        <v>438</v>
      </c>
      <c r="R23" s="441"/>
      <c r="S23" s="441"/>
      <c r="T23" s="441"/>
      <c r="U23" s="441"/>
      <c r="V23" s="442"/>
      <c r="W23" s="438" t="s">
        <v>435</v>
      </c>
      <c r="X23" s="439"/>
      <c r="Y23" s="253"/>
      <c r="AA23" s="253"/>
      <c r="AB23" s="253"/>
      <c r="AC23" s="253"/>
      <c r="AD23" s="253"/>
      <c r="AE23" s="253"/>
      <c r="AF23" s="253"/>
      <c r="AG23" s="253"/>
      <c r="AH23" s="253"/>
      <c r="AI23" s="253"/>
      <c r="AJ23" s="253"/>
      <c r="AK23" s="253"/>
      <c r="AL23" s="253"/>
      <c r="AM23" s="253"/>
      <c r="AN23" s="253"/>
      <c r="AO23" s="253"/>
      <c r="AP23" s="32"/>
      <c r="AQ23" s="253"/>
    </row>
    <row r="24" spans="1:43" ht="107.4" customHeight="1" x14ac:dyDescent="0.3">
      <c r="A24" s="301" t="s">
        <v>633</v>
      </c>
      <c r="D24" s="236" t="s">
        <v>181</v>
      </c>
      <c r="E24" s="64" t="s">
        <v>420</v>
      </c>
      <c r="F24" s="65" t="s">
        <v>421</v>
      </c>
      <c r="G24" s="65" t="s">
        <v>422</v>
      </c>
      <c r="H24" s="231" t="s">
        <v>423</v>
      </c>
      <c r="I24" s="64" t="s">
        <v>452</v>
      </c>
      <c r="J24" s="65" t="s">
        <v>453</v>
      </c>
      <c r="K24" s="265" t="s">
        <v>454</v>
      </c>
      <c r="L24" s="265" t="s">
        <v>425</v>
      </c>
      <c r="M24" s="265" t="s">
        <v>426</v>
      </c>
      <c r="N24" s="265" t="s">
        <v>530</v>
      </c>
      <c r="O24" s="265" t="s">
        <v>531</v>
      </c>
      <c r="P24" s="266" t="s">
        <v>443</v>
      </c>
      <c r="Q24" s="64" t="s">
        <v>532</v>
      </c>
      <c r="R24" s="265" t="s">
        <v>533</v>
      </c>
      <c r="S24" s="265" t="s">
        <v>534</v>
      </c>
      <c r="T24" s="265" t="s">
        <v>535</v>
      </c>
      <c r="U24" s="265" t="s">
        <v>536</v>
      </c>
      <c r="V24" s="266" t="s">
        <v>444</v>
      </c>
      <c r="W24" s="264" t="s">
        <v>434</v>
      </c>
      <c r="X24" s="266" t="s">
        <v>433</v>
      </c>
      <c r="AP24" s="32"/>
    </row>
    <row r="25" spans="1:43" ht="29.4" customHeight="1" x14ac:dyDescent="0.3">
      <c r="A25" t="str">
        <f>IF(D25="",Lookups!$E$4,Lookups!$E$5)</f>
        <v>Hide un-named buildings (CTRL + Click)</v>
      </c>
      <c r="B25"/>
      <c r="C25" s="3"/>
      <c r="D25" s="245" t="str">
        <f>IF(D9&lt;&gt;"",D9,"")</f>
        <v/>
      </c>
      <c r="E25" s="234"/>
      <c r="F25" s="210"/>
      <c r="G25" s="210"/>
      <c r="H25" s="219"/>
      <c r="I25" s="277" t="b">
        <v>0</v>
      </c>
      <c r="J25" s="276" t="b">
        <v>0</v>
      </c>
      <c r="K25" s="276" t="b">
        <v>0</v>
      </c>
      <c r="L25" s="62" t="s">
        <v>27</v>
      </c>
      <c r="M25" s="62" t="s">
        <v>27</v>
      </c>
      <c r="N25" s="276" t="b">
        <v>0</v>
      </c>
      <c r="O25" s="276" t="b">
        <v>0</v>
      </c>
      <c r="P25" s="488"/>
      <c r="Q25" s="277" t="b">
        <v>0</v>
      </c>
      <c r="R25" s="276" t="b">
        <v>0</v>
      </c>
      <c r="S25" s="276" t="b">
        <v>0</v>
      </c>
      <c r="T25" s="276" t="b">
        <v>0</v>
      </c>
      <c r="U25" s="276" t="b">
        <v>0</v>
      </c>
      <c r="V25" s="488"/>
      <c r="W25" s="241">
        <f t="shared" ref="W25:W34" si="2">P25+V25</f>
        <v>0</v>
      </c>
      <c r="X25" s="242">
        <f t="shared" ref="X25:X34" si="3">AH9-W25</f>
        <v>0</v>
      </c>
      <c r="Y25" s="246" t="s">
        <v>445</v>
      </c>
      <c r="AA25"/>
      <c r="AB25"/>
      <c r="AC25"/>
      <c r="AD25"/>
      <c r="AE25"/>
      <c r="AF25"/>
      <c r="AG25"/>
      <c r="AH25"/>
      <c r="AI25"/>
      <c r="AJ25"/>
      <c r="AK25"/>
      <c r="AL25"/>
      <c r="AM25"/>
      <c r="AN25"/>
      <c r="AO25"/>
      <c r="AP25" s="32"/>
      <c r="AQ25"/>
    </row>
    <row r="26" spans="1:43" ht="29.4" customHeight="1" x14ac:dyDescent="0.3">
      <c r="A26" t="str">
        <f>IF(D26="",Lookups!$E$4,Lookups!$E$5)</f>
        <v>Hide un-named buildings (CTRL + Click)</v>
      </c>
      <c r="B26"/>
      <c r="C26" s="3"/>
      <c r="D26" s="245" t="str">
        <f t="shared" ref="D26:D34" si="4">IF(D10&lt;&gt;"",D10,"")</f>
        <v/>
      </c>
      <c r="E26" s="234"/>
      <c r="F26" s="210"/>
      <c r="G26" s="210"/>
      <c r="H26" s="219"/>
      <c r="I26" s="277" t="b">
        <v>0</v>
      </c>
      <c r="J26" s="276" t="b">
        <v>0</v>
      </c>
      <c r="K26" s="276" t="b">
        <v>0</v>
      </c>
      <c r="L26" s="62" t="s">
        <v>27</v>
      </c>
      <c r="M26" s="62" t="s">
        <v>27</v>
      </c>
      <c r="N26" s="276" t="b">
        <v>0</v>
      </c>
      <c r="O26" s="276" t="b">
        <v>0</v>
      </c>
      <c r="P26" s="488"/>
      <c r="Q26" s="277" t="b">
        <v>0</v>
      </c>
      <c r="R26" s="276" t="b">
        <v>0</v>
      </c>
      <c r="S26" s="276" t="b">
        <v>0</v>
      </c>
      <c r="T26" s="276" t="b">
        <v>0</v>
      </c>
      <c r="U26" s="276" t="b">
        <v>0</v>
      </c>
      <c r="V26" s="488"/>
      <c r="W26" s="241">
        <f t="shared" si="2"/>
        <v>0</v>
      </c>
      <c r="X26" s="242">
        <f t="shared" si="3"/>
        <v>0</v>
      </c>
      <c r="Y26" s="247" t="s">
        <v>446</v>
      </c>
      <c r="AA26"/>
      <c r="AB26"/>
      <c r="AC26"/>
      <c r="AD26"/>
      <c r="AE26"/>
      <c r="AF26"/>
      <c r="AG26"/>
      <c r="AH26"/>
      <c r="AI26"/>
      <c r="AJ26"/>
      <c r="AK26"/>
      <c r="AL26"/>
      <c r="AM26"/>
      <c r="AN26"/>
      <c r="AO26"/>
      <c r="AP26" s="32"/>
      <c r="AQ26"/>
    </row>
    <row r="27" spans="1:43" ht="29.4" customHeight="1" x14ac:dyDescent="0.3">
      <c r="A27" t="str">
        <f>IF(D27="",Lookups!$E$4,Lookups!$E$5)</f>
        <v>Hide un-named buildings (CTRL + Click)</v>
      </c>
      <c r="B27"/>
      <c r="C27" s="3"/>
      <c r="D27" s="245" t="str">
        <f t="shared" si="4"/>
        <v/>
      </c>
      <c r="E27" s="234"/>
      <c r="F27" s="210"/>
      <c r="G27" s="210"/>
      <c r="H27" s="219"/>
      <c r="I27" s="277" t="b">
        <v>0</v>
      </c>
      <c r="J27" s="276" t="b">
        <v>0</v>
      </c>
      <c r="K27" s="276" t="b">
        <v>0</v>
      </c>
      <c r="L27" s="62" t="s">
        <v>27</v>
      </c>
      <c r="M27" s="62" t="s">
        <v>27</v>
      </c>
      <c r="N27" s="276" t="b">
        <v>0</v>
      </c>
      <c r="O27" s="276" t="b">
        <v>0</v>
      </c>
      <c r="P27" s="488"/>
      <c r="Q27" s="277" t="b">
        <v>0</v>
      </c>
      <c r="R27" s="276" t="b">
        <v>0</v>
      </c>
      <c r="S27" s="276" t="b">
        <v>0</v>
      </c>
      <c r="T27" s="276" t="b">
        <v>0</v>
      </c>
      <c r="U27" s="276" t="b">
        <v>0</v>
      </c>
      <c r="V27" s="488"/>
      <c r="W27" s="241">
        <f>P27+V27</f>
        <v>0</v>
      </c>
      <c r="X27" s="242">
        <f t="shared" si="3"/>
        <v>0</v>
      </c>
      <c r="Y27" s="248" t="s">
        <v>447</v>
      </c>
      <c r="AA27"/>
      <c r="AB27"/>
      <c r="AC27"/>
      <c r="AD27"/>
      <c r="AE27"/>
      <c r="AF27"/>
      <c r="AG27"/>
      <c r="AH27"/>
      <c r="AI27"/>
      <c r="AJ27"/>
      <c r="AK27"/>
      <c r="AL27"/>
      <c r="AM27"/>
      <c r="AN27"/>
      <c r="AO27"/>
      <c r="AP27" s="32"/>
      <c r="AQ27"/>
    </row>
    <row r="28" spans="1:43" ht="29.4" customHeight="1" x14ac:dyDescent="0.3">
      <c r="A28" t="str">
        <f>IF(D28="",Lookups!$E$4,Lookups!$E$5)</f>
        <v>Hide un-named buildings (CTRL + Click)</v>
      </c>
      <c r="B28"/>
      <c r="C28" s="3"/>
      <c r="D28" s="245" t="str">
        <f t="shared" si="4"/>
        <v/>
      </c>
      <c r="E28" s="234"/>
      <c r="F28" s="210"/>
      <c r="G28" s="210"/>
      <c r="H28" s="219"/>
      <c r="I28" s="277" t="b">
        <v>0</v>
      </c>
      <c r="J28" s="276" t="b">
        <v>0</v>
      </c>
      <c r="K28" s="276" t="b">
        <v>0</v>
      </c>
      <c r="L28" s="62" t="s">
        <v>27</v>
      </c>
      <c r="M28" s="62" t="s">
        <v>27</v>
      </c>
      <c r="N28" s="276" t="b">
        <v>0</v>
      </c>
      <c r="O28" s="276" t="b">
        <v>0</v>
      </c>
      <c r="P28" s="488"/>
      <c r="Q28" s="277" t="b">
        <v>0</v>
      </c>
      <c r="R28" s="276" t="b">
        <v>0</v>
      </c>
      <c r="S28" s="276" t="b">
        <v>0</v>
      </c>
      <c r="T28" s="276" t="b">
        <v>0</v>
      </c>
      <c r="U28" s="276" t="b">
        <v>0</v>
      </c>
      <c r="V28" s="488"/>
      <c r="W28" s="241">
        <f t="shared" si="2"/>
        <v>0</v>
      </c>
      <c r="X28" s="242">
        <f t="shared" si="3"/>
        <v>0</v>
      </c>
      <c r="Y28"/>
      <c r="AA28"/>
      <c r="AB28"/>
      <c r="AC28"/>
      <c r="AD28"/>
      <c r="AE28"/>
      <c r="AF28"/>
      <c r="AG28"/>
      <c r="AH28"/>
      <c r="AI28"/>
      <c r="AJ28"/>
      <c r="AK28"/>
      <c r="AL28"/>
      <c r="AM28"/>
      <c r="AN28"/>
      <c r="AO28"/>
      <c r="AP28" s="32"/>
      <c r="AQ28"/>
    </row>
    <row r="29" spans="1:43" ht="29.4" customHeight="1" x14ac:dyDescent="0.3">
      <c r="A29" t="str">
        <f>IF(D29="",Lookups!$E$4,Lookups!$E$5)</f>
        <v>Hide un-named buildings (CTRL + Click)</v>
      </c>
      <c r="B29"/>
      <c r="C29" s="3"/>
      <c r="D29" s="245" t="str">
        <f t="shared" si="4"/>
        <v/>
      </c>
      <c r="E29" s="234"/>
      <c r="F29" s="210"/>
      <c r="G29" s="210"/>
      <c r="H29" s="219"/>
      <c r="I29" s="277" t="b">
        <v>0</v>
      </c>
      <c r="J29" s="276" t="b">
        <v>0</v>
      </c>
      <c r="K29" s="276" t="b">
        <v>0</v>
      </c>
      <c r="L29" s="62" t="s">
        <v>27</v>
      </c>
      <c r="M29" s="62" t="s">
        <v>27</v>
      </c>
      <c r="N29" s="276" t="b">
        <v>0</v>
      </c>
      <c r="O29" s="276" t="b">
        <v>0</v>
      </c>
      <c r="P29" s="488"/>
      <c r="Q29" s="277" t="b">
        <v>0</v>
      </c>
      <c r="R29" s="276" t="b">
        <v>0</v>
      </c>
      <c r="S29" s="276" t="b">
        <v>0</v>
      </c>
      <c r="T29" s="276" t="b">
        <v>0</v>
      </c>
      <c r="U29" s="276" t="b">
        <v>0</v>
      </c>
      <c r="V29" s="488"/>
      <c r="W29" s="241">
        <f t="shared" si="2"/>
        <v>0</v>
      </c>
      <c r="X29" s="242">
        <f t="shared" si="3"/>
        <v>0</v>
      </c>
      <c r="Y29"/>
      <c r="AA29"/>
      <c r="AB29"/>
      <c r="AC29"/>
      <c r="AD29"/>
      <c r="AE29"/>
      <c r="AF29"/>
      <c r="AG29"/>
      <c r="AH29"/>
      <c r="AI29"/>
      <c r="AJ29"/>
      <c r="AK29"/>
      <c r="AL29"/>
      <c r="AM29"/>
      <c r="AN29"/>
      <c r="AO29"/>
      <c r="AP29" s="32"/>
      <c r="AQ29"/>
    </row>
    <row r="30" spans="1:43" ht="29.4" customHeight="1" x14ac:dyDescent="0.3">
      <c r="A30" t="str">
        <f>IF(D30="",Lookups!$E$4,Lookups!$E$5)</f>
        <v>Hide un-named buildings (CTRL + Click)</v>
      </c>
      <c r="B30"/>
      <c r="C30" s="3"/>
      <c r="D30" s="245" t="str">
        <f t="shared" si="4"/>
        <v/>
      </c>
      <c r="E30" s="234"/>
      <c r="F30" s="210"/>
      <c r="G30" s="210"/>
      <c r="H30" s="219"/>
      <c r="I30" s="277" t="b">
        <v>0</v>
      </c>
      <c r="J30" s="276" t="b">
        <v>0</v>
      </c>
      <c r="K30" s="276" t="b">
        <v>0</v>
      </c>
      <c r="L30" s="62" t="s">
        <v>27</v>
      </c>
      <c r="M30" s="62" t="s">
        <v>27</v>
      </c>
      <c r="N30" s="276" t="b">
        <v>0</v>
      </c>
      <c r="O30" s="276" t="b">
        <v>0</v>
      </c>
      <c r="P30" s="488"/>
      <c r="Q30" s="277" t="b">
        <v>0</v>
      </c>
      <c r="R30" s="276" t="b">
        <v>0</v>
      </c>
      <c r="S30" s="276" t="b">
        <v>0</v>
      </c>
      <c r="T30" s="276" t="b">
        <v>0</v>
      </c>
      <c r="U30" s="276" t="b">
        <v>0</v>
      </c>
      <c r="V30" s="488"/>
      <c r="W30" s="241">
        <f t="shared" si="2"/>
        <v>0</v>
      </c>
      <c r="X30" s="242">
        <f t="shared" si="3"/>
        <v>0</v>
      </c>
      <c r="Y30"/>
      <c r="AA30"/>
      <c r="AB30"/>
      <c r="AC30"/>
      <c r="AD30"/>
      <c r="AE30"/>
      <c r="AF30"/>
      <c r="AG30"/>
      <c r="AH30"/>
      <c r="AI30"/>
      <c r="AJ30"/>
      <c r="AK30"/>
      <c r="AL30"/>
      <c r="AM30"/>
      <c r="AN30"/>
      <c r="AO30"/>
      <c r="AP30" s="32"/>
      <c r="AQ30"/>
    </row>
    <row r="31" spans="1:43" ht="29.4" customHeight="1" x14ac:dyDescent="0.3">
      <c r="A31" t="str">
        <f>IF(D31="",Lookups!$E$4,Lookups!$E$5)</f>
        <v>Hide un-named buildings (CTRL + Click)</v>
      </c>
      <c r="B31"/>
      <c r="C31" s="3"/>
      <c r="D31" s="245" t="str">
        <f t="shared" si="4"/>
        <v/>
      </c>
      <c r="E31" s="234"/>
      <c r="F31" s="210"/>
      <c r="G31" s="210"/>
      <c r="H31" s="219"/>
      <c r="I31" s="277" t="b">
        <v>0</v>
      </c>
      <c r="J31" s="276" t="b">
        <v>0</v>
      </c>
      <c r="K31" s="276" t="b">
        <v>0</v>
      </c>
      <c r="L31" s="62" t="s">
        <v>27</v>
      </c>
      <c r="M31" s="62" t="s">
        <v>27</v>
      </c>
      <c r="N31" s="276" t="b">
        <v>0</v>
      </c>
      <c r="O31" s="276" t="b">
        <v>0</v>
      </c>
      <c r="P31" s="488"/>
      <c r="Q31" s="277" t="b">
        <v>0</v>
      </c>
      <c r="R31" s="276" t="b">
        <v>0</v>
      </c>
      <c r="S31" s="276" t="b">
        <v>0</v>
      </c>
      <c r="T31" s="276" t="b">
        <v>0</v>
      </c>
      <c r="U31" s="276" t="b">
        <v>0</v>
      </c>
      <c r="V31" s="488"/>
      <c r="W31" s="241">
        <f t="shared" si="2"/>
        <v>0</v>
      </c>
      <c r="X31" s="242">
        <f t="shared" si="3"/>
        <v>0</v>
      </c>
      <c r="Y31"/>
      <c r="AA31"/>
      <c r="AB31"/>
      <c r="AC31"/>
      <c r="AD31"/>
      <c r="AE31"/>
      <c r="AF31"/>
      <c r="AG31"/>
      <c r="AH31"/>
      <c r="AI31"/>
      <c r="AJ31"/>
      <c r="AK31"/>
      <c r="AL31"/>
      <c r="AM31"/>
      <c r="AN31"/>
      <c r="AO31"/>
      <c r="AP31" s="32"/>
      <c r="AQ31"/>
    </row>
    <row r="32" spans="1:43" ht="29.4" customHeight="1" x14ac:dyDescent="0.3">
      <c r="A32" t="str">
        <f>IF(D32="",Lookups!$E$4,Lookups!$E$5)</f>
        <v>Hide un-named buildings (CTRL + Click)</v>
      </c>
      <c r="B32"/>
      <c r="C32" s="3"/>
      <c r="D32" s="245" t="str">
        <f t="shared" si="4"/>
        <v/>
      </c>
      <c r="E32" s="234"/>
      <c r="F32" s="210"/>
      <c r="G32" s="210"/>
      <c r="H32" s="219"/>
      <c r="I32" s="277" t="b">
        <v>0</v>
      </c>
      <c r="J32" s="276" t="b">
        <v>0</v>
      </c>
      <c r="K32" s="276" t="b">
        <v>0</v>
      </c>
      <c r="L32" s="62" t="s">
        <v>27</v>
      </c>
      <c r="M32" s="62" t="s">
        <v>27</v>
      </c>
      <c r="N32" s="276" t="b">
        <v>0</v>
      </c>
      <c r="O32" s="276" t="b">
        <v>0</v>
      </c>
      <c r="P32" s="488"/>
      <c r="Q32" s="277" t="b">
        <v>0</v>
      </c>
      <c r="R32" s="276" t="b">
        <v>0</v>
      </c>
      <c r="S32" s="276" t="b">
        <v>0</v>
      </c>
      <c r="T32" s="276" t="b">
        <v>0</v>
      </c>
      <c r="U32" s="276" t="b">
        <v>0</v>
      </c>
      <c r="V32" s="488"/>
      <c r="W32" s="241">
        <f t="shared" si="2"/>
        <v>0</v>
      </c>
      <c r="X32" s="242">
        <f t="shared" si="3"/>
        <v>0</v>
      </c>
      <c r="Y32"/>
      <c r="AA32"/>
      <c r="AB32"/>
      <c r="AC32"/>
      <c r="AD32"/>
      <c r="AE32"/>
      <c r="AF32"/>
      <c r="AG32"/>
      <c r="AH32"/>
      <c r="AI32"/>
      <c r="AJ32"/>
      <c r="AK32"/>
      <c r="AL32"/>
      <c r="AM32"/>
      <c r="AN32"/>
      <c r="AO32"/>
      <c r="AP32" s="32"/>
      <c r="AQ32"/>
    </row>
    <row r="33" spans="1:43" ht="29.4" customHeight="1" x14ac:dyDescent="0.3">
      <c r="A33" t="str">
        <f>IF(D33="",Lookups!$E$4,Lookups!$E$5)</f>
        <v>Hide un-named buildings (CTRL + Click)</v>
      </c>
      <c r="B33"/>
      <c r="C33" s="3"/>
      <c r="D33" s="245" t="str">
        <f t="shared" si="4"/>
        <v/>
      </c>
      <c r="E33" s="234"/>
      <c r="F33" s="210"/>
      <c r="G33" s="210"/>
      <c r="H33" s="219"/>
      <c r="I33" s="277" t="b">
        <v>0</v>
      </c>
      <c r="J33" s="276" t="b">
        <v>0</v>
      </c>
      <c r="K33" s="276" t="b">
        <v>0</v>
      </c>
      <c r="L33" s="62" t="s">
        <v>27</v>
      </c>
      <c r="M33" s="62" t="s">
        <v>27</v>
      </c>
      <c r="N33" s="276" t="b">
        <v>0</v>
      </c>
      <c r="O33" s="276" t="b">
        <v>0</v>
      </c>
      <c r="P33" s="488"/>
      <c r="Q33" s="277" t="b">
        <v>0</v>
      </c>
      <c r="R33" s="276" t="b">
        <v>0</v>
      </c>
      <c r="S33" s="276" t="b">
        <v>0</v>
      </c>
      <c r="T33" s="276" t="b">
        <v>0</v>
      </c>
      <c r="U33" s="276" t="b">
        <v>0</v>
      </c>
      <c r="V33" s="488"/>
      <c r="W33" s="241">
        <f t="shared" si="2"/>
        <v>0</v>
      </c>
      <c r="X33" s="242">
        <f t="shared" si="3"/>
        <v>0</v>
      </c>
      <c r="Y33"/>
      <c r="AA33"/>
      <c r="AB33"/>
      <c r="AC33"/>
      <c r="AD33"/>
      <c r="AE33"/>
      <c r="AF33"/>
      <c r="AG33"/>
      <c r="AH33"/>
      <c r="AI33"/>
      <c r="AJ33"/>
      <c r="AK33"/>
      <c r="AL33"/>
      <c r="AM33"/>
      <c r="AN33"/>
      <c r="AO33"/>
      <c r="AP33" s="32"/>
      <c r="AQ33"/>
    </row>
    <row r="34" spans="1:43" ht="29.4" customHeight="1" thickBot="1" x14ac:dyDescent="0.35">
      <c r="A34" t="str">
        <f>IF(D34="",Lookups!$E$4,Lookups!$E$5)</f>
        <v>Hide un-named buildings (CTRL + Click)</v>
      </c>
      <c r="B34"/>
      <c r="C34" s="3"/>
      <c r="D34" s="261" t="str">
        <f t="shared" si="4"/>
        <v/>
      </c>
      <c r="E34" s="235"/>
      <c r="F34" s="232"/>
      <c r="G34" s="232"/>
      <c r="H34" s="283"/>
      <c r="I34" s="278" t="b">
        <v>0</v>
      </c>
      <c r="J34" s="284" t="b">
        <v>0</v>
      </c>
      <c r="K34" s="284" t="b">
        <v>0</v>
      </c>
      <c r="L34" s="135" t="s">
        <v>27</v>
      </c>
      <c r="M34" s="135" t="s">
        <v>27</v>
      </c>
      <c r="N34" s="284" t="b">
        <v>0</v>
      </c>
      <c r="O34" s="284" t="b">
        <v>0</v>
      </c>
      <c r="P34" s="489"/>
      <c r="Q34" s="278" t="b">
        <v>0</v>
      </c>
      <c r="R34" s="284" t="b">
        <v>0</v>
      </c>
      <c r="S34" s="284" t="b">
        <v>0</v>
      </c>
      <c r="T34" s="284" t="b">
        <v>0</v>
      </c>
      <c r="U34" s="284" t="b">
        <v>0</v>
      </c>
      <c r="V34" s="489"/>
      <c r="W34" s="243">
        <f t="shared" si="2"/>
        <v>0</v>
      </c>
      <c r="X34" s="244">
        <f t="shared" si="3"/>
        <v>0</v>
      </c>
      <c r="Y34"/>
      <c r="AA34"/>
      <c r="AB34"/>
      <c r="AC34"/>
      <c r="AD34"/>
      <c r="AE34"/>
      <c r="AF34"/>
      <c r="AG34"/>
      <c r="AH34"/>
      <c r="AI34"/>
      <c r="AJ34"/>
      <c r="AK34"/>
      <c r="AL34"/>
      <c r="AM34"/>
      <c r="AN34"/>
      <c r="AO34"/>
      <c r="AP34" s="32"/>
      <c r="AQ34"/>
    </row>
    <row r="35" spans="1:43" ht="14.4" x14ac:dyDescent="0.3">
      <c r="A35" s="301" t="s">
        <v>633</v>
      </c>
      <c r="B35"/>
      <c r="C35" s="3"/>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s="32"/>
      <c r="AQ35"/>
    </row>
    <row r="36" spans="1:43" ht="30" customHeight="1" x14ac:dyDescent="0.3">
      <c r="A36" s="301" t="s">
        <v>633</v>
      </c>
      <c r="B36" s="97"/>
      <c r="C36" s="211"/>
      <c r="D36" s="212" t="s">
        <v>440</v>
      </c>
      <c r="E36" s="212"/>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4"/>
      <c r="AQ36" s="97"/>
    </row>
    <row r="37" spans="1:43" ht="15" thickBot="1" x14ac:dyDescent="0.35">
      <c r="A37" s="301" t="s">
        <v>633</v>
      </c>
      <c r="B37"/>
      <c r="C37" s="3"/>
      <c r="D37"/>
      <c r="E37"/>
      <c r="F37"/>
      <c r="G37"/>
      <c r="H37"/>
      <c r="I37"/>
      <c r="J37"/>
      <c r="AK37"/>
      <c r="AL37"/>
      <c r="AM37"/>
      <c r="AN37"/>
      <c r="AO37"/>
      <c r="AP37" s="32"/>
      <c r="AQ37"/>
    </row>
    <row r="38" spans="1:43" ht="30" customHeight="1" thickBot="1" x14ac:dyDescent="0.35">
      <c r="A38" s="301" t="s">
        <v>633</v>
      </c>
      <c r="B38" s="86"/>
      <c r="C38" s="250"/>
      <c r="D38" s="86"/>
      <c r="E38" s="420" t="s">
        <v>436</v>
      </c>
      <c r="F38" s="421"/>
      <c r="G38" s="421"/>
      <c r="H38" s="421"/>
      <c r="I38" s="421"/>
      <c r="J38" s="422"/>
      <c r="K38" s="425" t="s">
        <v>449</v>
      </c>
      <c r="L38" s="426"/>
      <c r="M38" s="426"/>
      <c r="N38" s="426"/>
      <c r="O38" s="426"/>
      <c r="P38" s="426"/>
      <c r="Q38" s="427"/>
      <c r="R38" s="428" t="s">
        <v>451</v>
      </c>
      <c r="S38" s="429"/>
      <c r="T38" s="429"/>
      <c r="U38" s="429"/>
      <c r="V38" s="429"/>
      <c r="W38" s="429"/>
      <c r="X38" s="429"/>
      <c r="Y38" s="430" t="s">
        <v>382</v>
      </c>
      <c r="Z38" s="431"/>
      <c r="AA38" s="431"/>
      <c r="AB38" s="432"/>
      <c r="AC38" s="114"/>
      <c r="AD38" s="433" t="s">
        <v>162</v>
      </c>
      <c r="AE38" s="434"/>
      <c r="AF38" s="434"/>
      <c r="AG38" s="434"/>
      <c r="AH38" s="434"/>
      <c r="AI38" s="434"/>
      <c r="AJ38" s="434"/>
      <c r="AK38" s="434"/>
      <c r="AL38" s="434"/>
      <c r="AM38" s="434"/>
      <c r="AN38" s="434"/>
      <c r="AO38" s="435"/>
      <c r="AP38" s="32"/>
      <c r="AQ38" s="86"/>
    </row>
    <row r="39" spans="1:43" ht="107.4" customHeight="1" x14ac:dyDescent="0.3">
      <c r="A39" s="301" t="s">
        <v>633</v>
      </c>
      <c r="B39"/>
      <c r="C39" s="3"/>
      <c r="D39" s="236" t="s">
        <v>181</v>
      </c>
      <c r="E39" s="64" t="s">
        <v>198</v>
      </c>
      <c r="F39" s="65" t="s">
        <v>199</v>
      </c>
      <c r="G39" s="65" t="s">
        <v>186</v>
      </c>
      <c r="H39" s="65" t="s">
        <v>188</v>
      </c>
      <c r="I39" s="65" t="s">
        <v>205</v>
      </c>
      <c r="J39" s="231" t="s">
        <v>408</v>
      </c>
      <c r="K39" s="264" t="s">
        <v>462</v>
      </c>
      <c r="L39" s="65" t="s">
        <v>202</v>
      </c>
      <c r="M39" s="65" t="s">
        <v>199</v>
      </c>
      <c r="N39" s="65" t="s">
        <v>186</v>
      </c>
      <c r="O39" s="65" t="s">
        <v>188</v>
      </c>
      <c r="P39" s="65" t="s">
        <v>205</v>
      </c>
      <c r="Q39" s="66" t="s">
        <v>200</v>
      </c>
      <c r="R39" s="264" t="s">
        <v>463</v>
      </c>
      <c r="S39" s="65" t="s">
        <v>202</v>
      </c>
      <c r="T39" s="65" t="s">
        <v>199</v>
      </c>
      <c r="U39" s="65" t="s">
        <v>186</v>
      </c>
      <c r="V39" s="65" t="s">
        <v>188</v>
      </c>
      <c r="W39" s="65" t="s">
        <v>205</v>
      </c>
      <c r="X39" s="231" t="s">
        <v>200</v>
      </c>
      <c r="Y39" s="64" t="s">
        <v>383</v>
      </c>
      <c r="Z39" s="65" t="s">
        <v>515</v>
      </c>
      <c r="AA39" s="65" t="s">
        <v>191</v>
      </c>
      <c r="AB39" s="66" t="s">
        <v>201</v>
      </c>
      <c r="AD39" s="315" t="s">
        <v>626</v>
      </c>
      <c r="AE39" s="306" t="s">
        <v>384</v>
      </c>
      <c r="AF39" s="306" t="s">
        <v>388</v>
      </c>
      <c r="AG39" s="306" t="s">
        <v>389</v>
      </c>
      <c r="AH39" s="306" t="s">
        <v>385</v>
      </c>
      <c r="AI39" s="306" t="s">
        <v>386</v>
      </c>
      <c r="AJ39" s="306" t="s">
        <v>387</v>
      </c>
      <c r="AK39" s="306" t="s">
        <v>203</v>
      </c>
      <c r="AL39" s="306" t="s">
        <v>204</v>
      </c>
      <c r="AM39" s="306" t="s">
        <v>390</v>
      </c>
      <c r="AN39" s="306" t="s">
        <v>528</v>
      </c>
      <c r="AO39" s="316" t="s">
        <v>529</v>
      </c>
      <c r="AP39" s="32"/>
      <c r="AQ39"/>
    </row>
    <row r="40" spans="1:43" ht="29.4" customHeight="1" x14ac:dyDescent="0.3">
      <c r="A40" t="str">
        <f>IF(D40="",Lookups!$E$4,Lookups!$E$5)</f>
        <v>Hide un-named buildings (CTRL + Click)</v>
      </c>
      <c r="B40"/>
      <c r="C40" s="3"/>
      <c r="D40" s="245" t="str">
        <f>IF(D9&lt;&gt;"",D9,"")</f>
        <v/>
      </c>
      <c r="E40" s="215"/>
      <c r="F40" s="81"/>
      <c r="G40" s="194"/>
      <c r="H40" s="195"/>
      <c r="I40" s="195"/>
      <c r="J40" s="385" t="str">
        <f>IFERROR(I40/H40,"")</f>
        <v/>
      </c>
      <c r="K40" s="277" t="b">
        <v>0</v>
      </c>
      <c r="L40" s="287"/>
      <c r="M40" s="62"/>
      <c r="N40" s="194"/>
      <c r="O40" s="195"/>
      <c r="P40" s="195"/>
      <c r="Q40" s="83" t="str">
        <f t="shared" ref="Q40:Q49" si="5">IFERROR(P40/O40,"")</f>
        <v/>
      </c>
      <c r="R40" s="277" t="b">
        <v>0</v>
      </c>
      <c r="S40" s="287"/>
      <c r="T40" s="62"/>
      <c r="U40" s="194"/>
      <c r="V40" s="195"/>
      <c r="W40" s="195"/>
      <c r="X40" s="238" t="str">
        <f>IFERROR(W40/V40,"")</f>
        <v/>
      </c>
      <c r="Y40" s="241">
        <f t="shared" ref="Y40:Y49" si="6">SUM(I40,IF(P40&gt;0,P40,0),IF(W40&gt;0,W40,0))</f>
        <v>0</v>
      </c>
      <c r="Z40" s="383">
        <f>SUM(G40,N40,U40)</f>
        <v>0</v>
      </c>
      <c r="AA40" s="383">
        <f>IFERROR(H40*_xlfn.XLOOKUP(F40,Calculation_factors!$H$6:$H$13,Calculation_factors!$I$6:$I$13),)+IFERROR(O40*_xlfn.XLOOKUP(M40,Calculation_factors!$H$6:$H$13,Calculation_factors!$I$6:$I$13),)+IFERROR(V40*_xlfn.XLOOKUP(T40,Calculation_factors!$H$6:$H$13,Calculation_factors!$I$6:$I$13),)</f>
        <v>0</v>
      </c>
      <c r="AB40" s="242">
        <f>IFERROR(H40*_xlfn.XLOOKUP(F40,Calculation_factors!$E$6:$E$13,Calculation_factors!$F$6:$F$13),0)+IFERROR(O40*_xlfn.XLOOKUP(M40,Calculation_factors!$E$6:$E$13,Calculation_factors!$F$6:$F$13),)+IFERROR(V40*_xlfn.XLOOKUP(T40,Calculation_factors!$E$6:$E$13,Calculation_factors!$F$6:$F$13),)</f>
        <v>0</v>
      </c>
      <c r="AD40" s="307" t="str">
        <f>IFERROR(Y40/X25,"")</f>
        <v/>
      </c>
      <c r="AE40" s="309" t="str">
        <f>IFERROR(Z40/AI9,"")</f>
        <v/>
      </c>
      <c r="AF40" s="308">
        <f t="shared" ref="AF40" si="7">IFERROR(AJ9-AA40,"")</f>
        <v>0</v>
      </c>
      <c r="AG40" s="308">
        <f t="shared" ref="AG40" si="8">IFERROR(AK9-AB40,"")</f>
        <v>0</v>
      </c>
      <c r="AH40" s="309">
        <f t="shared" ref="AH40:AH49" si="9">IFERROR(I40/Y40,0)</f>
        <v>0</v>
      </c>
      <c r="AI40" s="309">
        <f t="shared" ref="AI40:AI49" si="10">IFERROR(P40/Y40,0)</f>
        <v>0</v>
      </c>
      <c r="AJ40" s="309">
        <f t="shared" ref="AJ40:AJ49" si="11">IFERROR(W40/Y40,0)</f>
        <v>0</v>
      </c>
      <c r="AK40" s="327" t="str">
        <f>IFERROR(AA40*1000/Y40,"")</f>
        <v/>
      </c>
      <c r="AL40" s="328" t="str">
        <f>IFERROR('4. Financial Detail'!L9/(AG40/1000),"")</f>
        <v/>
      </c>
      <c r="AM40" s="329">
        <f t="shared" ref="AM40:AM49" si="12">AH40*IF(J40="",0,J40)
+ AI40*IF(Q40="",0,Q40)
+ AJ40*IF(X40="",0,X40)</f>
        <v>0</v>
      </c>
      <c r="AN40" s="329" t="str">
        <f>IFERROR(Y40/H9,"")</f>
        <v/>
      </c>
      <c r="AO40" s="310" t="str">
        <f>IFERROR(Z40/H9,"")</f>
        <v/>
      </c>
      <c r="AP40" s="32"/>
      <c r="AQ40"/>
    </row>
    <row r="41" spans="1:43" ht="29.4" customHeight="1" x14ac:dyDescent="0.3">
      <c r="A41" t="str">
        <f>IF(D41="",Lookups!$E$4,Lookups!$E$5)</f>
        <v>Hide un-named buildings (CTRL + Click)</v>
      </c>
      <c r="B41"/>
      <c r="C41" s="3"/>
      <c r="D41" s="245" t="str">
        <f t="shared" ref="D41:D49" si="13">IF(D10&lt;&gt;"",D10,"")</f>
        <v/>
      </c>
      <c r="E41" s="215"/>
      <c r="F41" s="81"/>
      <c r="G41" s="81"/>
      <c r="H41" s="195"/>
      <c r="I41" s="195"/>
      <c r="J41" s="385" t="str">
        <f t="shared" ref="J41:J49" si="14">IFERROR(I41/H41,"")</f>
        <v/>
      </c>
      <c r="K41" s="277" t="b">
        <v>0</v>
      </c>
      <c r="L41" s="287"/>
      <c r="M41" s="62"/>
      <c r="N41" s="81"/>
      <c r="O41" s="195"/>
      <c r="P41" s="195"/>
      <c r="Q41" s="83" t="str">
        <f t="shared" si="5"/>
        <v/>
      </c>
      <c r="R41" s="277" t="b">
        <v>0</v>
      </c>
      <c r="S41" s="287"/>
      <c r="T41" s="62"/>
      <c r="U41" s="81"/>
      <c r="V41" s="195"/>
      <c r="W41" s="195"/>
      <c r="X41" s="238" t="str">
        <f t="shared" ref="X41:X49" si="15">IFERROR(W41/V41,"")</f>
        <v/>
      </c>
      <c r="Y41" s="241">
        <f t="shared" si="6"/>
        <v>0</v>
      </c>
      <c r="Z41" s="383">
        <f t="shared" ref="Z41:Z49" si="16">SUM(G41,N41,U41)</f>
        <v>0</v>
      </c>
      <c r="AA41" s="383">
        <f>IFERROR(H41*_xlfn.XLOOKUP(F41,Calculation_factors!$H$6:$H$13,Calculation_factors!$I$6:$I$13),)+IFERROR(O41*_xlfn.XLOOKUP(M41,Calculation_factors!$H$6:$H$13,Calculation_factors!$I$6:$I$13),)+IFERROR(V41*_xlfn.XLOOKUP(T41,Calculation_factors!$H$6:$H$13,Calculation_factors!$I$6:$I$13),)</f>
        <v>0</v>
      </c>
      <c r="AB41" s="242">
        <f>IFERROR(H41*_xlfn.XLOOKUP(F41,Calculation_factors!$E$6:$E$13,Calculation_factors!$F$6:$F$13),0)+IFERROR(O41*_xlfn.XLOOKUP(M41,Calculation_factors!$E$6:$E$13,Calculation_factors!$F$6:$F$13),)+IFERROR(V41*_xlfn.XLOOKUP(T41,Calculation_factors!$E$6:$E$13,Calculation_factors!$F$6:$F$13),)</f>
        <v>0</v>
      </c>
      <c r="AD41" s="307" t="str">
        <f t="shared" ref="AD41:AD49" si="17">IFERROR(Y41/X26,"")</f>
        <v/>
      </c>
      <c r="AE41" s="309" t="str">
        <f t="shared" ref="AE41:AE49" si="18">IFERROR(Z41/AI10,"")</f>
        <v/>
      </c>
      <c r="AF41" s="308">
        <f t="shared" ref="AF41:AF49" si="19">IFERROR(AJ10-AA41,"")</f>
        <v>0</v>
      </c>
      <c r="AG41" s="308">
        <f t="shared" ref="AG41:AG49" si="20">IFERROR(AK10-AB41,"")</f>
        <v>0</v>
      </c>
      <c r="AH41" s="309">
        <f t="shared" si="9"/>
        <v>0</v>
      </c>
      <c r="AI41" s="309">
        <f t="shared" si="10"/>
        <v>0</v>
      </c>
      <c r="AJ41" s="309">
        <f t="shared" si="11"/>
        <v>0</v>
      </c>
      <c r="AK41" s="327" t="str">
        <f t="shared" ref="AK41:AK49" si="21">IFERROR(AA41*1000/Y41,"")</f>
        <v/>
      </c>
      <c r="AL41" s="328" t="str">
        <f>IFERROR('4. Financial Detail'!L10/(AG41/1000),"")</f>
        <v/>
      </c>
      <c r="AM41" s="329">
        <f t="shared" si="12"/>
        <v>0</v>
      </c>
      <c r="AN41" s="329" t="str">
        <f t="shared" ref="AN41:AN49" si="22">IFERROR(Y41/H10,"")</f>
        <v/>
      </c>
      <c r="AO41" s="310" t="str">
        <f t="shared" ref="AO41:AO49" si="23">IFERROR(Z41/H10,"")</f>
        <v/>
      </c>
      <c r="AP41" s="32"/>
      <c r="AQ41"/>
    </row>
    <row r="42" spans="1:43" ht="29.4" customHeight="1" x14ac:dyDescent="0.3">
      <c r="A42" t="str">
        <f>IF(D42="",Lookups!$E$4,Lookups!$E$5)</f>
        <v>Hide un-named buildings (CTRL + Click)</v>
      </c>
      <c r="B42"/>
      <c r="C42" s="3"/>
      <c r="D42" s="245" t="str">
        <f t="shared" si="13"/>
        <v/>
      </c>
      <c r="E42" s="215"/>
      <c r="F42" s="81"/>
      <c r="G42" s="81"/>
      <c r="H42" s="195"/>
      <c r="I42" s="195"/>
      <c r="J42" s="385" t="str">
        <f t="shared" si="14"/>
        <v/>
      </c>
      <c r="K42" s="277" t="b">
        <v>0</v>
      </c>
      <c r="L42" s="287"/>
      <c r="M42" s="62"/>
      <c r="N42" s="81"/>
      <c r="O42" s="195"/>
      <c r="P42" s="195"/>
      <c r="Q42" s="83" t="str">
        <f t="shared" si="5"/>
        <v/>
      </c>
      <c r="R42" s="277" t="b">
        <v>0</v>
      </c>
      <c r="S42" s="287"/>
      <c r="T42" s="62"/>
      <c r="U42" s="81"/>
      <c r="V42" s="195"/>
      <c r="W42" s="195"/>
      <c r="X42" s="238" t="str">
        <f t="shared" si="15"/>
        <v/>
      </c>
      <c r="Y42" s="241">
        <f t="shared" si="6"/>
        <v>0</v>
      </c>
      <c r="Z42" s="383">
        <f t="shared" si="16"/>
        <v>0</v>
      </c>
      <c r="AA42" s="383">
        <f>IFERROR(H42*_xlfn.XLOOKUP(F42,Calculation_factors!$H$6:$H$13,Calculation_factors!$I$6:$I$13),)+IFERROR(O42*_xlfn.XLOOKUP(M42,Calculation_factors!$H$6:$H$13,Calculation_factors!$I$6:$I$13),)+IFERROR(V42*_xlfn.XLOOKUP(T42,Calculation_factors!$H$6:$H$13,Calculation_factors!$I$6:$I$13),)</f>
        <v>0</v>
      </c>
      <c r="AB42" s="242">
        <f>IFERROR(H42*_xlfn.XLOOKUP(F42,Calculation_factors!$E$6:$E$13,Calculation_factors!$F$6:$F$13),0)+IFERROR(O42*_xlfn.XLOOKUP(M42,Calculation_factors!$E$6:$E$13,Calculation_factors!$F$6:$F$13),)+IFERROR(V42*_xlfn.XLOOKUP(T42,Calculation_factors!$E$6:$E$13,Calculation_factors!$F$6:$F$13),)</f>
        <v>0</v>
      </c>
      <c r="AD42" s="307" t="str">
        <f t="shared" si="17"/>
        <v/>
      </c>
      <c r="AE42" s="309" t="str">
        <f t="shared" si="18"/>
        <v/>
      </c>
      <c r="AF42" s="308">
        <f t="shared" si="19"/>
        <v>0</v>
      </c>
      <c r="AG42" s="308">
        <f t="shared" si="20"/>
        <v>0</v>
      </c>
      <c r="AH42" s="309">
        <f t="shared" si="9"/>
        <v>0</v>
      </c>
      <c r="AI42" s="309">
        <f t="shared" si="10"/>
        <v>0</v>
      </c>
      <c r="AJ42" s="309">
        <f t="shared" si="11"/>
        <v>0</v>
      </c>
      <c r="AK42" s="327" t="str">
        <f t="shared" si="21"/>
        <v/>
      </c>
      <c r="AL42" s="328" t="str">
        <f>IFERROR('4. Financial Detail'!L11/(AG42/1000),"")</f>
        <v/>
      </c>
      <c r="AM42" s="329">
        <f t="shared" si="12"/>
        <v>0</v>
      </c>
      <c r="AN42" s="329" t="str">
        <f t="shared" si="22"/>
        <v/>
      </c>
      <c r="AO42" s="310" t="str">
        <f t="shared" si="23"/>
        <v/>
      </c>
      <c r="AP42" s="32"/>
      <c r="AQ42"/>
    </row>
    <row r="43" spans="1:43" ht="29.4" customHeight="1" x14ac:dyDescent="0.3">
      <c r="A43" t="str">
        <f>IF(D43="",Lookups!$E$4,Lookups!$E$5)</f>
        <v>Hide un-named buildings (CTRL + Click)</v>
      </c>
      <c r="B43"/>
      <c r="C43" s="3"/>
      <c r="D43" s="245" t="str">
        <f t="shared" si="13"/>
        <v/>
      </c>
      <c r="E43" s="215"/>
      <c r="F43" s="81"/>
      <c r="G43" s="81"/>
      <c r="H43" s="195"/>
      <c r="I43" s="195"/>
      <c r="J43" s="385" t="str">
        <f t="shared" si="14"/>
        <v/>
      </c>
      <c r="K43" s="277" t="b">
        <v>0</v>
      </c>
      <c r="L43" s="287"/>
      <c r="M43" s="62"/>
      <c r="N43" s="81"/>
      <c r="O43" s="195"/>
      <c r="P43" s="195"/>
      <c r="Q43" s="83" t="str">
        <f t="shared" si="5"/>
        <v/>
      </c>
      <c r="R43" s="277" t="b">
        <v>0</v>
      </c>
      <c r="S43" s="287"/>
      <c r="T43" s="62"/>
      <c r="U43" s="81"/>
      <c r="V43" s="195"/>
      <c r="W43" s="195"/>
      <c r="X43" s="238" t="str">
        <f t="shared" si="15"/>
        <v/>
      </c>
      <c r="Y43" s="241">
        <f t="shared" si="6"/>
        <v>0</v>
      </c>
      <c r="Z43" s="383">
        <f t="shared" si="16"/>
        <v>0</v>
      </c>
      <c r="AA43" s="383">
        <f>IFERROR(H43*_xlfn.XLOOKUP(F43,Calculation_factors!$H$6:$H$13,Calculation_factors!$I$6:$I$13),)+IFERROR(O43*_xlfn.XLOOKUP(M43,Calculation_factors!$H$6:$H$13,Calculation_factors!$I$6:$I$13),)+IFERROR(V43*_xlfn.XLOOKUP(T43,Calculation_factors!$H$6:$H$13,Calculation_factors!$I$6:$I$13),)</f>
        <v>0</v>
      </c>
      <c r="AB43" s="242">
        <f>IFERROR(H43*_xlfn.XLOOKUP(F43,Calculation_factors!$E$6:$E$13,Calculation_factors!$F$6:$F$13),0)+IFERROR(O43*_xlfn.XLOOKUP(M43,Calculation_factors!$E$6:$E$13,Calculation_factors!$F$6:$F$13),)+IFERROR(V43*_xlfn.XLOOKUP(T43,Calculation_factors!$E$6:$E$13,Calculation_factors!$F$6:$F$13),)</f>
        <v>0</v>
      </c>
      <c r="AD43" s="307" t="str">
        <f t="shared" si="17"/>
        <v/>
      </c>
      <c r="AE43" s="309" t="str">
        <f t="shared" si="18"/>
        <v/>
      </c>
      <c r="AF43" s="308">
        <f t="shared" si="19"/>
        <v>0</v>
      </c>
      <c r="AG43" s="308">
        <f t="shared" si="20"/>
        <v>0</v>
      </c>
      <c r="AH43" s="309">
        <f t="shared" si="9"/>
        <v>0</v>
      </c>
      <c r="AI43" s="309">
        <f t="shared" si="10"/>
        <v>0</v>
      </c>
      <c r="AJ43" s="309">
        <f t="shared" si="11"/>
        <v>0</v>
      </c>
      <c r="AK43" s="327" t="str">
        <f t="shared" si="21"/>
        <v/>
      </c>
      <c r="AL43" s="328" t="str">
        <f>IFERROR('4. Financial Detail'!L12/(AG43/1000),"")</f>
        <v/>
      </c>
      <c r="AM43" s="329">
        <f t="shared" si="12"/>
        <v>0</v>
      </c>
      <c r="AN43" s="329" t="str">
        <f t="shared" si="22"/>
        <v/>
      </c>
      <c r="AO43" s="310" t="str">
        <f t="shared" si="23"/>
        <v/>
      </c>
      <c r="AP43" s="32"/>
      <c r="AQ43"/>
    </row>
    <row r="44" spans="1:43" ht="29.4" customHeight="1" x14ac:dyDescent="0.3">
      <c r="A44" t="str">
        <f>IF(D44="",Lookups!$E$4,Lookups!$E$5)</f>
        <v>Hide un-named buildings (CTRL + Click)</v>
      </c>
      <c r="B44"/>
      <c r="C44" s="3"/>
      <c r="D44" s="245" t="str">
        <f t="shared" si="13"/>
        <v/>
      </c>
      <c r="E44" s="215"/>
      <c r="F44" s="81"/>
      <c r="G44" s="81"/>
      <c r="H44" s="195"/>
      <c r="I44" s="195"/>
      <c r="J44" s="385" t="str">
        <f t="shared" si="14"/>
        <v/>
      </c>
      <c r="K44" s="277" t="b">
        <v>0</v>
      </c>
      <c r="L44" s="287"/>
      <c r="M44" s="62"/>
      <c r="N44" s="81"/>
      <c r="O44" s="195"/>
      <c r="P44" s="195"/>
      <c r="Q44" s="83" t="str">
        <f t="shared" si="5"/>
        <v/>
      </c>
      <c r="R44" s="277" t="b">
        <v>0</v>
      </c>
      <c r="S44" s="287"/>
      <c r="T44" s="62"/>
      <c r="U44" s="81"/>
      <c r="V44" s="195"/>
      <c r="W44" s="195"/>
      <c r="X44" s="238" t="str">
        <f t="shared" si="15"/>
        <v/>
      </c>
      <c r="Y44" s="241">
        <f t="shared" si="6"/>
        <v>0</v>
      </c>
      <c r="Z44" s="383">
        <f t="shared" si="16"/>
        <v>0</v>
      </c>
      <c r="AA44" s="383">
        <f>IFERROR(H44*_xlfn.XLOOKUP(F44,Calculation_factors!$H$6:$H$13,Calculation_factors!$I$6:$I$13),)+IFERROR(O44*_xlfn.XLOOKUP(M44,Calculation_factors!$H$6:$H$13,Calculation_factors!$I$6:$I$13),)+IFERROR(V44*_xlfn.XLOOKUP(T44,Calculation_factors!$H$6:$H$13,Calculation_factors!$I$6:$I$13),)</f>
        <v>0</v>
      </c>
      <c r="AB44" s="242">
        <f>IFERROR(H44*_xlfn.XLOOKUP(F44,Calculation_factors!$E$6:$E$13,Calculation_factors!$F$6:$F$13),0)+IFERROR(O44*_xlfn.XLOOKUP(M44,Calculation_factors!$E$6:$E$13,Calculation_factors!$F$6:$F$13),)+IFERROR(V44*_xlfn.XLOOKUP(T44,Calculation_factors!$E$6:$E$13,Calculation_factors!$F$6:$F$13),)</f>
        <v>0</v>
      </c>
      <c r="AC44" s="334"/>
      <c r="AD44" s="307" t="str">
        <f t="shared" si="17"/>
        <v/>
      </c>
      <c r="AE44" s="309" t="str">
        <f t="shared" si="18"/>
        <v/>
      </c>
      <c r="AF44" s="308">
        <f t="shared" si="19"/>
        <v>0</v>
      </c>
      <c r="AG44" s="308">
        <f t="shared" si="20"/>
        <v>0</v>
      </c>
      <c r="AH44" s="309">
        <f t="shared" si="9"/>
        <v>0</v>
      </c>
      <c r="AI44" s="309">
        <f t="shared" si="10"/>
        <v>0</v>
      </c>
      <c r="AJ44" s="309">
        <f t="shared" si="11"/>
        <v>0</v>
      </c>
      <c r="AK44" s="327" t="str">
        <f t="shared" si="21"/>
        <v/>
      </c>
      <c r="AL44" s="328" t="str">
        <f>IFERROR('4. Financial Detail'!L13/(AG44/1000),"")</f>
        <v/>
      </c>
      <c r="AM44" s="329">
        <f t="shared" si="12"/>
        <v>0</v>
      </c>
      <c r="AN44" s="329" t="str">
        <f t="shared" si="22"/>
        <v/>
      </c>
      <c r="AO44" s="310" t="str">
        <f t="shared" si="23"/>
        <v/>
      </c>
      <c r="AP44" s="32"/>
      <c r="AQ44"/>
    </row>
    <row r="45" spans="1:43" ht="29.4" customHeight="1" x14ac:dyDescent="0.3">
      <c r="A45" t="str">
        <f>IF(D45="",Lookups!$E$4,Lookups!$E$5)</f>
        <v>Hide un-named buildings (CTRL + Click)</v>
      </c>
      <c r="B45"/>
      <c r="C45" s="3"/>
      <c r="D45" s="245" t="str">
        <f t="shared" si="13"/>
        <v/>
      </c>
      <c r="E45" s="215"/>
      <c r="F45" s="81"/>
      <c r="G45" s="81"/>
      <c r="H45" s="195"/>
      <c r="I45" s="195"/>
      <c r="J45" s="385" t="str">
        <f t="shared" si="14"/>
        <v/>
      </c>
      <c r="K45" s="277" t="b">
        <v>0</v>
      </c>
      <c r="L45" s="287"/>
      <c r="M45" s="62"/>
      <c r="N45" s="81"/>
      <c r="O45" s="195"/>
      <c r="P45" s="195"/>
      <c r="Q45" s="83" t="str">
        <f t="shared" si="5"/>
        <v/>
      </c>
      <c r="R45" s="277" t="b">
        <v>0</v>
      </c>
      <c r="S45" s="287"/>
      <c r="T45" s="62"/>
      <c r="U45" s="81"/>
      <c r="V45" s="195"/>
      <c r="W45" s="195"/>
      <c r="X45" s="238" t="str">
        <f t="shared" si="15"/>
        <v/>
      </c>
      <c r="Y45" s="241">
        <f t="shared" si="6"/>
        <v>0</v>
      </c>
      <c r="Z45" s="383">
        <f t="shared" si="16"/>
        <v>0</v>
      </c>
      <c r="AA45" s="383">
        <f>IFERROR(H45*_xlfn.XLOOKUP(F45,Calculation_factors!$H$6:$H$13,Calculation_factors!$I$6:$I$13),)+IFERROR(O45*_xlfn.XLOOKUP(M45,Calculation_factors!$H$6:$H$13,Calculation_factors!$I$6:$I$13),)+IFERROR(V45*_xlfn.XLOOKUP(T45,Calculation_factors!$H$6:$H$13,Calculation_factors!$I$6:$I$13),)</f>
        <v>0</v>
      </c>
      <c r="AB45" s="242">
        <f>IFERROR(H45*_xlfn.XLOOKUP(F45,Calculation_factors!$E$6:$E$13,Calculation_factors!$F$6:$F$13),0)+IFERROR(O45*_xlfn.XLOOKUP(M45,Calculation_factors!$E$6:$E$13,Calculation_factors!$F$6:$F$13),)+IFERROR(V45*_xlfn.XLOOKUP(T45,Calculation_factors!$E$6:$E$13,Calculation_factors!$F$6:$F$13),)</f>
        <v>0</v>
      </c>
      <c r="AD45" s="307" t="str">
        <f t="shared" si="17"/>
        <v/>
      </c>
      <c r="AE45" s="309" t="str">
        <f t="shared" si="18"/>
        <v/>
      </c>
      <c r="AF45" s="308">
        <f t="shared" si="19"/>
        <v>0</v>
      </c>
      <c r="AG45" s="308">
        <f t="shared" si="20"/>
        <v>0</v>
      </c>
      <c r="AH45" s="309">
        <f t="shared" si="9"/>
        <v>0</v>
      </c>
      <c r="AI45" s="309">
        <f t="shared" si="10"/>
        <v>0</v>
      </c>
      <c r="AJ45" s="309">
        <f t="shared" si="11"/>
        <v>0</v>
      </c>
      <c r="AK45" s="327" t="str">
        <f t="shared" si="21"/>
        <v/>
      </c>
      <c r="AL45" s="328" t="str">
        <f>IFERROR('4. Financial Detail'!L14/(AG45/1000),"")</f>
        <v/>
      </c>
      <c r="AM45" s="329">
        <f t="shared" si="12"/>
        <v>0</v>
      </c>
      <c r="AN45" s="329" t="str">
        <f t="shared" si="22"/>
        <v/>
      </c>
      <c r="AO45" s="310" t="str">
        <f t="shared" si="23"/>
        <v/>
      </c>
      <c r="AP45" s="32"/>
      <c r="AQ45"/>
    </row>
    <row r="46" spans="1:43" ht="29.4" customHeight="1" x14ac:dyDescent="0.3">
      <c r="A46" t="str">
        <f>IF(D46="",Lookups!$E$4,Lookups!$E$5)</f>
        <v>Hide un-named buildings (CTRL + Click)</v>
      </c>
      <c r="B46"/>
      <c r="C46" s="3"/>
      <c r="D46" s="245" t="str">
        <f t="shared" si="13"/>
        <v/>
      </c>
      <c r="E46" s="215"/>
      <c r="F46" s="81"/>
      <c r="G46" s="81"/>
      <c r="H46" s="195"/>
      <c r="I46" s="195"/>
      <c r="J46" s="385" t="str">
        <f t="shared" si="14"/>
        <v/>
      </c>
      <c r="K46" s="277" t="b">
        <v>0</v>
      </c>
      <c r="L46" s="287"/>
      <c r="M46" s="62"/>
      <c r="N46" s="81"/>
      <c r="O46" s="195"/>
      <c r="P46" s="195"/>
      <c r="Q46" s="83" t="str">
        <f t="shared" si="5"/>
        <v/>
      </c>
      <c r="R46" s="277" t="b">
        <v>0</v>
      </c>
      <c r="S46" s="287"/>
      <c r="T46" s="62"/>
      <c r="U46" s="81"/>
      <c r="V46" s="195"/>
      <c r="W46" s="195"/>
      <c r="X46" s="238" t="str">
        <f t="shared" si="15"/>
        <v/>
      </c>
      <c r="Y46" s="241">
        <f t="shared" si="6"/>
        <v>0</v>
      </c>
      <c r="Z46" s="383">
        <f t="shared" si="16"/>
        <v>0</v>
      </c>
      <c r="AA46" s="383">
        <f>IFERROR(H46*_xlfn.XLOOKUP(F46,Calculation_factors!$H$6:$H$13,Calculation_factors!$I$6:$I$13),)+IFERROR(O46*_xlfn.XLOOKUP(M46,Calculation_factors!$H$6:$H$13,Calculation_factors!$I$6:$I$13),)+IFERROR(V46*_xlfn.XLOOKUP(T46,Calculation_factors!$H$6:$H$13,Calculation_factors!$I$6:$I$13),)</f>
        <v>0</v>
      </c>
      <c r="AB46" s="242">
        <f>IFERROR(H46*_xlfn.XLOOKUP(F46,Calculation_factors!$E$6:$E$13,Calculation_factors!$F$6:$F$13),0)+IFERROR(O46*_xlfn.XLOOKUP(M46,Calculation_factors!$E$6:$E$13,Calculation_factors!$F$6:$F$13),)+IFERROR(V46*_xlfn.XLOOKUP(T46,Calculation_factors!$E$6:$E$13,Calculation_factors!$F$6:$F$13),)</f>
        <v>0</v>
      </c>
      <c r="AD46" s="307" t="str">
        <f t="shared" si="17"/>
        <v/>
      </c>
      <c r="AE46" s="309" t="str">
        <f t="shared" si="18"/>
        <v/>
      </c>
      <c r="AF46" s="308">
        <f t="shared" si="19"/>
        <v>0</v>
      </c>
      <c r="AG46" s="308">
        <f t="shared" si="20"/>
        <v>0</v>
      </c>
      <c r="AH46" s="309">
        <f t="shared" si="9"/>
        <v>0</v>
      </c>
      <c r="AI46" s="309">
        <f t="shared" si="10"/>
        <v>0</v>
      </c>
      <c r="AJ46" s="309">
        <f t="shared" si="11"/>
        <v>0</v>
      </c>
      <c r="AK46" s="327" t="str">
        <f t="shared" si="21"/>
        <v/>
      </c>
      <c r="AL46" s="328" t="str">
        <f>IFERROR('4. Financial Detail'!L15/(AG46/1000),"")</f>
        <v/>
      </c>
      <c r="AM46" s="329">
        <f t="shared" si="12"/>
        <v>0</v>
      </c>
      <c r="AN46" s="329" t="str">
        <f t="shared" si="22"/>
        <v/>
      </c>
      <c r="AO46" s="310" t="str">
        <f t="shared" si="23"/>
        <v/>
      </c>
      <c r="AP46" s="32"/>
      <c r="AQ46"/>
    </row>
    <row r="47" spans="1:43" ht="29.4" customHeight="1" x14ac:dyDescent="0.3">
      <c r="A47" t="str">
        <f>IF(D47="",Lookups!$E$4,Lookups!$E$5)</f>
        <v>Hide un-named buildings (CTRL + Click)</v>
      </c>
      <c r="B47"/>
      <c r="C47" s="3"/>
      <c r="D47" s="245" t="str">
        <f t="shared" si="13"/>
        <v/>
      </c>
      <c r="E47" s="215"/>
      <c r="F47" s="81"/>
      <c r="G47" s="81"/>
      <c r="H47" s="195"/>
      <c r="I47" s="195"/>
      <c r="J47" s="385" t="str">
        <f t="shared" si="14"/>
        <v/>
      </c>
      <c r="K47" s="277" t="b">
        <v>0</v>
      </c>
      <c r="L47" s="287"/>
      <c r="M47" s="62"/>
      <c r="N47" s="81"/>
      <c r="O47" s="195"/>
      <c r="P47" s="195"/>
      <c r="Q47" s="83" t="str">
        <f t="shared" si="5"/>
        <v/>
      </c>
      <c r="R47" s="277" t="b">
        <v>0</v>
      </c>
      <c r="S47" s="287"/>
      <c r="T47" s="62"/>
      <c r="U47" s="81"/>
      <c r="V47" s="195"/>
      <c r="W47" s="195"/>
      <c r="X47" s="238" t="str">
        <f t="shared" si="15"/>
        <v/>
      </c>
      <c r="Y47" s="241">
        <f t="shared" si="6"/>
        <v>0</v>
      </c>
      <c r="Z47" s="383">
        <f t="shared" si="16"/>
        <v>0</v>
      </c>
      <c r="AA47" s="383">
        <f>IFERROR(H47*_xlfn.XLOOKUP(F47,Calculation_factors!$H$6:$H$13,Calculation_factors!$I$6:$I$13),)+IFERROR(O47*_xlfn.XLOOKUP(M47,Calculation_factors!$H$6:$H$13,Calculation_factors!$I$6:$I$13),)+IFERROR(V47*_xlfn.XLOOKUP(T47,Calculation_factors!$H$6:$H$13,Calculation_factors!$I$6:$I$13),)</f>
        <v>0</v>
      </c>
      <c r="AB47" s="242">
        <f>IFERROR(H47*_xlfn.XLOOKUP(F47,Calculation_factors!$E$6:$E$13,Calculation_factors!$F$6:$F$13),0)+IFERROR(O47*_xlfn.XLOOKUP(M47,Calculation_factors!$E$6:$E$13,Calculation_factors!$F$6:$F$13),)+IFERROR(V47*_xlfn.XLOOKUP(T47,Calculation_factors!$E$6:$E$13,Calculation_factors!$F$6:$F$13),)</f>
        <v>0</v>
      </c>
      <c r="AD47" s="307" t="str">
        <f t="shared" si="17"/>
        <v/>
      </c>
      <c r="AE47" s="309" t="str">
        <f t="shared" si="18"/>
        <v/>
      </c>
      <c r="AF47" s="308">
        <f t="shared" si="19"/>
        <v>0</v>
      </c>
      <c r="AG47" s="308">
        <f t="shared" si="20"/>
        <v>0</v>
      </c>
      <c r="AH47" s="309">
        <f t="shared" si="9"/>
        <v>0</v>
      </c>
      <c r="AI47" s="309">
        <f t="shared" si="10"/>
        <v>0</v>
      </c>
      <c r="AJ47" s="309">
        <f t="shared" si="11"/>
        <v>0</v>
      </c>
      <c r="AK47" s="327" t="str">
        <f t="shared" si="21"/>
        <v/>
      </c>
      <c r="AL47" s="328" t="str">
        <f>IFERROR('4. Financial Detail'!L16/(AG47/1000),"")</f>
        <v/>
      </c>
      <c r="AM47" s="329">
        <f t="shared" si="12"/>
        <v>0</v>
      </c>
      <c r="AN47" s="329" t="str">
        <f t="shared" si="22"/>
        <v/>
      </c>
      <c r="AO47" s="310" t="str">
        <f t="shared" si="23"/>
        <v/>
      </c>
      <c r="AP47" s="32"/>
      <c r="AQ47"/>
    </row>
    <row r="48" spans="1:43" ht="29.4" customHeight="1" x14ac:dyDescent="0.3">
      <c r="A48" t="str">
        <f>IF(D48="",Lookups!$E$4,Lookups!$E$5)</f>
        <v>Hide un-named buildings (CTRL + Click)</v>
      </c>
      <c r="B48"/>
      <c r="C48" s="3"/>
      <c r="D48" s="245" t="str">
        <f t="shared" si="13"/>
        <v/>
      </c>
      <c r="E48" s="215"/>
      <c r="F48" s="81"/>
      <c r="G48" s="81"/>
      <c r="H48" s="195"/>
      <c r="I48" s="195"/>
      <c r="J48" s="385" t="str">
        <f t="shared" si="14"/>
        <v/>
      </c>
      <c r="K48" s="277" t="b">
        <v>0</v>
      </c>
      <c r="L48" s="287"/>
      <c r="M48" s="62"/>
      <c r="N48" s="81"/>
      <c r="O48" s="195"/>
      <c r="P48" s="195"/>
      <c r="Q48" s="83" t="str">
        <f t="shared" si="5"/>
        <v/>
      </c>
      <c r="R48" s="277" t="b">
        <v>0</v>
      </c>
      <c r="S48" s="287"/>
      <c r="T48" s="62"/>
      <c r="U48" s="81"/>
      <c r="V48" s="195"/>
      <c r="W48" s="195"/>
      <c r="X48" s="238" t="str">
        <f t="shared" si="15"/>
        <v/>
      </c>
      <c r="Y48" s="241">
        <f t="shared" si="6"/>
        <v>0</v>
      </c>
      <c r="Z48" s="383">
        <f t="shared" si="16"/>
        <v>0</v>
      </c>
      <c r="AA48" s="383">
        <f>IFERROR(H48*_xlfn.XLOOKUP(F48,Calculation_factors!$H$6:$H$13,Calculation_factors!$I$6:$I$13),)+IFERROR(O48*_xlfn.XLOOKUP(M48,Calculation_factors!$H$6:$H$13,Calculation_factors!$I$6:$I$13),)+IFERROR(V48*_xlfn.XLOOKUP(T48,Calculation_factors!$H$6:$H$13,Calculation_factors!$I$6:$I$13),)</f>
        <v>0</v>
      </c>
      <c r="AB48" s="242">
        <f>IFERROR(H48*_xlfn.XLOOKUP(F48,Calculation_factors!$E$6:$E$13,Calculation_factors!$F$6:$F$13),0)+IFERROR(O48*_xlfn.XLOOKUP(M48,Calculation_factors!$E$6:$E$13,Calculation_factors!$F$6:$F$13),)+IFERROR(V48*_xlfn.XLOOKUP(T48,Calculation_factors!$E$6:$E$13,Calculation_factors!$F$6:$F$13),)</f>
        <v>0</v>
      </c>
      <c r="AD48" s="307" t="str">
        <f t="shared" si="17"/>
        <v/>
      </c>
      <c r="AE48" s="309" t="str">
        <f t="shared" si="18"/>
        <v/>
      </c>
      <c r="AF48" s="308">
        <f t="shared" si="19"/>
        <v>0</v>
      </c>
      <c r="AG48" s="308">
        <f t="shared" si="20"/>
        <v>0</v>
      </c>
      <c r="AH48" s="309">
        <f t="shared" si="9"/>
        <v>0</v>
      </c>
      <c r="AI48" s="309">
        <f t="shared" si="10"/>
        <v>0</v>
      </c>
      <c r="AJ48" s="309">
        <f t="shared" si="11"/>
        <v>0</v>
      </c>
      <c r="AK48" s="327" t="str">
        <f t="shared" si="21"/>
        <v/>
      </c>
      <c r="AL48" s="328" t="str">
        <f>IFERROR('4. Financial Detail'!L17/(AG48/1000),"")</f>
        <v/>
      </c>
      <c r="AM48" s="329">
        <f t="shared" si="12"/>
        <v>0</v>
      </c>
      <c r="AN48" s="329" t="str">
        <f t="shared" si="22"/>
        <v/>
      </c>
      <c r="AO48" s="310" t="str">
        <f t="shared" si="23"/>
        <v/>
      </c>
      <c r="AP48" s="32"/>
      <c r="AQ48"/>
    </row>
    <row r="49" spans="1:43" ht="29.4" customHeight="1" thickBot="1" x14ac:dyDescent="0.35">
      <c r="A49" t="str">
        <f>IF(D49="",Lookups!$E$4,Lookups!$E$5)</f>
        <v>Hide un-named buildings (CTRL + Click)</v>
      </c>
      <c r="B49"/>
      <c r="C49" s="3"/>
      <c r="D49" s="261" t="str">
        <f t="shared" si="13"/>
        <v/>
      </c>
      <c r="E49" s="216"/>
      <c r="F49" s="193"/>
      <c r="G49" s="193"/>
      <c r="H49" s="196"/>
      <c r="I49" s="196"/>
      <c r="J49" s="386" t="str">
        <f t="shared" si="14"/>
        <v/>
      </c>
      <c r="K49" s="278" t="b">
        <v>0</v>
      </c>
      <c r="L49" s="288"/>
      <c r="M49" s="135"/>
      <c r="N49" s="193"/>
      <c r="O49" s="196"/>
      <c r="P49" s="196"/>
      <c r="Q49" s="240" t="str">
        <f t="shared" si="5"/>
        <v/>
      </c>
      <c r="R49" s="278" t="b">
        <v>0</v>
      </c>
      <c r="S49" s="288"/>
      <c r="T49" s="135"/>
      <c r="U49" s="193"/>
      <c r="V49" s="196"/>
      <c r="W49" s="196"/>
      <c r="X49" s="239" t="str">
        <f t="shared" si="15"/>
        <v/>
      </c>
      <c r="Y49" s="243">
        <f t="shared" si="6"/>
        <v>0</v>
      </c>
      <c r="Z49" s="384">
        <f t="shared" si="16"/>
        <v>0</v>
      </c>
      <c r="AA49" s="384">
        <f>IFERROR(H49*_xlfn.XLOOKUP(F49,Calculation_factors!$H$6:$H$13,Calculation_factors!$I$6:$I$13),)+IFERROR(O49*_xlfn.XLOOKUP(M49,Calculation_factors!$H$6:$H$13,Calculation_factors!$I$6:$I$13),)+IFERROR(V49*_xlfn.XLOOKUP(T49,Calculation_factors!$H$6:$H$13,Calculation_factors!$I$6:$I$13),)</f>
        <v>0</v>
      </c>
      <c r="AB49" s="244">
        <f>IFERROR(H49*_xlfn.XLOOKUP(F49,Calculation_factors!$E$6:$E$13,Calculation_factors!$F$6:$F$13),0)+IFERROR(O49*_xlfn.XLOOKUP(M49,Calculation_factors!$E$6:$E$13,Calculation_factors!$F$6:$F$13),)+IFERROR(V49*_xlfn.XLOOKUP(T49,Calculation_factors!$E$6:$E$13,Calculation_factors!$F$6:$F$13),)</f>
        <v>0</v>
      </c>
      <c r="AD49" s="311" t="str">
        <f t="shared" si="17"/>
        <v/>
      </c>
      <c r="AE49" s="313" t="str">
        <f t="shared" si="18"/>
        <v/>
      </c>
      <c r="AF49" s="312">
        <f t="shared" si="19"/>
        <v>0</v>
      </c>
      <c r="AG49" s="312">
        <f t="shared" si="20"/>
        <v>0</v>
      </c>
      <c r="AH49" s="313">
        <f t="shared" si="9"/>
        <v>0</v>
      </c>
      <c r="AI49" s="313">
        <f t="shared" si="10"/>
        <v>0</v>
      </c>
      <c r="AJ49" s="313">
        <f t="shared" si="11"/>
        <v>0</v>
      </c>
      <c r="AK49" s="330" t="str">
        <f t="shared" si="21"/>
        <v/>
      </c>
      <c r="AL49" s="331" t="str">
        <f>IFERROR('4. Financial Detail'!L18/(AG49/1000),"")</f>
        <v/>
      </c>
      <c r="AM49" s="332">
        <f t="shared" si="12"/>
        <v>0</v>
      </c>
      <c r="AN49" s="332" t="str">
        <f t="shared" si="22"/>
        <v/>
      </c>
      <c r="AO49" s="314" t="str">
        <f t="shared" si="23"/>
        <v/>
      </c>
      <c r="AP49" s="32"/>
      <c r="AQ49"/>
    </row>
    <row r="50" spans="1:43" ht="14.4" x14ac:dyDescent="0.3">
      <c r="B50"/>
      <c r="C50" s="3"/>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s="32"/>
      <c r="AQ50"/>
    </row>
    <row r="51" spans="1:43" ht="30" customHeight="1" thickBot="1" x14ac:dyDescent="0.35">
      <c r="B51" s="97"/>
      <c r="C51" s="257"/>
      <c r="D51" s="258" t="s">
        <v>441</v>
      </c>
      <c r="E51" s="258"/>
      <c r="F51" s="259"/>
      <c r="G51" s="259"/>
      <c r="H51" s="259"/>
      <c r="I51" s="259"/>
      <c r="J51" s="259"/>
      <c r="K51" s="259"/>
      <c r="L51" s="259"/>
      <c r="M51" s="259"/>
      <c r="N51" s="259"/>
      <c r="O51" s="259"/>
      <c r="P51" s="259"/>
      <c r="Q51" s="259"/>
      <c r="R51" s="259"/>
      <c r="S51" s="259"/>
      <c r="T51" s="259"/>
      <c r="U51" s="259"/>
      <c r="V51" s="259"/>
      <c r="W51" s="259"/>
      <c r="X51" s="259"/>
      <c r="Y51" s="259"/>
      <c r="Z51" s="259"/>
      <c r="AA51" s="259"/>
      <c r="AB51" s="259"/>
      <c r="AC51" s="259"/>
      <c r="AD51" s="259"/>
      <c r="AE51" s="259"/>
      <c r="AF51" s="259"/>
      <c r="AG51" s="259"/>
      <c r="AH51" s="259"/>
      <c r="AI51" s="259"/>
      <c r="AJ51" s="259"/>
      <c r="AK51" s="259"/>
      <c r="AL51" s="259"/>
      <c r="AM51" s="259"/>
      <c r="AN51" s="259"/>
      <c r="AO51" s="259"/>
      <c r="AP51" s="260"/>
      <c r="AQ51" s="97"/>
    </row>
    <row r="52" spans="1:43" ht="9" customHeight="1" x14ac:dyDescent="0.3">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row>
  </sheetData>
  <sheetProtection algorithmName="SHA-512" hashValue="fh3BMnWWNawhxJ+4RC/eu/VNwCF/G4vS1BUqId/7EAWeii+1QqjPUYACkv62q7f7WbHoRKVMMFLAPD3FZt2fTw==" saltValue="v6/4WcueWpBN3cYCLMSp+A==" spinCount="100000" sheet="1" objects="1" scenarios="1" selectLockedCells="1" autoFilter="0"/>
  <protectedRanges>
    <protectedRange sqref="T9:T18 I25:K34 R40:R49 Q25:U34 I9:L18 AA9:AA18 K40:K49 N25:O34" name="Range1_1"/>
  </protectedRanges>
  <mergeCells count="12">
    <mergeCell ref="M7:S7"/>
    <mergeCell ref="E7:L7"/>
    <mergeCell ref="E38:J38"/>
    <mergeCell ref="AA7:AG7"/>
    <mergeCell ref="K38:Q38"/>
    <mergeCell ref="R38:X38"/>
    <mergeCell ref="Y38:AB38"/>
    <mergeCell ref="AD38:AO38"/>
    <mergeCell ref="E23:H23"/>
    <mergeCell ref="W23:X23"/>
    <mergeCell ref="Q23:V23"/>
    <mergeCell ref="I23:P23"/>
  </mergeCells>
  <conditionalFormatting sqref="L40:Q40">
    <cfRule type="expression" dxfId="56" priority="21">
      <formula>$K$40=FALSE</formula>
    </cfRule>
  </conditionalFormatting>
  <conditionalFormatting sqref="L41:Q41">
    <cfRule type="expression" dxfId="55" priority="20">
      <formula>$K$41=FALSE</formula>
    </cfRule>
  </conditionalFormatting>
  <conditionalFormatting sqref="L42:Q42">
    <cfRule type="expression" dxfId="54" priority="19">
      <formula>$K$42=FALSE</formula>
    </cfRule>
  </conditionalFormatting>
  <conditionalFormatting sqref="L43:Q43">
    <cfRule type="expression" dxfId="53" priority="17">
      <formula>$K$43=FALSE</formula>
    </cfRule>
  </conditionalFormatting>
  <conditionalFormatting sqref="L44:Q44">
    <cfRule type="expression" dxfId="52" priority="12">
      <formula>$K$44=FALSE</formula>
    </cfRule>
  </conditionalFormatting>
  <conditionalFormatting sqref="L45:Q45">
    <cfRule type="expression" dxfId="51" priority="13">
      <formula>$K$45=FALSE</formula>
    </cfRule>
  </conditionalFormatting>
  <conditionalFormatting sqref="L46:Q46">
    <cfRule type="expression" dxfId="50" priority="14">
      <formula>$K$46=FALSE</formula>
    </cfRule>
  </conditionalFormatting>
  <conditionalFormatting sqref="L47:Q47">
    <cfRule type="expression" dxfId="49" priority="15">
      <formula>$K$47=FALSE</formula>
    </cfRule>
    <cfRule type="expression" dxfId="48" priority="16">
      <formula>$K$44=FALSE</formula>
    </cfRule>
  </conditionalFormatting>
  <conditionalFormatting sqref="L48:Q48">
    <cfRule type="expression" dxfId="47" priority="18">
      <formula>$K$48=FALSE</formula>
    </cfRule>
  </conditionalFormatting>
  <conditionalFormatting sqref="L49:Q49">
    <cfRule type="expression" dxfId="46" priority="11">
      <formula>$K$49=FALSE</formula>
    </cfRule>
  </conditionalFormatting>
  <conditionalFormatting sqref="S40:X40">
    <cfRule type="expression" dxfId="45" priority="6">
      <formula>$R$40=FALSE</formula>
    </cfRule>
  </conditionalFormatting>
  <conditionalFormatting sqref="S41:X41">
    <cfRule type="expression" dxfId="44" priority="7">
      <formula>$R$41=FALSE</formula>
    </cfRule>
  </conditionalFormatting>
  <conditionalFormatting sqref="S42:X42">
    <cfRule type="expression" dxfId="43" priority="8">
      <formula>$R$42=FALSE</formula>
    </cfRule>
  </conditionalFormatting>
  <conditionalFormatting sqref="S43:X43">
    <cfRule type="expression" dxfId="42" priority="9">
      <formula>$R$43=FALSE</formula>
    </cfRule>
  </conditionalFormatting>
  <conditionalFormatting sqref="S44:X44">
    <cfRule type="expression" dxfId="41" priority="10">
      <formula>$R$44=FALSE</formula>
    </cfRule>
  </conditionalFormatting>
  <conditionalFormatting sqref="S45:X45">
    <cfRule type="expression" dxfId="40" priority="5">
      <formula>$R$45=FALSE</formula>
    </cfRule>
  </conditionalFormatting>
  <conditionalFormatting sqref="S46:X46">
    <cfRule type="expression" dxfId="39" priority="3">
      <formula>$R$46=FALSE</formula>
    </cfRule>
  </conditionalFormatting>
  <conditionalFormatting sqref="S47:X47">
    <cfRule type="expression" dxfId="38" priority="2">
      <formula>$R$47=FALSE</formula>
    </cfRule>
  </conditionalFormatting>
  <conditionalFormatting sqref="S48:X48">
    <cfRule type="expression" dxfId="37" priority="4">
      <formula>$R$48=FALSE</formula>
    </cfRule>
  </conditionalFormatting>
  <conditionalFormatting sqref="S49:X49">
    <cfRule type="expression" dxfId="36" priority="1">
      <formula>$R$49=FALSE</formula>
    </cfRule>
  </conditionalFormatting>
  <conditionalFormatting sqref="U9:Z9">
    <cfRule type="expression" dxfId="35" priority="43">
      <formula>$T$9=FALSE</formula>
    </cfRule>
  </conditionalFormatting>
  <conditionalFormatting sqref="U10:Z10">
    <cfRule type="expression" dxfId="34" priority="42">
      <formula>$T$10=FALSE</formula>
    </cfRule>
  </conditionalFormatting>
  <conditionalFormatting sqref="U11:Z11">
    <cfRule type="expression" dxfId="33" priority="41">
      <formula>$T$11=FALSE</formula>
    </cfRule>
  </conditionalFormatting>
  <conditionalFormatting sqref="U12:Z12">
    <cfRule type="expression" dxfId="32" priority="40">
      <formula>$T$12=FALSE</formula>
    </cfRule>
  </conditionalFormatting>
  <conditionalFormatting sqref="U13:Z13">
    <cfRule type="expression" dxfId="31" priority="39">
      <formula>$T$13=FALSE</formula>
    </cfRule>
  </conditionalFormatting>
  <conditionalFormatting sqref="U14:Z14">
    <cfRule type="expression" dxfId="30" priority="38">
      <formula>$T$14=FALSE</formula>
    </cfRule>
  </conditionalFormatting>
  <conditionalFormatting sqref="U15:Z15">
    <cfRule type="expression" dxfId="29" priority="37">
      <formula>$T$15=FALSE</formula>
    </cfRule>
  </conditionalFormatting>
  <conditionalFormatting sqref="U16:Z16">
    <cfRule type="expression" dxfId="28" priority="36">
      <formula>$T$16=FALSE</formula>
    </cfRule>
  </conditionalFormatting>
  <conditionalFormatting sqref="U17:Z17">
    <cfRule type="expression" dxfId="27" priority="33">
      <formula>$T$17=FALSE</formula>
    </cfRule>
  </conditionalFormatting>
  <conditionalFormatting sqref="U18:Z18">
    <cfRule type="expression" dxfId="26" priority="32">
      <formula>$T$18=FALSE</formula>
    </cfRule>
  </conditionalFormatting>
  <conditionalFormatting sqref="AB9:AG9">
    <cfRule type="expression" dxfId="25" priority="30">
      <formula>$AA$9=FALSE</formula>
    </cfRule>
  </conditionalFormatting>
  <conditionalFormatting sqref="AB10:AG10">
    <cfRule type="expression" dxfId="24" priority="29">
      <formula>$AA$10=FALSE</formula>
    </cfRule>
  </conditionalFormatting>
  <conditionalFormatting sqref="AB11:AG11">
    <cfRule type="expression" dxfId="23" priority="28">
      <formula>$AA$11=FALSE</formula>
    </cfRule>
  </conditionalFormatting>
  <conditionalFormatting sqref="AB12:AG12">
    <cfRule type="expression" dxfId="22" priority="27">
      <formula>$AA$12=FALSE</formula>
    </cfRule>
  </conditionalFormatting>
  <conditionalFormatting sqref="AB13:AG13">
    <cfRule type="expression" dxfId="21" priority="26">
      <formula>$AA$13=FALSE</formula>
    </cfRule>
  </conditionalFormatting>
  <conditionalFormatting sqref="AB14:AG14">
    <cfRule type="expression" dxfId="20" priority="25">
      <formula>$AA$14=FALSE</formula>
    </cfRule>
  </conditionalFormatting>
  <conditionalFormatting sqref="AB15:AG15">
    <cfRule type="expression" dxfId="19" priority="24">
      <formula>$AA$15=FALSE</formula>
    </cfRule>
  </conditionalFormatting>
  <conditionalFormatting sqref="AB16:AG16">
    <cfRule type="expression" dxfId="18" priority="23">
      <formula>$AA$16=FALSE</formula>
    </cfRule>
  </conditionalFormatting>
  <conditionalFormatting sqref="AB17:AG17">
    <cfRule type="expression" dxfId="17" priority="22">
      <formula>$AA$17=FALSE</formula>
    </cfRule>
  </conditionalFormatting>
  <conditionalFormatting sqref="AB18:AG18">
    <cfRule type="expression" dxfId="16" priority="31">
      <formula>$AA$18=FALSE</formula>
    </cfRule>
  </conditionalFormatting>
  <pageMargins left="0.7" right="0.7" top="0.75" bottom="0.75" header="0.3" footer="0.3"/>
  <pageSetup paperSize="9" orientation="portrait" r:id="rId1"/>
  <headerFooter>
    <oddFooter>&amp;L_x000D_&amp;1#&amp;"Calibri"&amp;10&amp;KFF0000 Confidential</oddFooter>
  </headerFooter>
  <ignoredErrors>
    <ignoredError sqref="Q40 Q41:Q49 X40:X49 Y40:Y49 J40:J49 AH9:AH18 Z41:AB42 AI9:AK18 Z46:AB49 AA43:AB45 Z40:AB40 Z43:Z45" unlockedFormula="1"/>
  </ignoredErrors>
  <drawing r:id="rId2"/>
  <tableParts count="1">
    <tablePart r:id="rId3"/>
  </tableParts>
  <extLst>
    <ext xmlns:x14="http://schemas.microsoft.com/office/spreadsheetml/2009/9/main" uri="{CCE6A557-97BC-4b89-ADB6-D9C93CAAB3DF}">
      <x14:dataValidations xmlns:xm="http://schemas.microsoft.com/office/excel/2006/main" count="7">
        <x14:dataValidation type="list" allowBlank="1" showInputMessage="1" showErrorMessage="1" xr:uid="{AE15B721-3F63-44A0-B42A-1558CB576B56}">
          <x14:formula1>
            <xm:f>Lookups!$M$4:$M$7</xm:f>
          </x14:formula1>
          <xm:sqref>L25:L34</xm:sqref>
        </x14:dataValidation>
        <x14:dataValidation type="list" allowBlank="1" showInputMessage="1" showErrorMessage="1" xr:uid="{F4EBF270-86FC-46DB-9F5A-AEC95D1B1571}">
          <x14:formula1>
            <xm:f>Lookups!$N$4:$N$7</xm:f>
          </x14:formula1>
          <xm:sqref>M25:M34</xm:sqref>
        </x14:dataValidation>
        <x14:dataValidation type="list" allowBlank="1" showInputMessage="1" showErrorMessage="1" xr:uid="{38ADE4AC-F97D-482B-8FC5-9967B035B258}">
          <x14:formula1>
            <xm:f>Lookups!$J$4:$J$17</xm:f>
          </x14:formula1>
          <xm:sqref>G9:G18</xm:sqref>
        </x14:dataValidation>
        <x14:dataValidation type="list" allowBlank="1" showInputMessage="1" showErrorMessage="1" xr:uid="{35A513EB-0442-4D64-AA5F-526936EFFBDB}">
          <x14:formula1>
            <xm:f>Lookups!$K$4:$K$9</xm:f>
          </x14:formula1>
          <xm:sqref>M9:M18 AB9:AB18 U9:U18</xm:sqref>
        </x14:dataValidation>
        <x14:dataValidation type="list" allowBlank="1" showInputMessage="1" showErrorMessage="1" xr:uid="{FAD7FABE-EEA6-461D-917A-1C35575B8709}">
          <x14:formula1>
            <xm:f>Lookups!$L$4:$L$9</xm:f>
          </x14:formula1>
          <xm:sqref>N9:N18 AC9:AC18 V9:V18</xm:sqref>
        </x14:dataValidation>
        <x14:dataValidation type="list" allowBlank="1" showInputMessage="1" showErrorMessage="1" xr:uid="{03D124F3-EAC6-4AA4-BA1A-6C754D9D2598}">
          <x14:formula1>
            <xm:f>Lookups!$O$4:$O$15</xm:f>
          </x14:formula1>
          <xm:sqref>E40:E49 L40:L49 S40:S49</xm:sqref>
        </x14:dataValidation>
        <x14:dataValidation type="list" allowBlank="1" showInputMessage="1" showErrorMessage="1" xr:uid="{7BB9019C-8148-4ABD-9040-D66097A88806}">
          <x14:formula1>
            <xm:f>Lookups!$P$4:$P$7</xm:f>
          </x14:formula1>
          <xm:sqref>F40:F49 T40:T49 M40:M49</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8110D-8322-463D-9365-93F9BF1F4D8D}">
  <sheetPr codeName="Sheet4">
    <tabColor theme="4"/>
  </sheetPr>
  <dimension ref="A1:EF37"/>
  <sheetViews>
    <sheetView showGridLines="0" topLeftCell="B1" zoomScale="80" zoomScaleNormal="80" workbookViewId="0">
      <selection activeCell="E9" sqref="E9"/>
    </sheetView>
  </sheetViews>
  <sheetFormatPr defaultColWidth="0" defaultRowHeight="0" customHeight="1" zeroHeight="1" x14ac:dyDescent="0.25"/>
  <cols>
    <col min="1" max="1" width="24.109375" style="4" hidden="1" customWidth="1"/>
    <col min="2" max="2" width="1.5546875" style="4" customWidth="1"/>
    <col min="3" max="3" width="1.44140625" style="4" customWidth="1"/>
    <col min="4" max="4" width="30.5546875" style="4" customWidth="1"/>
    <col min="5" max="18" width="24.6640625" style="4" customWidth="1"/>
    <col min="19" max="19" width="27.33203125" style="4" customWidth="1"/>
    <col min="20" max="20" width="3.6640625" style="4" customWidth="1"/>
    <col min="21" max="21" width="1.5546875" style="4" customWidth="1"/>
    <col min="22" max="136" width="0" style="4" hidden="1" customWidth="1"/>
    <col min="137" max="16384" width="8.5546875" style="4" hidden="1"/>
  </cols>
  <sheetData>
    <row r="1" spans="1:20" ht="14.4" thickBot="1" x14ac:dyDescent="0.3"/>
    <row r="2" spans="1:20" ht="25.2" thickBot="1" x14ac:dyDescent="0.45">
      <c r="C2" s="42"/>
      <c r="D2" s="41" t="s">
        <v>35</v>
      </c>
      <c r="E2" s="39"/>
      <c r="F2" s="41"/>
      <c r="G2" s="41"/>
      <c r="H2" s="41"/>
      <c r="I2" s="41"/>
      <c r="J2" s="41"/>
      <c r="K2" s="41"/>
      <c r="L2" s="41"/>
      <c r="M2" s="41"/>
      <c r="N2" s="41"/>
      <c r="O2" s="41"/>
      <c r="P2" s="41"/>
      <c r="Q2" s="41"/>
      <c r="R2" s="41"/>
      <c r="S2" s="39"/>
      <c r="T2" s="40"/>
    </row>
    <row r="3" spans="1:20" ht="55.95" customHeight="1" x14ac:dyDescent="0.25">
      <c r="C3" s="31"/>
      <c r="F3" s="378" t="s">
        <v>625</v>
      </c>
      <c r="T3" s="32"/>
    </row>
    <row r="4" spans="1:20" ht="13.8" x14ac:dyDescent="0.25">
      <c r="C4" s="31"/>
      <c r="T4" s="32"/>
    </row>
    <row r="5" spans="1:20" ht="15.6" x14ac:dyDescent="0.3">
      <c r="C5" s="90"/>
      <c r="D5" s="34" t="s">
        <v>483</v>
      </c>
      <c r="E5" s="34"/>
      <c r="F5" s="91"/>
      <c r="G5" s="91"/>
      <c r="H5" s="91"/>
      <c r="I5" s="91"/>
      <c r="J5" s="91"/>
      <c r="K5" s="91"/>
      <c r="L5" s="91"/>
      <c r="M5" s="91"/>
      <c r="N5" s="91"/>
      <c r="O5" s="91"/>
      <c r="P5" s="91"/>
      <c r="Q5" s="91"/>
      <c r="R5" s="91"/>
      <c r="S5" s="91"/>
      <c r="T5" s="92"/>
    </row>
    <row r="6" spans="1:20" ht="14.4" thickBot="1" x14ac:dyDescent="0.3">
      <c r="C6" s="31"/>
      <c r="T6" s="32"/>
    </row>
    <row r="7" spans="1:20" s="50" customFormat="1" ht="31.95" customHeight="1" thickBot="1" x14ac:dyDescent="0.35">
      <c r="C7" s="55"/>
      <c r="D7" s="295"/>
      <c r="E7" s="447" t="s">
        <v>36</v>
      </c>
      <c r="F7" s="448"/>
      <c r="G7" s="448"/>
      <c r="H7" s="449"/>
      <c r="I7" s="425" t="s">
        <v>128</v>
      </c>
      <c r="J7" s="426"/>
      <c r="K7" s="426"/>
      <c r="L7" s="426"/>
      <c r="M7" s="426"/>
      <c r="N7" s="427"/>
      <c r="O7" s="428" t="s">
        <v>480</v>
      </c>
      <c r="P7" s="429"/>
      <c r="Q7" s="429"/>
      <c r="R7" s="450"/>
      <c r="S7" s="4"/>
      <c r="T7" s="56"/>
    </row>
    <row r="8" spans="1:20" s="37" customFormat="1" ht="82.8" x14ac:dyDescent="0.3">
      <c r="A8" s="290" t="s">
        <v>459</v>
      </c>
      <c r="C8" s="93"/>
      <c r="D8" s="293" t="s">
        <v>181</v>
      </c>
      <c r="E8" s="64" t="s">
        <v>31</v>
      </c>
      <c r="F8" s="65" t="s">
        <v>29</v>
      </c>
      <c r="G8" s="65" t="s">
        <v>470</v>
      </c>
      <c r="H8" s="66" t="s">
        <v>30</v>
      </c>
      <c r="I8" s="64" t="s">
        <v>636</v>
      </c>
      <c r="J8" s="65" t="s">
        <v>637</v>
      </c>
      <c r="K8" s="65" t="s">
        <v>474</v>
      </c>
      <c r="L8" s="65" t="s">
        <v>475</v>
      </c>
      <c r="M8" s="65" t="s">
        <v>476</v>
      </c>
      <c r="N8" s="66" t="s">
        <v>477</v>
      </c>
      <c r="O8" s="64" t="s">
        <v>479</v>
      </c>
      <c r="P8" s="68" t="s">
        <v>39</v>
      </c>
      <c r="Q8" s="68" t="s">
        <v>147</v>
      </c>
      <c r="R8" s="266" t="s">
        <v>481</v>
      </c>
      <c r="S8" s="4"/>
      <c r="T8" s="101"/>
    </row>
    <row r="9" spans="1:20" ht="30" customHeight="1" x14ac:dyDescent="0.3">
      <c r="A9" s="289" t="str">
        <f>IF(D9="",Lookups!$E$4,Lookups!$E$5)</f>
        <v>Hide un-named buildings (CTRL + Click)</v>
      </c>
      <c r="C9" s="31"/>
      <c r="D9" s="291" t="str">
        <f>IF(ISBLANK('2. Technical Details'!D9),"",'2. Technical Details'!D9)</f>
        <v/>
      </c>
      <c r="E9" s="129"/>
      <c r="F9" s="292"/>
      <c r="G9" s="292"/>
      <c r="H9" s="298"/>
      <c r="I9" s="129"/>
      <c r="J9" s="292"/>
      <c r="K9" s="292"/>
      <c r="L9" s="292"/>
      <c r="M9" s="292"/>
      <c r="N9" s="298"/>
      <c r="O9" s="129"/>
      <c r="P9" s="296" t="b">
        <v>0</v>
      </c>
      <c r="Q9" s="276" t="b">
        <v>0</v>
      </c>
      <c r="R9" s="285" t="b">
        <v>0</v>
      </c>
      <c r="S9" s="246" t="s">
        <v>445</v>
      </c>
      <c r="T9" s="32"/>
    </row>
    <row r="10" spans="1:20" ht="30" customHeight="1" x14ac:dyDescent="0.3">
      <c r="A10" s="289" t="str">
        <f>IF(D10="",Lookups!$E$4,Lookups!$E$5)</f>
        <v>Hide un-named buildings (CTRL + Click)</v>
      </c>
      <c r="C10" s="31"/>
      <c r="D10" s="291" t="str">
        <f>IF(ISBLANK('2. Technical Details'!D10),"",'2. Technical Details'!D10)</f>
        <v/>
      </c>
      <c r="E10" s="129"/>
      <c r="F10" s="292"/>
      <c r="G10" s="292"/>
      <c r="H10" s="298"/>
      <c r="I10" s="129"/>
      <c r="J10" s="292"/>
      <c r="K10" s="292"/>
      <c r="L10" s="292"/>
      <c r="M10" s="292"/>
      <c r="N10" s="298"/>
      <c r="O10" s="129"/>
      <c r="P10" s="296" t="b">
        <v>0</v>
      </c>
      <c r="Q10" s="276" t="b">
        <v>0</v>
      </c>
      <c r="R10" s="285" t="b">
        <v>0</v>
      </c>
      <c r="S10" s="247" t="s">
        <v>446</v>
      </c>
      <c r="T10" s="32"/>
    </row>
    <row r="11" spans="1:20" ht="30" customHeight="1" x14ac:dyDescent="0.3">
      <c r="A11" s="289" t="str">
        <f>IF(D11="",Lookups!$E$4,Lookups!$E$5)</f>
        <v>Hide un-named buildings (CTRL + Click)</v>
      </c>
      <c r="C11" s="31"/>
      <c r="D11" s="291" t="str">
        <f>IF(ISBLANK('2. Technical Details'!D11),"",'2. Technical Details'!D11)</f>
        <v/>
      </c>
      <c r="E11" s="129"/>
      <c r="F11" s="292"/>
      <c r="G11" s="292"/>
      <c r="H11" s="298"/>
      <c r="I11" s="129"/>
      <c r="J11" s="292"/>
      <c r="K11" s="292"/>
      <c r="L11" s="292"/>
      <c r="M11" s="292"/>
      <c r="N11" s="298"/>
      <c r="O11" s="129"/>
      <c r="P11" s="296" t="b">
        <v>0</v>
      </c>
      <c r="Q11" s="276" t="b">
        <v>0</v>
      </c>
      <c r="R11" s="285" t="b">
        <v>0</v>
      </c>
      <c r="S11" s="248" t="s">
        <v>447</v>
      </c>
      <c r="T11" s="32"/>
    </row>
    <row r="12" spans="1:20" ht="30" customHeight="1" x14ac:dyDescent="0.3">
      <c r="A12" s="289" t="str">
        <f>IF(D12="",Lookups!$E$4,Lookups!$E$5)</f>
        <v>Hide un-named buildings (CTRL + Click)</v>
      </c>
      <c r="C12" s="31"/>
      <c r="D12" s="291" t="str">
        <f>IF(ISBLANK('2. Technical Details'!D12),"",'2. Technical Details'!D12)</f>
        <v/>
      </c>
      <c r="E12" s="129"/>
      <c r="F12" s="292"/>
      <c r="G12" s="292"/>
      <c r="H12" s="298"/>
      <c r="I12" s="129"/>
      <c r="J12" s="292"/>
      <c r="K12" s="292"/>
      <c r="L12" s="292"/>
      <c r="M12" s="292"/>
      <c r="N12" s="298"/>
      <c r="O12" s="129"/>
      <c r="P12" s="296" t="b">
        <v>0</v>
      </c>
      <c r="Q12" s="276" t="b">
        <v>0</v>
      </c>
      <c r="R12" s="285" t="b">
        <v>0</v>
      </c>
      <c r="T12" s="32"/>
    </row>
    <row r="13" spans="1:20" ht="30" customHeight="1" x14ac:dyDescent="0.3">
      <c r="A13" s="289" t="str">
        <f>IF(D13="",Lookups!$E$4,Lookups!$E$5)</f>
        <v>Hide un-named buildings (CTRL + Click)</v>
      </c>
      <c r="C13" s="31"/>
      <c r="D13" s="291" t="str">
        <f>IF(ISBLANK('2. Technical Details'!D13),"",'2. Technical Details'!D13)</f>
        <v/>
      </c>
      <c r="E13" s="129"/>
      <c r="F13" s="292"/>
      <c r="G13" s="292"/>
      <c r="H13" s="298"/>
      <c r="I13" s="129"/>
      <c r="J13" s="292"/>
      <c r="K13" s="292"/>
      <c r="L13" s="292"/>
      <c r="M13" s="292"/>
      <c r="N13" s="298"/>
      <c r="O13" s="129"/>
      <c r="P13" s="296" t="b">
        <v>0</v>
      </c>
      <c r="Q13" s="276" t="b">
        <v>0</v>
      </c>
      <c r="R13" s="285" t="b">
        <v>0</v>
      </c>
      <c r="T13" s="32"/>
    </row>
    <row r="14" spans="1:20" ht="30" customHeight="1" x14ac:dyDescent="0.3">
      <c r="A14" s="289" t="str">
        <f>IF(D14="",Lookups!$E$4,Lookups!$E$5)</f>
        <v>Hide un-named buildings (CTRL + Click)</v>
      </c>
      <c r="C14" s="31"/>
      <c r="D14" s="291" t="str">
        <f>IF(ISBLANK('2. Technical Details'!D14),"",'2. Technical Details'!D14)</f>
        <v/>
      </c>
      <c r="E14" s="129"/>
      <c r="F14" s="292"/>
      <c r="G14" s="292"/>
      <c r="H14" s="298"/>
      <c r="I14" s="129"/>
      <c r="J14" s="292"/>
      <c r="K14" s="292"/>
      <c r="L14" s="292"/>
      <c r="M14" s="292"/>
      <c r="N14" s="298"/>
      <c r="O14" s="129"/>
      <c r="P14" s="296" t="b">
        <v>0</v>
      </c>
      <c r="Q14" s="276" t="b">
        <v>0</v>
      </c>
      <c r="R14" s="285" t="b">
        <v>0</v>
      </c>
      <c r="T14" s="32"/>
    </row>
    <row r="15" spans="1:20" ht="30" customHeight="1" x14ac:dyDescent="0.3">
      <c r="A15" s="289" t="str">
        <f>IF(D15="",Lookups!$E$4,Lookups!$E$5)</f>
        <v>Hide un-named buildings (CTRL + Click)</v>
      </c>
      <c r="C15" s="31"/>
      <c r="D15" s="291" t="str">
        <f>IF(ISBLANK('2. Technical Details'!D15),"",'2. Technical Details'!D15)</f>
        <v/>
      </c>
      <c r="E15" s="129"/>
      <c r="F15" s="292"/>
      <c r="G15" s="292"/>
      <c r="H15" s="298"/>
      <c r="I15" s="129"/>
      <c r="J15" s="292"/>
      <c r="K15" s="292"/>
      <c r="L15" s="292"/>
      <c r="M15" s="292"/>
      <c r="N15" s="298"/>
      <c r="O15" s="129"/>
      <c r="P15" s="296" t="b">
        <v>0</v>
      </c>
      <c r="Q15" s="276" t="b">
        <v>0</v>
      </c>
      <c r="R15" s="285" t="b">
        <v>0</v>
      </c>
      <c r="T15" s="32"/>
    </row>
    <row r="16" spans="1:20" ht="30" customHeight="1" x14ac:dyDescent="0.3">
      <c r="A16" s="289" t="str">
        <f>IF(D16="",Lookups!$E$4,Lookups!$E$5)</f>
        <v>Hide un-named buildings (CTRL + Click)</v>
      </c>
      <c r="C16" s="31"/>
      <c r="D16" s="291" t="str">
        <f>IF(ISBLANK('2. Technical Details'!D16),"",'2. Technical Details'!D16)</f>
        <v/>
      </c>
      <c r="E16" s="129"/>
      <c r="F16" s="292"/>
      <c r="G16" s="292"/>
      <c r="H16" s="298"/>
      <c r="I16" s="129"/>
      <c r="J16" s="292"/>
      <c r="K16" s="292"/>
      <c r="L16" s="292"/>
      <c r="M16" s="292"/>
      <c r="N16" s="298"/>
      <c r="O16" s="129"/>
      <c r="P16" s="296" t="b">
        <v>0</v>
      </c>
      <c r="Q16" s="276" t="b">
        <v>0</v>
      </c>
      <c r="R16" s="285" t="b">
        <v>0</v>
      </c>
      <c r="T16" s="32"/>
    </row>
    <row r="17" spans="1:20" ht="30" customHeight="1" x14ac:dyDescent="0.3">
      <c r="A17" s="289" t="str">
        <f>IF(D17="",Lookups!$E$4,Lookups!$E$5)</f>
        <v>Hide un-named buildings (CTRL + Click)</v>
      </c>
      <c r="C17" s="31"/>
      <c r="D17" s="291" t="str">
        <f>IF(ISBLANK('2. Technical Details'!D17),"",'2. Technical Details'!D17)</f>
        <v/>
      </c>
      <c r="E17" s="129"/>
      <c r="F17" s="292"/>
      <c r="G17" s="292"/>
      <c r="H17" s="298"/>
      <c r="I17" s="129"/>
      <c r="J17" s="292"/>
      <c r="K17" s="292"/>
      <c r="L17" s="292"/>
      <c r="M17" s="292"/>
      <c r="N17" s="298"/>
      <c r="O17" s="129"/>
      <c r="P17" s="296" t="b">
        <v>0</v>
      </c>
      <c r="Q17" s="276" t="b">
        <v>0</v>
      </c>
      <c r="R17" s="285" t="b">
        <v>0</v>
      </c>
      <c r="T17" s="32"/>
    </row>
    <row r="18" spans="1:20" ht="30" customHeight="1" thickBot="1" x14ac:dyDescent="0.35">
      <c r="A18" s="289" t="str">
        <f>IF(D18="",Lookups!$E$4,Lookups!$E$5)</f>
        <v>Hide un-named buildings (CTRL + Click)</v>
      </c>
      <c r="C18" s="31"/>
      <c r="D18" s="291" t="str">
        <f>IF(ISBLANK('2. Technical Details'!D18),"",'2. Technical Details'!D18)</f>
        <v/>
      </c>
      <c r="E18" s="130"/>
      <c r="F18" s="294"/>
      <c r="G18" s="294"/>
      <c r="H18" s="299"/>
      <c r="I18" s="130"/>
      <c r="J18" s="294"/>
      <c r="K18" s="294"/>
      <c r="L18" s="294"/>
      <c r="M18" s="294"/>
      <c r="N18" s="299"/>
      <c r="O18" s="130"/>
      <c r="P18" s="297" t="b">
        <v>0</v>
      </c>
      <c r="Q18" s="284" t="b">
        <v>0</v>
      </c>
      <c r="R18" s="286" t="b">
        <v>0</v>
      </c>
      <c r="T18" s="32"/>
    </row>
    <row r="19" spans="1:20" ht="14.4" x14ac:dyDescent="0.3">
      <c r="A19" s="289" t="str">
        <f>Lookups!$E$5</f>
        <v>Keep selected (CTRL + Click)</v>
      </c>
      <c r="C19" s="31"/>
      <c r="T19" s="32"/>
    </row>
    <row r="20" spans="1:20" ht="14.4" x14ac:dyDescent="0.3">
      <c r="A20" s="289" t="str">
        <f>Lookups!$E$5</f>
        <v>Keep selected (CTRL + Click)</v>
      </c>
      <c r="C20" s="31"/>
      <c r="T20" s="32"/>
    </row>
    <row r="21" spans="1:20" ht="15.6" x14ac:dyDescent="0.3">
      <c r="A21" s="289" t="str">
        <f>Lookups!$E$5</f>
        <v>Keep selected (CTRL + Click)</v>
      </c>
      <c r="C21" s="90"/>
      <c r="D21" s="34" t="s">
        <v>482</v>
      </c>
      <c r="E21" s="34"/>
      <c r="F21" s="91"/>
      <c r="G21" s="91"/>
      <c r="H21" s="91"/>
      <c r="I21" s="91"/>
      <c r="J21" s="91"/>
      <c r="K21" s="91"/>
      <c r="L21" s="91"/>
      <c r="M21" s="91"/>
      <c r="N21" s="91"/>
      <c r="O21" s="91"/>
      <c r="P21" s="91"/>
      <c r="Q21" s="91"/>
      <c r="R21" s="91"/>
      <c r="S21" s="91"/>
      <c r="T21" s="92"/>
    </row>
    <row r="22" spans="1:20" ht="15" thickBot="1" x14ac:dyDescent="0.35">
      <c r="A22" s="289" t="str">
        <f>Lookups!$E$5</f>
        <v>Keep selected (CTRL + Click)</v>
      </c>
      <c r="C22" s="31"/>
      <c r="T22" s="32"/>
    </row>
    <row r="23" spans="1:20" ht="30" customHeight="1" thickBot="1" x14ac:dyDescent="0.35">
      <c r="A23" s="289" t="str">
        <f>Lookups!$E$5</f>
        <v>Keep selected (CTRL + Click)</v>
      </c>
      <c r="C23" s="31"/>
      <c r="E23" s="444" t="s">
        <v>206</v>
      </c>
      <c r="F23" s="445"/>
      <c r="G23" s="445"/>
      <c r="H23" s="445"/>
      <c r="I23" s="445"/>
      <c r="J23" s="445"/>
      <c r="K23" s="446"/>
      <c r="T23" s="32"/>
    </row>
    <row r="24" spans="1:20" ht="85.2" customHeight="1" x14ac:dyDescent="0.3">
      <c r="A24" s="289" t="str">
        <f>Lookups!$E$5</f>
        <v>Keep selected (CTRL + Click)</v>
      </c>
      <c r="C24" s="31"/>
      <c r="D24" s="293" t="s">
        <v>181</v>
      </c>
      <c r="E24" s="64" t="s">
        <v>639</v>
      </c>
      <c r="F24" s="65" t="s">
        <v>638</v>
      </c>
      <c r="G24" s="65" t="s">
        <v>486</v>
      </c>
      <c r="H24" s="65" t="s">
        <v>208</v>
      </c>
      <c r="I24" s="65" t="s">
        <v>207</v>
      </c>
      <c r="J24" s="65" t="s">
        <v>538</v>
      </c>
      <c r="K24" s="66" t="s">
        <v>539</v>
      </c>
      <c r="T24" s="32"/>
    </row>
    <row r="25" spans="1:20" ht="30.6" customHeight="1" x14ac:dyDescent="0.3">
      <c r="A25" s="289" t="str">
        <f>IF(D25="",Lookups!$E$4,Lookups!$E$5)</f>
        <v>Hide un-named buildings (CTRL + Click)</v>
      </c>
      <c r="C25" s="31"/>
      <c r="D25" s="291" t="str">
        <f>IF(ISBLANK('2. Technical Details'!D9),"",'2. Technical Details'!D9)</f>
        <v/>
      </c>
      <c r="E25" s="198"/>
      <c r="F25" s="199"/>
      <c r="G25" s="199"/>
      <c r="H25" s="199"/>
      <c r="I25" s="199"/>
      <c r="J25" s="199"/>
      <c r="K25" s="200"/>
      <c r="T25" s="32"/>
    </row>
    <row r="26" spans="1:20" ht="30.6" customHeight="1" x14ac:dyDescent="0.3">
      <c r="A26" s="289" t="str">
        <f>IF(D26="",Lookups!$E$4,Lookups!$E$5)</f>
        <v>Hide un-named buildings (CTRL + Click)</v>
      </c>
      <c r="C26" s="31"/>
      <c r="D26" s="291" t="str">
        <f>IF(ISBLANK('2. Technical Details'!D10),"",'2. Technical Details'!D10)</f>
        <v/>
      </c>
      <c r="E26" s="198"/>
      <c r="F26" s="199"/>
      <c r="G26" s="199"/>
      <c r="H26" s="199"/>
      <c r="I26" s="199"/>
      <c r="J26" s="199"/>
      <c r="K26" s="200"/>
      <c r="T26" s="32"/>
    </row>
    <row r="27" spans="1:20" ht="30.6" customHeight="1" x14ac:dyDescent="0.3">
      <c r="A27" s="289" t="str">
        <f>IF(D27="",Lookups!$E$4,Lookups!$E$5)</f>
        <v>Hide un-named buildings (CTRL + Click)</v>
      </c>
      <c r="C27" s="31"/>
      <c r="D27" s="291" t="str">
        <f>IF(ISBLANK('2. Technical Details'!D11),"",'2. Technical Details'!D11)</f>
        <v/>
      </c>
      <c r="E27" s="198"/>
      <c r="F27" s="199"/>
      <c r="G27" s="199"/>
      <c r="H27" s="199"/>
      <c r="I27" s="199"/>
      <c r="J27" s="199"/>
      <c r="K27" s="200"/>
      <c r="T27" s="32"/>
    </row>
    <row r="28" spans="1:20" ht="30.6" customHeight="1" x14ac:dyDescent="0.3">
      <c r="A28" s="289" t="str">
        <f>IF(D28="",Lookups!$E$4,Lookups!$E$5)</f>
        <v>Hide un-named buildings (CTRL + Click)</v>
      </c>
      <c r="C28" s="31"/>
      <c r="D28" s="291" t="str">
        <f>IF(ISBLANK('2. Technical Details'!D12),"",'2. Technical Details'!D12)</f>
        <v/>
      </c>
      <c r="E28" s="198"/>
      <c r="F28" s="199"/>
      <c r="G28" s="199"/>
      <c r="H28" s="199"/>
      <c r="I28" s="199"/>
      <c r="J28" s="199"/>
      <c r="K28" s="200"/>
      <c r="T28" s="32"/>
    </row>
    <row r="29" spans="1:20" ht="30.6" customHeight="1" x14ac:dyDescent="0.3">
      <c r="A29" s="289" t="str">
        <f>IF(D29="",Lookups!$E$4,Lookups!$E$5)</f>
        <v>Hide un-named buildings (CTRL + Click)</v>
      </c>
      <c r="C29" s="31"/>
      <c r="D29" s="291" t="str">
        <f>IF(ISBLANK('2. Technical Details'!D13),"",'2. Technical Details'!D13)</f>
        <v/>
      </c>
      <c r="E29" s="198"/>
      <c r="F29" s="199"/>
      <c r="G29" s="199"/>
      <c r="H29" s="199"/>
      <c r="I29" s="199"/>
      <c r="J29" s="199"/>
      <c r="K29" s="200"/>
      <c r="T29" s="32"/>
    </row>
    <row r="30" spans="1:20" ht="30.6" customHeight="1" x14ac:dyDescent="0.3">
      <c r="A30" s="289" t="str">
        <f>IF(D30="",Lookups!$E$4,Lookups!$E$5)</f>
        <v>Hide un-named buildings (CTRL + Click)</v>
      </c>
      <c r="C30" s="31"/>
      <c r="D30" s="291" t="str">
        <f>IF(ISBLANK('2. Technical Details'!D14),"",'2. Technical Details'!D14)</f>
        <v/>
      </c>
      <c r="E30" s="198"/>
      <c r="F30" s="199"/>
      <c r="G30" s="199"/>
      <c r="H30" s="199"/>
      <c r="I30" s="199"/>
      <c r="J30" s="199"/>
      <c r="K30" s="200"/>
      <c r="T30" s="32"/>
    </row>
    <row r="31" spans="1:20" ht="30.6" customHeight="1" x14ac:dyDescent="0.3">
      <c r="A31" s="289" t="str">
        <f>IF(D31="",Lookups!$E$4,Lookups!$E$5)</f>
        <v>Hide un-named buildings (CTRL + Click)</v>
      </c>
      <c r="C31" s="31"/>
      <c r="D31" s="291" t="str">
        <f>IF(ISBLANK('2. Technical Details'!D15),"",'2. Technical Details'!D15)</f>
        <v/>
      </c>
      <c r="E31" s="198"/>
      <c r="F31" s="199"/>
      <c r="G31" s="199"/>
      <c r="H31" s="199"/>
      <c r="I31" s="199"/>
      <c r="J31" s="199"/>
      <c r="K31" s="200"/>
      <c r="T31" s="32"/>
    </row>
    <row r="32" spans="1:20" ht="30.6" customHeight="1" x14ac:dyDescent="0.3">
      <c r="A32" s="289" t="str">
        <f>IF(D32="",Lookups!$E$4,Lookups!$E$5)</f>
        <v>Hide un-named buildings (CTRL + Click)</v>
      </c>
      <c r="C32" s="31"/>
      <c r="D32" s="291" t="str">
        <f>IF(ISBLANK('2. Technical Details'!D16),"",'2. Technical Details'!D16)</f>
        <v/>
      </c>
      <c r="E32" s="198"/>
      <c r="F32" s="199"/>
      <c r="G32" s="199"/>
      <c r="H32" s="199"/>
      <c r="I32" s="199"/>
      <c r="J32" s="199"/>
      <c r="K32" s="200"/>
      <c r="T32" s="32"/>
    </row>
    <row r="33" spans="1:29" ht="30.6" customHeight="1" x14ac:dyDescent="0.3">
      <c r="A33" s="289" t="str">
        <f>IF(D33="",Lookups!$E$4,Lookups!$E$5)</f>
        <v>Hide un-named buildings (CTRL + Click)</v>
      </c>
      <c r="C33" s="31"/>
      <c r="D33" s="291" t="str">
        <f>IF(ISBLANK('2. Technical Details'!D17),"",'2. Technical Details'!D17)</f>
        <v/>
      </c>
      <c r="E33" s="198"/>
      <c r="F33" s="199"/>
      <c r="G33" s="199"/>
      <c r="H33" s="199"/>
      <c r="I33" s="199"/>
      <c r="J33" s="199"/>
      <c r="K33" s="200"/>
      <c r="T33" s="32"/>
    </row>
    <row r="34" spans="1:29" ht="30.6" customHeight="1" thickBot="1" x14ac:dyDescent="0.35">
      <c r="A34" s="289" t="str">
        <f>IF(D34="",Lookups!$E$4,Lookups!$E$5)</f>
        <v>Hide un-named buildings (CTRL + Click)</v>
      </c>
      <c r="C34" s="31"/>
      <c r="D34" s="291" t="str">
        <f>IF(ISBLANK('2. Technical Details'!D18),"",'2. Technical Details'!D18)</f>
        <v/>
      </c>
      <c r="E34" s="201"/>
      <c r="F34" s="202"/>
      <c r="G34" s="202"/>
      <c r="H34" s="202"/>
      <c r="I34" s="202"/>
      <c r="J34" s="202"/>
      <c r="K34" s="203"/>
      <c r="T34" s="32"/>
    </row>
    <row r="35" spans="1:29" ht="13.8" x14ac:dyDescent="0.25">
      <c r="C35" s="31"/>
      <c r="T35" s="32"/>
    </row>
    <row r="36" spans="1:29" customFormat="1" ht="30" customHeight="1" thickBot="1" x14ac:dyDescent="0.35">
      <c r="B36" s="97"/>
      <c r="C36" s="257"/>
      <c r="D36" s="258" t="s">
        <v>441</v>
      </c>
      <c r="E36" s="258"/>
      <c r="F36" s="259"/>
      <c r="G36" s="259"/>
      <c r="H36" s="259"/>
      <c r="I36" s="259"/>
      <c r="J36" s="259"/>
      <c r="K36" s="259"/>
      <c r="L36" s="259"/>
      <c r="M36" s="259"/>
      <c r="N36" s="259"/>
      <c r="O36" s="259"/>
      <c r="P36" s="259"/>
      <c r="Q36" s="259"/>
      <c r="R36" s="259"/>
      <c r="S36" s="259"/>
      <c r="T36" s="259"/>
      <c r="U36" s="4"/>
      <c r="V36" s="259"/>
      <c r="W36" s="259"/>
      <c r="X36" s="259"/>
      <c r="Y36" s="259"/>
      <c r="Z36" s="259"/>
      <c r="AA36" s="259"/>
      <c r="AB36" s="260"/>
      <c r="AC36" s="97"/>
    </row>
    <row r="37" spans="1:29" ht="13.8" x14ac:dyDescent="0.25"/>
  </sheetData>
  <sheetProtection algorithmName="SHA-512" hashValue="SfcPlGVhQPmWG/E1a7tD0PK/I/aznP34PKcgHf6pWQ8m0s/70FETunBa6Z7s3/YIRxd6MxE1SSrQvkAPPAc2ww==" saltValue="Ekc0gsUmzhoUwpjZqK/zIg==" spinCount="100000" sheet="1" objects="1" scenarios="1" selectLockedCells="1" autoFilter="0"/>
  <protectedRanges>
    <protectedRange sqref="P9:R18" name="Range1_1"/>
  </protectedRanges>
  <mergeCells count="4">
    <mergeCell ref="E23:K23"/>
    <mergeCell ref="E7:H7"/>
    <mergeCell ref="O7:R7"/>
    <mergeCell ref="I7:N7"/>
  </mergeCells>
  <pageMargins left="0.7" right="0.7" top="0.75" bottom="0.75" header="0.3" footer="0.3"/>
  <pageSetup paperSize="9" orientation="portrait" r:id="rId1"/>
  <headerFooter>
    <oddFooter>&amp;L_x000D_&amp;1#&amp;"Calibri"&amp;10&amp;KFF0000 Confidential</oddFooter>
  </headerFooter>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D5DDC8B2-FE4E-4E79-9B9E-9622B880EC28}">
          <x14:formula1>
            <xm:f>Lookups!$Q$4:$Q$17</xm:f>
          </x14:formula1>
          <xm:sqref>E25:K34</xm:sqref>
        </x14:dataValidation>
        <x14:dataValidation type="list" allowBlank="1" showInputMessage="1" showErrorMessage="1" xr:uid="{4902142A-D250-4095-8939-CF7EAD1B8178}">
          <x14:formula1>
            <xm:f>Lookups!T$4:T$9</xm:f>
          </x14:formula1>
          <xm:sqref>E9:O18</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F2812-926C-4415-ADFC-E5A4006E0A1F}">
  <sheetPr codeName="Sheet7">
    <tabColor theme="4"/>
  </sheetPr>
  <dimension ref="A1:AZ36"/>
  <sheetViews>
    <sheetView showGridLines="0" topLeftCell="B1" zoomScale="80" zoomScaleNormal="80" workbookViewId="0">
      <selection activeCell="E9" sqref="E9"/>
    </sheetView>
  </sheetViews>
  <sheetFormatPr defaultColWidth="0" defaultRowHeight="13.8" zeroHeight="1" x14ac:dyDescent="0.25"/>
  <cols>
    <col min="1" max="1" width="12.88671875" style="4" hidden="1" customWidth="1"/>
    <col min="2" max="2" width="2.33203125" style="4" customWidth="1"/>
    <col min="3" max="3" width="1.88671875" style="4" customWidth="1"/>
    <col min="4" max="4" width="30" style="4" customWidth="1"/>
    <col min="5" max="14" width="22.33203125" style="4" customWidth="1"/>
    <col min="15" max="25" width="16.6640625" style="4" customWidth="1"/>
    <col min="26" max="26" width="23.33203125" style="4" customWidth="1"/>
    <col min="27" max="27" width="19.6640625" style="4" customWidth="1"/>
    <col min="28" max="28" width="2.33203125" style="4" customWidth="1"/>
    <col min="29" max="44" width="13.33203125" style="4" hidden="1" customWidth="1"/>
    <col min="45" max="52" width="0" style="4" hidden="1" customWidth="1"/>
    <col min="53" max="16384" width="13.33203125" style="4" hidden="1"/>
  </cols>
  <sheetData>
    <row r="1" spans="1:27" ht="9" customHeight="1" thickBot="1" x14ac:dyDescent="0.3"/>
    <row r="2" spans="1:27" ht="31.95" customHeight="1" thickBot="1" x14ac:dyDescent="0.45">
      <c r="C2" s="42"/>
      <c r="D2" s="233" t="s">
        <v>56</v>
      </c>
      <c r="E2" s="39"/>
      <c r="F2" s="39"/>
      <c r="G2" s="39"/>
      <c r="H2" s="39"/>
      <c r="I2" s="39"/>
      <c r="J2" s="39"/>
      <c r="K2" s="39"/>
      <c r="L2" s="39"/>
      <c r="M2" s="41"/>
      <c r="N2" s="41"/>
      <c r="O2" s="41"/>
      <c r="P2" s="41"/>
      <c r="Q2" s="41"/>
      <c r="R2" s="41"/>
      <c r="S2" s="41"/>
      <c r="T2" s="41"/>
      <c r="U2" s="41"/>
      <c r="V2" s="41"/>
      <c r="W2" s="41"/>
      <c r="X2" s="41"/>
      <c r="Y2" s="41"/>
      <c r="Z2" s="41"/>
      <c r="AA2" s="379"/>
    </row>
    <row r="3" spans="1:27" ht="51.6" customHeight="1" x14ac:dyDescent="0.25">
      <c r="C3" s="31"/>
      <c r="E3" s="380"/>
      <c r="F3" s="378" t="s">
        <v>625</v>
      </c>
      <c r="G3" s="380"/>
      <c r="H3" s="380"/>
      <c r="I3" s="380"/>
      <c r="AA3" s="32"/>
    </row>
    <row r="4" spans="1:27" x14ac:dyDescent="0.25">
      <c r="C4" s="31"/>
      <c r="E4" s="381"/>
      <c r="F4" s="381"/>
      <c r="G4" s="381"/>
      <c r="H4" s="381"/>
      <c r="I4" s="381"/>
      <c r="J4" s="381"/>
      <c r="K4" s="381"/>
      <c r="L4" s="381"/>
      <c r="AA4" s="32"/>
    </row>
    <row r="5" spans="1:27" ht="28.2" customHeight="1" x14ac:dyDescent="0.3">
      <c r="C5" s="90"/>
      <c r="D5" s="34" t="s">
        <v>518</v>
      </c>
      <c r="E5" s="34"/>
      <c r="F5" s="34"/>
      <c r="G5" s="34"/>
      <c r="H5" s="34"/>
      <c r="I5" s="34"/>
      <c r="J5" s="34"/>
      <c r="K5" s="34"/>
      <c r="L5" s="34"/>
      <c r="M5" s="91"/>
      <c r="N5" s="91"/>
      <c r="O5" s="91"/>
      <c r="P5" s="91"/>
      <c r="Q5" s="91"/>
      <c r="R5" s="91"/>
      <c r="S5" s="91"/>
      <c r="T5" s="91"/>
      <c r="U5" s="91"/>
      <c r="V5" s="91"/>
      <c r="W5" s="91"/>
      <c r="X5" s="91"/>
      <c r="Y5" s="91"/>
      <c r="Z5" s="91"/>
      <c r="AA5" s="92"/>
    </row>
    <row r="6" spans="1:27" ht="14.4" thickBot="1" x14ac:dyDescent="0.3">
      <c r="C6" s="31"/>
      <c r="AA6" s="32"/>
    </row>
    <row r="7" spans="1:27" s="254" customFormat="1" ht="31.95" customHeight="1" thickBot="1" x14ac:dyDescent="0.35">
      <c r="C7" s="255"/>
      <c r="D7" s="305"/>
      <c r="E7" s="436" t="s">
        <v>521</v>
      </c>
      <c r="F7" s="418"/>
      <c r="G7" s="418"/>
      <c r="H7" s="418"/>
      <c r="I7" s="418"/>
      <c r="J7" s="418"/>
      <c r="K7" s="418"/>
      <c r="L7" s="418"/>
      <c r="M7" s="419"/>
      <c r="O7" s="433" t="s">
        <v>162</v>
      </c>
      <c r="P7" s="434"/>
      <c r="Q7" s="434"/>
      <c r="R7" s="434"/>
      <c r="S7" s="434"/>
      <c r="T7" s="434"/>
      <c r="U7" s="434"/>
      <c r="V7" s="434"/>
      <c r="W7" s="434"/>
      <c r="X7" s="434"/>
      <c r="Y7" s="435"/>
      <c r="AA7" s="256"/>
    </row>
    <row r="8" spans="1:27" s="37" customFormat="1" ht="71.400000000000006" customHeight="1" x14ac:dyDescent="0.3">
      <c r="A8" s="290" t="s">
        <v>459</v>
      </c>
      <c r="C8" s="93"/>
      <c r="D8" s="293" t="s">
        <v>519</v>
      </c>
      <c r="E8" s="64" t="s">
        <v>487</v>
      </c>
      <c r="F8" s="65" t="s">
        <v>499</v>
      </c>
      <c r="G8" s="302" t="s">
        <v>488</v>
      </c>
      <c r="H8" s="302" t="s">
        <v>502</v>
      </c>
      <c r="I8" s="65" t="s">
        <v>498</v>
      </c>
      <c r="J8" s="302" t="s">
        <v>489</v>
      </c>
      <c r="K8" s="302" t="s">
        <v>490</v>
      </c>
      <c r="L8" s="302" t="s">
        <v>503</v>
      </c>
      <c r="M8" s="303" t="s">
        <v>504</v>
      </c>
      <c r="O8" s="315" t="s">
        <v>491</v>
      </c>
      <c r="P8" s="306" t="s">
        <v>492</v>
      </c>
      <c r="Q8" s="306" t="s">
        <v>493</v>
      </c>
      <c r="R8" s="306" t="s">
        <v>494</v>
      </c>
      <c r="S8" s="306" t="s">
        <v>495</v>
      </c>
      <c r="T8" s="306" t="s">
        <v>496</v>
      </c>
      <c r="U8" s="306" t="s">
        <v>497</v>
      </c>
      <c r="V8" s="306" t="s">
        <v>513</v>
      </c>
      <c r="W8" s="306" t="s">
        <v>514</v>
      </c>
      <c r="X8" s="306" t="s">
        <v>540</v>
      </c>
      <c r="Y8" s="316" t="s">
        <v>541</v>
      </c>
      <c r="AA8" s="101"/>
    </row>
    <row r="9" spans="1:27" ht="30" customHeight="1" x14ac:dyDescent="0.3">
      <c r="A9" s="289" t="str">
        <f>IF(D9="",Lookups!$E$4,Lookups!$E$5)</f>
        <v>Hide un-named buildings (CTRL + Click)</v>
      </c>
      <c r="C9" s="31"/>
      <c r="D9" s="291" t="str">
        <f>IF(ISBLANK('2. Technical Details'!D9),"",'2. Technical Details'!D9)</f>
        <v/>
      </c>
      <c r="E9" s="63"/>
      <c r="F9" s="62"/>
      <c r="G9" s="62"/>
      <c r="H9" s="62"/>
      <c r="I9" s="62"/>
      <c r="J9" s="62"/>
      <c r="K9" s="62"/>
      <c r="L9" s="395">
        <f t="shared" ref="L9:L18" si="0">SUM(E9:K9)</f>
        <v>0</v>
      </c>
      <c r="M9" s="67"/>
      <c r="O9" s="307" t="str">
        <f t="shared" ref="O9:O18" si="1">IF($L9&gt;0,IFERROR(E9/$L9,""),"")</f>
        <v/>
      </c>
      <c r="P9" s="309" t="str">
        <f t="shared" ref="P9:P18" si="2">IF($L9&gt;0,IFERROR(F9/$L9,""),"")</f>
        <v/>
      </c>
      <c r="Q9" s="309" t="str">
        <f t="shared" ref="Q9:Q18" si="3">IF($L9&gt;0,IFERROR(G9/$L9,""),"")</f>
        <v/>
      </c>
      <c r="R9" s="309" t="str">
        <f t="shared" ref="R9:R18" si="4">IF($L9&gt;0,IFERROR(H9/$L9,""),"")</f>
        <v/>
      </c>
      <c r="S9" s="309" t="str">
        <f t="shared" ref="S9:S18" si="5">IF($L9&gt;0,IFERROR(I9/$L9,""),"")</f>
        <v/>
      </c>
      <c r="T9" s="309" t="str">
        <f t="shared" ref="T9:T18" si="6">IF($L9&gt;0,IFERROR(J9/$L9,""),"")</f>
        <v/>
      </c>
      <c r="U9" s="309" t="str">
        <f t="shared" ref="U9:U18" si="7">IF($L9&gt;0,IFERROR(K9/$L9,""),"")</f>
        <v/>
      </c>
      <c r="V9" s="364" t="str">
        <f>IFERROR(F9/'2. Technical Details'!Z40,"")</f>
        <v/>
      </c>
      <c r="W9" s="364" t="str">
        <f>IFERROR(SUM(E9:H9,K9)/'2. Technical Details'!Z40,"")</f>
        <v/>
      </c>
      <c r="X9" s="397" t="str">
        <f>IFERROR(L9/('2. Technical Details'!AF40*0.001),"")</f>
        <v/>
      </c>
      <c r="Y9" s="398" t="str">
        <f>IFERROR(L9/('2. Technical Details'!AG40*0.001),"")</f>
        <v/>
      </c>
      <c r="Z9" s="246" t="s">
        <v>445</v>
      </c>
      <c r="AA9" s="32"/>
    </row>
    <row r="10" spans="1:27" ht="30" customHeight="1" x14ac:dyDescent="0.3">
      <c r="A10" s="289" t="str">
        <f>IF(D10="",Lookups!$E$4,Lookups!$E$5)</f>
        <v>Hide un-named buildings (CTRL + Click)</v>
      </c>
      <c r="C10" s="31"/>
      <c r="D10" s="291" t="str">
        <f>IF(ISBLANK('2. Technical Details'!D10),"",'2. Technical Details'!D10)</f>
        <v/>
      </c>
      <c r="E10" s="63"/>
      <c r="F10" s="62"/>
      <c r="G10" s="62"/>
      <c r="H10" s="62"/>
      <c r="I10" s="62"/>
      <c r="J10" s="62"/>
      <c r="K10" s="62"/>
      <c r="L10" s="395">
        <f t="shared" si="0"/>
        <v>0</v>
      </c>
      <c r="M10" s="67"/>
      <c r="O10" s="307" t="str">
        <f t="shared" si="1"/>
        <v/>
      </c>
      <c r="P10" s="309" t="str">
        <f t="shared" si="2"/>
        <v/>
      </c>
      <c r="Q10" s="309" t="str">
        <f t="shared" si="3"/>
        <v/>
      </c>
      <c r="R10" s="309" t="str">
        <f t="shared" si="4"/>
        <v/>
      </c>
      <c r="S10" s="309" t="str">
        <f t="shared" si="5"/>
        <v/>
      </c>
      <c r="T10" s="309" t="str">
        <f t="shared" si="6"/>
        <v/>
      </c>
      <c r="U10" s="309" t="str">
        <f t="shared" si="7"/>
        <v/>
      </c>
      <c r="V10" s="364" t="str">
        <f>IFERROR(F10/'2. Technical Details'!Z41,"")</f>
        <v/>
      </c>
      <c r="W10" s="364" t="str">
        <f>IFERROR(SUM(E10:H10,K10)/'2. Technical Details'!Z41,"")</f>
        <v/>
      </c>
      <c r="X10" s="397" t="str">
        <f>IFERROR(L10/('2. Technical Details'!AF41*0.001),"")</f>
        <v/>
      </c>
      <c r="Y10" s="398" t="str">
        <f>IFERROR(L10/('2. Technical Details'!AG41*0.001),"")</f>
        <v/>
      </c>
      <c r="Z10" s="247" t="s">
        <v>446</v>
      </c>
      <c r="AA10" s="32"/>
    </row>
    <row r="11" spans="1:27" ht="30" customHeight="1" x14ac:dyDescent="0.3">
      <c r="A11" s="289" t="str">
        <f>IF(D11="",Lookups!$E$4,Lookups!$E$5)</f>
        <v>Hide un-named buildings (CTRL + Click)</v>
      </c>
      <c r="C11" s="31"/>
      <c r="D11" s="291" t="str">
        <f>IF(ISBLANK('2. Technical Details'!D11),"",'2. Technical Details'!D11)</f>
        <v/>
      </c>
      <c r="E11" s="63"/>
      <c r="F11" s="62"/>
      <c r="G11" s="62"/>
      <c r="H11" s="62"/>
      <c r="I11" s="62"/>
      <c r="J11" s="62"/>
      <c r="K11" s="62"/>
      <c r="L11" s="395">
        <f t="shared" si="0"/>
        <v>0</v>
      </c>
      <c r="M11" s="67"/>
      <c r="O11" s="307" t="str">
        <f t="shared" si="1"/>
        <v/>
      </c>
      <c r="P11" s="309" t="str">
        <f t="shared" si="2"/>
        <v/>
      </c>
      <c r="Q11" s="309" t="str">
        <f t="shared" si="3"/>
        <v/>
      </c>
      <c r="R11" s="309" t="str">
        <f t="shared" si="4"/>
        <v/>
      </c>
      <c r="S11" s="309" t="str">
        <f t="shared" si="5"/>
        <v/>
      </c>
      <c r="T11" s="309" t="str">
        <f t="shared" si="6"/>
        <v/>
      </c>
      <c r="U11" s="309" t="str">
        <f t="shared" si="7"/>
        <v/>
      </c>
      <c r="V11" s="364" t="str">
        <f>IFERROR(F11/'2. Technical Details'!Z42,"")</f>
        <v/>
      </c>
      <c r="W11" s="364" t="str">
        <f>IFERROR(SUM(E11:H11,K11)/'2. Technical Details'!Z42,"")</f>
        <v/>
      </c>
      <c r="X11" s="397" t="str">
        <f>IFERROR(L11/('2. Technical Details'!AF42*0.001),"")</f>
        <v/>
      </c>
      <c r="Y11" s="398" t="str">
        <f>IFERROR(L11/('2. Technical Details'!AG42*0.001),"")</f>
        <v/>
      </c>
      <c r="Z11" s="248" t="s">
        <v>447</v>
      </c>
      <c r="AA11" s="32"/>
    </row>
    <row r="12" spans="1:27" ht="30" customHeight="1" x14ac:dyDescent="0.3">
      <c r="A12" s="289" t="str">
        <f>IF(D12="",Lookups!$E$4,Lookups!$E$5)</f>
        <v>Hide un-named buildings (CTRL + Click)</v>
      </c>
      <c r="C12" s="31"/>
      <c r="D12" s="291" t="str">
        <f>IF(ISBLANK('2. Technical Details'!D12),"",'2. Technical Details'!D12)</f>
        <v/>
      </c>
      <c r="E12" s="63"/>
      <c r="F12" s="62"/>
      <c r="G12" s="62"/>
      <c r="H12" s="62"/>
      <c r="I12" s="62"/>
      <c r="J12" s="62"/>
      <c r="K12" s="62"/>
      <c r="L12" s="395">
        <f t="shared" si="0"/>
        <v>0</v>
      </c>
      <c r="M12" s="67"/>
      <c r="O12" s="307" t="str">
        <f t="shared" si="1"/>
        <v/>
      </c>
      <c r="P12" s="309" t="str">
        <f t="shared" si="2"/>
        <v/>
      </c>
      <c r="Q12" s="309" t="str">
        <f t="shared" si="3"/>
        <v/>
      </c>
      <c r="R12" s="309" t="str">
        <f t="shared" si="4"/>
        <v/>
      </c>
      <c r="S12" s="309" t="str">
        <f t="shared" si="5"/>
        <v/>
      </c>
      <c r="T12" s="309" t="str">
        <f t="shared" si="6"/>
        <v/>
      </c>
      <c r="U12" s="309" t="str">
        <f t="shared" si="7"/>
        <v/>
      </c>
      <c r="V12" s="364" t="str">
        <f>IFERROR(F12/'2. Technical Details'!Z43,"")</f>
        <v/>
      </c>
      <c r="W12" s="364" t="str">
        <f>IFERROR(SUM(E12:H12,K12)/'2. Technical Details'!Z43,"")</f>
        <v/>
      </c>
      <c r="X12" s="397" t="str">
        <f>IFERROR(L12/('2. Technical Details'!AF43*0.001),"")</f>
        <v/>
      </c>
      <c r="Y12" s="398" t="str">
        <f>IFERROR(L12/('2. Technical Details'!AG43*0.001),"")</f>
        <v/>
      </c>
      <c r="AA12" s="32"/>
    </row>
    <row r="13" spans="1:27" ht="30" customHeight="1" x14ac:dyDescent="0.3">
      <c r="A13" s="289" t="str">
        <f>IF(D13="",Lookups!$E$4,Lookups!$E$5)</f>
        <v>Hide un-named buildings (CTRL + Click)</v>
      </c>
      <c r="C13" s="31"/>
      <c r="D13" s="291" t="str">
        <f>IF(ISBLANK('2. Technical Details'!D13),"",'2. Technical Details'!D13)</f>
        <v/>
      </c>
      <c r="E13" s="63"/>
      <c r="F13" s="62"/>
      <c r="G13" s="62"/>
      <c r="H13" s="62"/>
      <c r="I13" s="62"/>
      <c r="J13" s="62"/>
      <c r="K13" s="62"/>
      <c r="L13" s="395">
        <f t="shared" si="0"/>
        <v>0</v>
      </c>
      <c r="M13" s="67"/>
      <c r="O13" s="307" t="str">
        <f t="shared" si="1"/>
        <v/>
      </c>
      <c r="P13" s="309" t="str">
        <f t="shared" si="2"/>
        <v/>
      </c>
      <c r="Q13" s="309" t="str">
        <f t="shared" si="3"/>
        <v/>
      </c>
      <c r="R13" s="309" t="str">
        <f t="shared" si="4"/>
        <v/>
      </c>
      <c r="S13" s="309" t="str">
        <f t="shared" si="5"/>
        <v/>
      </c>
      <c r="T13" s="309" t="str">
        <f t="shared" si="6"/>
        <v/>
      </c>
      <c r="U13" s="309" t="str">
        <f t="shared" si="7"/>
        <v/>
      </c>
      <c r="V13" s="364" t="str">
        <f>IFERROR(F13/'2. Technical Details'!Z44,"")</f>
        <v/>
      </c>
      <c r="W13" s="364" t="str">
        <f>IFERROR(SUM(E13:H13,K13)/'2. Technical Details'!Z44,"")</f>
        <v/>
      </c>
      <c r="X13" s="397" t="str">
        <f>IFERROR(L13/('2. Technical Details'!AF44*0.001),"")</f>
        <v/>
      </c>
      <c r="Y13" s="398" t="str">
        <f>IFERROR(L13/('2. Technical Details'!AG44*0.001),"")</f>
        <v/>
      </c>
      <c r="AA13" s="32"/>
    </row>
    <row r="14" spans="1:27" ht="30" customHeight="1" x14ac:dyDescent="0.3">
      <c r="A14" s="289" t="str">
        <f>IF(D14="",Lookups!$E$4,Lookups!$E$5)</f>
        <v>Hide un-named buildings (CTRL + Click)</v>
      </c>
      <c r="C14" s="31"/>
      <c r="D14" s="291" t="str">
        <f>IF(ISBLANK('2. Technical Details'!D14),"",'2. Technical Details'!D14)</f>
        <v/>
      </c>
      <c r="E14" s="63"/>
      <c r="F14" s="62"/>
      <c r="G14" s="62"/>
      <c r="H14" s="62"/>
      <c r="I14" s="62"/>
      <c r="J14" s="62"/>
      <c r="K14" s="62"/>
      <c r="L14" s="395">
        <f t="shared" si="0"/>
        <v>0</v>
      </c>
      <c r="M14" s="67"/>
      <c r="O14" s="307" t="str">
        <f t="shared" si="1"/>
        <v/>
      </c>
      <c r="P14" s="309" t="str">
        <f t="shared" si="2"/>
        <v/>
      </c>
      <c r="Q14" s="309" t="str">
        <f t="shared" si="3"/>
        <v/>
      </c>
      <c r="R14" s="309" t="str">
        <f t="shared" si="4"/>
        <v/>
      </c>
      <c r="S14" s="309" t="str">
        <f t="shared" si="5"/>
        <v/>
      </c>
      <c r="T14" s="309" t="str">
        <f t="shared" si="6"/>
        <v/>
      </c>
      <c r="U14" s="309" t="str">
        <f t="shared" si="7"/>
        <v/>
      </c>
      <c r="V14" s="364" t="str">
        <f>IFERROR(F14/'2. Technical Details'!Z45,"")</f>
        <v/>
      </c>
      <c r="W14" s="364" t="str">
        <f>IFERROR(SUM(E14:H14,K14)/'2. Technical Details'!Z45,"")</f>
        <v/>
      </c>
      <c r="X14" s="397" t="str">
        <f>IFERROR(L14/('2. Technical Details'!AF45*0.001),"")</f>
        <v/>
      </c>
      <c r="Y14" s="398" t="str">
        <f>IFERROR(L14/('2. Technical Details'!AG45*0.001),"")</f>
        <v/>
      </c>
      <c r="AA14" s="32"/>
    </row>
    <row r="15" spans="1:27" ht="30" customHeight="1" x14ac:dyDescent="0.3">
      <c r="A15" s="289" t="str">
        <f>IF(D15="",Lookups!$E$4,Lookups!$E$5)</f>
        <v>Hide un-named buildings (CTRL + Click)</v>
      </c>
      <c r="C15" s="31"/>
      <c r="D15" s="291" t="str">
        <f>IF(ISBLANK('2. Technical Details'!D15),"",'2. Technical Details'!D15)</f>
        <v/>
      </c>
      <c r="E15" s="63"/>
      <c r="F15" s="62"/>
      <c r="G15" s="62"/>
      <c r="H15" s="62"/>
      <c r="I15" s="62"/>
      <c r="J15" s="62"/>
      <c r="K15" s="62"/>
      <c r="L15" s="395">
        <f t="shared" si="0"/>
        <v>0</v>
      </c>
      <c r="M15" s="67"/>
      <c r="O15" s="307" t="str">
        <f t="shared" si="1"/>
        <v/>
      </c>
      <c r="P15" s="309" t="str">
        <f t="shared" si="2"/>
        <v/>
      </c>
      <c r="Q15" s="309" t="str">
        <f t="shared" si="3"/>
        <v/>
      </c>
      <c r="R15" s="309" t="str">
        <f t="shared" si="4"/>
        <v/>
      </c>
      <c r="S15" s="309" t="str">
        <f t="shared" si="5"/>
        <v/>
      </c>
      <c r="T15" s="309" t="str">
        <f t="shared" si="6"/>
        <v/>
      </c>
      <c r="U15" s="309" t="str">
        <f t="shared" si="7"/>
        <v/>
      </c>
      <c r="V15" s="364" t="str">
        <f>IFERROR(F15/'2. Technical Details'!Z46,"")</f>
        <v/>
      </c>
      <c r="W15" s="364" t="str">
        <f>IFERROR(SUM(E15:H15,K15)/'2. Technical Details'!Z46,"")</f>
        <v/>
      </c>
      <c r="X15" s="397" t="str">
        <f>IFERROR(L15/('2. Technical Details'!AF46*0.001),"")</f>
        <v/>
      </c>
      <c r="Y15" s="398" t="str">
        <f>IFERROR(L15/('2. Technical Details'!AG46*0.001),"")</f>
        <v/>
      </c>
      <c r="AA15" s="32"/>
    </row>
    <row r="16" spans="1:27" ht="30" customHeight="1" x14ac:dyDescent="0.3">
      <c r="A16" s="289" t="str">
        <f>IF(D16="",Lookups!$E$4,Lookups!$E$5)</f>
        <v>Hide un-named buildings (CTRL + Click)</v>
      </c>
      <c r="C16" s="31"/>
      <c r="D16" s="291" t="str">
        <f>IF(ISBLANK('2. Technical Details'!D16),"",'2. Technical Details'!D16)</f>
        <v/>
      </c>
      <c r="E16" s="63"/>
      <c r="F16" s="62"/>
      <c r="G16" s="62"/>
      <c r="H16" s="62"/>
      <c r="I16" s="62"/>
      <c r="J16" s="62"/>
      <c r="K16" s="62"/>
      <c r="L16" s="395">
        <f t="shared" si="0"/>
        <v>0</v>
      </c>
      <c r="M16" s="67"/>
      <c r="O16" s="307" t="str">
        <f t="shared" si="1"/>
        <v/>
      </c>
      <c r="P16" s="309" t="str">
        <f t="shared" si="2"/>
        <v/>
      </c>
      <c r="Q16" s="309" t="str">
        <f t="shared" si="3"/>
        <v/>
      </c>
      <c r="R16" s="309" t="str">
        <f t="shared" si="4"/>
        <v/>
      </c>
      <c r="S16" s="309" t="str">
        <f t="shared" si="5"/>
        <v/>
      </c>
      <c r="T16" s="309" t="str">
        <f t="shared" si="6"/>
        <v/>
      </c>
      <c r="U16" s="309" t="str">
        <f t="shared" si="7"/>
        <v/>
      </c>
      <c r="V16" s="364" t="str">
        <f>IFERROR(F16/'2. Technical Details'!Z47,"")</f>
        <v/>
      </c>
      <c r="W16" s="364" t="str">
        <f>IFERROR(SUM(E16:H16,K16)/'2. Technical Details'!Z47,"")</f>
        <v/>
      </c>
      <c r="X16" s="397" t="str">
        <f>IFERROR(L16/('2. Technical Details'!AF47*0.001),"")</f>
        <v/>
      </c>
      <c r="Y16" s="398" t="str">
        <f>IFERROR(L16/('2. Technical Details'!AG47*0.001),"")</f>
        <v/>
      </c>
      <c r="AA16" s="32"/>
    </row>
    <row r="17" spans="1:27" ht="30" customHeight="1" x14ac:dyDescent="0.3">
      <c r="A17" s="289" t="str">
        <f>IF(D17="",Lookups!$E$4,Lookups!$E$5)</f>
        <v>Hide un-named buildings (CTRL + Click)</v>
      </c>
      <c r="C17" s="31"/>
      <c r="D17" s="291" t="str">
        <f>IF(ISBLANK('2. Technical Details'!D17),"",'2. Technical Details'!D17)</f>
        <v/>
      </c>
      <c r="E17" s="63"/>
      <c r="F17" s="62"/>
      <c r="G17" s="62"/>
      <c r="H17" s="62"/>
      <c r="I17" s="62"/>
      <c r="J17" s="62"/>
      <c r="K17" s="62"/>
      <c r="L17" s="395">
        <f t="shared" si="0"/>
        <v>0</v>
      </c>
      <c r="M17" s="67"/>
      <c r="O17" s="307" t="str">
        <f t="shared" si="1"/>
        <v/>
      </c>
      <c r="P17" s="309" t="str">
        <f t="shared" si="2"/>
        <v/>
      </c>
      <c r="Q17" s="309" t="str">
        <f t="shared" si="3"/>
        <v/>
      </c>
      <c r="R17" s="309" t="str">
        <f t="shared" si="4"/>
        <v/>
      </c>
      <c r="S17" s="309" t="str">
        <f t="shared" si="5"/>
        <v/>
      </c>
      <c r="T17" s="309" t="str">
        <f t="shared" si="6"/>
        <v/>
      </c>
      <c r="U17" s="309" t="str">
        <f t="shared" si="7"/>
        <v/>
      </c>
      <c r="V17" s="364" t="str">
        <f>IFERROR(F17/'2. Technical Details'!Z48,"")</f>
        <v/>
      </c>
      <c r="W17" s="364" t="str">
        <f>IFERROR(SUM(E17:H17,K17)/'2. Technical Details'!Z48,"")</f>
        <v/>
      </c>
      <c r="X17" s="397" t="str">
        <f>IFERROR(L17/('2. Technical Details'!AF48*0.001),"")</f>
        <v/>
      </c>
      <c r="Y17" s="398" t="str">
        <f>IFERROR(L17/('2. Technical Details'!AG48*0.001),"")</f>
        <v/>
      </c>
      <c r="AA17" s="32"/>
    </row>
    <row r="18" spans="1:27" ht="30" customHeight="1" thickBot="1" x14ac:dyDescent="0.35">
      <c r="A18" s="289" t="str">
        <f>IF(D18="",Lookups!$E$4,Lookups!$E$5)</f>
        <v>Hide un-named buildings (CTRL + Click)</v>
      </c>
      <c r="C18" s="31"/>
      <c r="D18" s="291" t="str">
        <f>IF(ISBLANK('2. Technical Details'!D18),"",'2. Technical Details'!D18)</f>
        <v/>
      </c>
      <c r="E18" s="188"/>
      <c r="F18" s="135"/>
      <c r="G18" s="135"/>
      <c r="H18" s="135"/>
      <c r="I18" s="135"/>
      <c r="J18" s="135"/>
      <c r="K18" s="135"/>
      <c r="L18" s="396">
        <f t="shared" si="0"/>
        <v>0</v>
      </c>
      <c r="M18" s="191"/>
      <c r="O18" s="311" t="str">
        <f t="shared" si="1"/>
        <v/>
      </c>
      <c r="P18" s="313" t="str">
        <f t="shared" si="2"/>
        <v/>
      </c>
      <c r="Q18" s="313" t="str">
        <f t="shared" si="3"/>
        <v/>
      </c>
      <c r="R18" s="313" t="str">
        <f t="shared" si="4"/>
        <v/>
      </c>
      <c r="S18" s="313" t="str">
        <f t="shared" si="5"/>
        <v/>
      </c>
      <c r="T18" s="313" t="str">
        <f t="shared" si="6"/>
        <v/>
      </c>
      <c r="U18" s="313" t="str">
        <f t="shared" si="7"/>
        <v/>
      </c>
      <c r="V18" s="399" t="str">
        <f>IFERROR(F18/'2. Technical Details'!Z49,"")</f>
        <v/>
      </c>
      <c r="W18" s="399" t="str">
        <f>IFERROR(SUM(E18:H18,K18)/'2. Technical Details'!Z49,"")</f>
        <v/>
      </c>
      <c r="X18" s="400" t="str">
        <f>IFERROR(L18/('2. Technical Details'!AF49*0.001),"")</f>
        <v/>
      </c>
      <c r="Y18" s="401" t="str">
        <f>IFERROR(L18/('2. Technical Details'!AG49*0.001),"")</f>
        <v/>
      </c>
      <c r="AA18" s="32"/>
    </row>
    <row r="19" spans="1:27" ht="14.4" x14ac:dyDescent="0.3">
      <c r="A19" s="319" t="str">
        <f>Lookups!$E$5</f>
        <v>Keep selected (CTRL + Click)</v>
      </c>
      <c r="C19" s="31"/>
      <c r="AA19" s="32"/>
    </row>
    <row r="20" spans="1:27" ht="28.2" customHeight="1" x14ac:dyDescent="0.3">
      <c r="A20" s="319" t="str">
        <f>Lookups!$E$5</f>
        <v>Keep selected (CTRL + Click)</v>
      </c>
      <c r="C20" s="90"/>
      <c r="D20" s="34" t="s">
        <v>517</v>
      </c>
      <c r="E20" s="34"/>
      <c r="F20" s="34"/>
      <c r="G20" s="34"/>
      <c r="H20" s="34"/>
      <c r="I20" s="34"/>
      <c r="J20" s="34"/>
      <c r="K20" s="34"/>
      <c r="L20" s="34"/>
      <c r="M20" s="91"/>
      <c r="N20" s="91"/>
      <c r="O20" s="91"/>
      <c r="P20" s="91"/>
      <c r="Q20" s="91"/>
      <c r="R20" s="91"/>
      <c r="S20" s="91"/>
      <c r="T20" s="91"/>
      <c r="U20" s="91"/>
      <c r="V20" s="91"/>
      <c r="W20" s="91"/>
      <c r="X20" s="91"/>
      <c r="Y20" s="91"/>
      <c r="Z20" s="91"/>
      <c r="AA20" s="92"/>
    </row>
    <row r="21" spans="1:27" ht="15" thickBot="1" x14ac:dyDescent="0.35">
      <c r="A21" s="319" t="str">
        <f>Lookups!$E$5</f>
        <v>Keep selected (CTRL + Click)</v>
      </c>
      <c r="C21" s="31"/>
      <c r="AA21" s="32"/>
    </row>
    <row r="22" spans="1:27" ht="28.95" customHeight="1" thickBot="1" x14ac:dyDescent="0.35">
      <c r="A22" s="319" t="str">
        <f>Lookups!$E$5</f>
        <v>Keep selected (CTRL + Click)</v>
      </c>
      <c r="C22" s="31"/>
      <c r="E22" s="454" t="s">
        <v>197</v>
      </c>
      <c r="F22" s="455"/>
      <c r="G22" s="455"/>
      <c r="H22" s="455"/>
      <c r="I22" s="416" t="s">
        <v>520</v>
      </c>
      <c r="J22" s="417"/>
      <c r="K22" s="417"/>
      <c r="L22" s="443"/>
      <c r="M22" s="428" t="s">
        <v>522</v>
      </c>
      <c r="N22" s="450"/>
      <c r="O22" s="451" t="s">
        <v>210</v>
      </c>
      <c r="P22" s="452"/>
      <c r="Q22" s="452"/>
      <c r="R22" s="452"/>
      <c r="S22" s="452"/>
      <c r="T22" s="453"/>
      <c r="AA22" s="32"/>
    </row>
    <row r="23" spans="1:27" ht="82.8" x14ac:dyDescent="0.3">
      <c r="A23" s="319" t="str">
        <f>Lookups!$E$5</f>
        <v>Keep selected (CTRL + Click)</v>
      </c>
      <c r="C23" s="31"/>
      <c r="D23" s="94" t="s">
        <v>519</v>
      </c>
      <c r="E23" s="304" t="s">
        <v>505</v>
      </c>
      <c r="F23" s="65" t="s">
        <v>506</v>
      </c>
      <c r="G23" s="65" t="s">
        <v>500</v>
      </c>
      <c r="H23" s="231" t="s">
        <v>508</v>
      </c>
      <c r="I23" s="264" t="s">
        <v>509</v>
      </c>
      <c r="J23" s="265" t="s">
        <v>510</v>
      </c>
      <c r="K23" s="265" t="s">
        <v>511</v>
      </c>
      <c r="L23" s="266" t="s">
        <v>542</v>
      </c>
      <c r="M23" s="64" t="s">
        <v>501</v>
      </c>
      <c r="N23" s="66" t="s">
        <v>209</v>
      </c>
      <c r="O23" s="325" t="s">
        <v>523</v>
      </c>
      <c r="P23" s="326" t="s">
        <v>523</v>
      </c>
      <c r="Q23" s="326" t="s">
        <v>523</v>
      </c>
      <c r="R23" s="326" t="s">
        <v>523</v>
      </c>
      <c r="S23" s="131" t="s">
        <v>410</v>
      </c>
      <c r="T23" s="204" t="s">
        <v>397</v>
      </c>
      <c r="AA23" s="32"/>
    </row>
    <row r="24" spans="1:27" ht="30" customHeight="1" x14ac:dyDescent="0.3">
      <c r="A24" s="289" t="str">
        <f>IF(D24="",Lookups!$E$4,Lookups!$E$5)</f>
        <v>Hide un-named buildings (CTRL + Click)</v>
      </c>
      <c r="C24" s="31"/>
      <c r="D24" s="95" t="str">
        <f>IF(ISBLANK('2. Technical Details'!D9),"",'2. Technical Details'!D9)</f>
        <v/>
      </c>
      <c r="E24" s="404">
        <f t="shared" ref="E24:E33" si="8">L9*0.9</f>
        <v>0</v>
      </c>
      <c r="F24" s="276" t="b">
        <v>1</v>
      </c>
      <c r="G24" s="62" t="str">
        <f>IF(E24&gt;0,(IF(F24=TRUE,E24,Lookups!$C$4)),"")</f>
        <v/>
      </c>
      <c r="H24" s="406" t="str">
        <f t="shared" ref="H24:H33" si="9">IFERROR(L9-G24,"")</f>
        <v/>
      </c>
      <c r="I24" s="63"/>
      <c r="J24" s="62"/>
      <c r="K24" s="62"/>
      <c r="L24" s="317"/>
      <c r="M24" s="63"/>
      <c r="N24" s="67"/>
      <c r="O24" s="63"/>
      <c r="P24" s="207"/>
      <c r="Q24" s="207"/>
      <c r="R24" s="207"/>
      <c r="S24" s="395">
        <f t="shared" ref="S24:S33" si="10">_xlfn.AGGREGATE(9,4,O24,P24,Q24,R24)</f>
        <v>0</v>
      </c>
      <c r="T24" s="402" t="str">
        <f>IF(G24&lt;&gt;"",IF(S24=G24,Lookups!$B$4,Lookups!$B$5),"")</f>
        <v/>
      </c>
      <c r="AA24" s="32"/>
    </row>
    <row r="25" spans="1:27" ht="30" customHeight="1" x14ac:dyDescent="0.3">
      <c r="A25" s="289" t="str">
        <f>IF(D25="",Lookups!$E$4,Lookups!$E$5)</f>
        <v>Hide un-named buildings (CTRL + Click)</v>
      </c>
      <c r="C25" s="31"/>
      <c r="D25" s="95" t="str">
        <f>IF(ISBLANK('2. Technical Details'!D10),"",'2. Technical Details'!D10)</f>
        <v/>
      </c>
      <c r="E25" s="404">
        <f t="shared" si="8"/>
        <v>0</v>
      </c>
      <c r="F25" s="276" t="b">
        <v>1</v>
      </c>
      <c r="G25" s="62" t="str">
        <f>IF(E25&gt;0,(IF(F25=TRUE,E25,Lookups!$C$4)),"")</f>
        <v/>
      </c>
      <c r="H25" s="406" t="str">
        <f t="shared" si="9"/>
        <v/>
      </c>
      <c r="I25" s="63"/>
      <c r="J25" s="62"/>
      <c r="K25" s="62"/>
      <c r="L25" s="317"/>
      <c r="M25" s="63"/>
      <c r="N25" s="67"/>
      <c r="O25" s="63"/>
      <c r="P25" s="207"/>
      <c r="Q25" s="207"/>
      <c r="R25" s="207"/>
      <c r="S25" s="395">
        <f t="shared" si="10"/>
        <v>0</v>
      </c>
      <c r="T25" s="402" t="str">
        <f>IF(G25&lt;&gt;"",IF(S25=G25,Lookups!$B$4,Lookups!$B$5),"")</f>
        <v/>
      </c>
      <c r="AA25" s="32"/>
    </row>
    <row r="26" spans="1:27" ht="30" customHeight="1" x14ac:dyDescent="0.3">
      <c r="A26" s="289" t="str">
        <f>IF(D26="",Lookups!$E$4,Lookups!$E$5)</f>
        <v>Hide un-named buildings (CTRL + Click)</v>
      </c>
      <c r="C26" s="31"/>
      <c r="D26" s="95" t="str">
        <f>IF(ISBLANK('2. Technical Details'!D11),"",'2. Technical Details'!D11)</f>
        <v/>
      </c>
      <c r="E26" s="404">
        <f t="shared" si="8"/>
        <v>0</v>
      </c>
      <c r="F26" s="276" t="b">
        <v>1</v>
      </c>
      <c r="G26" s="62" t="str">
        <f>IF(E26&gt;0,(IF(F26=TRUE,E26,Lookups!$C$4)),"")</f>
        <v/>
      </c>
      <c r="H26" s="406" t="str">
        <f t="shared" si="9"/>
        <v/>
      </c>
      <c r="I26" s="63"/>
      <c r="J26" s="62"/>
      <c r="K26" s="62"/>
      <c r="L26" s="317"/>
      <c r="M26" s="63"/>
      <c r="N26" s="67"/>
      <c r="O26" s="63"/>
      <c r="P26" s="207"/>
      <c r="Q26" s="207"/>
      <c r="R26" s="207"/>
      <c r="S26" s="395">
        <f t="shared" si="10"/>
        <v>0</v>
      </c>
      <c r="T26" s="402" t="str">
        <f>IF(G26&lt;&gt;"",IF(S26=G26,Lookups!$B$4,Lookups!$B$5),"")</f>
        <v/>
      </c>
      <c r="AA26" s="32"/>
    </row>
    <row r="27" spans="1:27" ht="30" customHeight="1" x14ac:dyDescent="0.3">
      <c r="A27" s="289" t="str">
        <f>IF(D27="",Lookups!$E$4,Lookups!$E$5)</f>
        <v>Hide un-named buildings (CTRL + Click)</v>
      </c>
      <c r="C27" s="31"/>
      <c r="D27" s="95" t="str">
        <f>IF(ISBLANK('2. Technical Details'!D12),"",'2. Technical Details'!D12)</f>
        <v/>
      </c>
      <c r="E27" s="404">
        <f t="shared" si="8"/>
        <v>0</v>
      </c>
      <c r="F27" s="276" t="b">
        <v>1</v>
      </c>
      <c r="G27" s="62" t="str">
        <f>IF(E27&gt;0,(IF(F27=TRUE,E27,Lookups!$C$4)),"")</f>
        <v/>
      </c>
      <c r="H27" s="406" t="str">
        <f t="shared" si="9"/>
        <v/>
      </c>
      <c r="I27" s="63"/>
      <c r="J27" s="62"/>
      <c r="K27" s="62"/>
      <c r="L27" s="317"/>
      <c r="M27" s="63"/>
      <c r="N27" s="67"/>
      <c r="O27" s="63"/>
      <c r="P27" s="207"/>
      <c r="Q27" s="207"/>
      <c r="R27" s="207"/>
      <c r="S27" s="395">
        <f t="shared" si="10"/>
        <v>0</v>
      </c>
      <c r="T27" s="402" t="str">
        <f>IF(G27&lt;&gt;"",IF(S27=G27,Lookups!$B$4,Lookups!$B$5),"")</f>
        <v/>
      </c>
      <c r="AA27" s="32"/>
    </row>
    <row r="28" spans="1:27" ht="30" customHeight="1" x14ac:dyDescent="0.3">
      <c r="A28" s="289" t="str">
        <f>IF(D28="",Lookups!$E$4,Lookups!$E$5)</f>
        <v>Hide un-named buildings (CTRL + Click)</v>
      </c>
      <c r="C28" s="31"/>
      <c r="D28" s="95" t="str">
        <f>IF(ISBLANK('2. Technical Details'!D13),"",'2. Technical Details'!D13)</f>
        <v/>
      </c>
      <c r="E28" s="404">
        <f t="shared" si="8"/>
        <v>0</v>
      </c>
      <c r="F28" s="276" t="b">
        <v>1</v>
      </c>
      <c r="G28" s="62" t="str">
        <f>IF(E28&gt;0,(IF(F28=TRUE,E28,Lookups!$C$4)),"")</f>
        <v/>
      </c>
      <c r="H28" s="406" t="str">
        <f t="shared" si="9"/>
        <v/>
      </c>
      <c r="I28" s="63"/>
      <c r="J28" s="62"/>
      <c r="K28" s="62"/>
      <c r="L28" s="317"/>
      <c r="M28" s="63"/>
      <c r="N28" s="67"/>
      <c r="O28" s="63"/>
      <c r="P28" s="207"/>
      <c r="Q28" s="207"/>
      <c r="R28" s="207"/>
      <c r="S28" s="395">
        <f t="shared" si="10"/>
        <v>0</v>
      </c>
      <c r="T28" s="402" t="str">
        <f>IF(G28&lt;&gt;"",IF(S28=G28,Lookups!$B$4,Lookups!$B$5),"")</f>
        <v/>
      </c>
      <c r="AA28" s="32"/>
    </row>
    <row r="29" spans="1:27" ht="30" customHeight="1" x14ac:dyDescent="0.3">
      <c r="A29" s="289" t="str">
        <f>IF(D29="",Lookups!$E$4,Lookups!$E$5)</f>
        <v>Hide un-named buildings (CTRL + Click)</v>
      </c>
      <c r="C29" s="31"/>
      <c r="D29" s="95" t="str">
        <f>IF(ISBLANK('2. Technical Details'!D14),"",'2. Technical Details'!D14)</f>
        <v/>
      </c>
      <c r="E29" s="404">
        <f t="shared" si="8"/>
        <v>0</v>
      </c>
      <c r="F29" s="276" t="b">
        <v>1</v>
      </c>
      <c r="G29" s="62" t="str">
        <f>IF(E29&gt;0,(IF(F29=TRUE,E29,Lookups!$C$4)),"")</f>
        <v/>
      </c>
      <c r="H29" s="406" t="str">
        <f t="shared" si="9"/>
        <v/>
      </c>
      <c r="I29" s="63"/>
      <c r="J29" s="62"/>
      <c r="K29" s="62"/>
      <c r="L29" s="317"/>
      <c r="M29" s="63"/>
      <c r="N29" s="67"/>
      <c r="O29" s="63"/>
      <c r="P29" s="207"/>
      <c r="Q29" s="207"/>
      <c r="R29" s="207"/>
      <c r="S29" s="395">
        <f t="shared" si="10"/>
        <v>0</v>
      </c>
      <c r="T29" s="402" t="str">
        <f>IF(G29&lt;&gt;"",IF(S29=G29,Lookups!$B$4,Lookups!$B$5),"")</f>
        <v/>
      </c>
      <c r="AA29" s="32"/>
    </row>
    <row r="30" spans="1:27" ht="30" customHeight="1" x14ac:dyDescent="0.3">
      <c r="A30" s="289" t="str">
        <f>IF(D30="",Lookups!$E$4,Lookups!$E$5)</f>
        <v>Hide un-named buildings (CTRL + Click)</v>
      </c>
      <c r="C30" s="31"/>
      <c r="D30" s="95" t="str">
        <f>IF(ISBLANK('2. Technical Details'!D15),"",'2. Technical Details'!D15)</f>
        <v/>
      </c>
      <c r="E30" s="404">
        <f t="shared" si="8"/>
        <v>0</v>
      </c>
      <c r="F30" s="276" t="b">
        <v>1</v>
      </c>
      <c r="G30" s="62" t="str">
        <f>IF(E30&gt;0,(IF(F30=TRUE,E30,Lookups!$C$4)),"")</f>
        <v/>
      </c>
      <c r="H30" s="406" t="str">
        <f t="shared" si="9"/>
        <v/>
      </c>
      <c r="I30" s="63"/>
      <c r="J30" s="62"/>
      <c r="K30" s="62"/>
      <c r="L30" s="317"/>
      <c r="M30" s="63"/>
      <c r="N30" s="67"/>
      <c r="O30" s="63"/>
      <c r="P30" s="207"/>
      <c r="Q30" s="207"/>
      <c r="R30" s="207"/>
      <c r="S30" s="395">
        <f t="shared" si="10"/>
        <v>0</v>
      </c>
      <c r="T30" s="402" t="str">
        <f>IF(G30&lt;&gt;"",IF(S30=G30,Lookups!$B$4,Lookups!$B$5),"")</f>
        <v/>
      </c>
      <c r="AA30" s="32"/>
    </row>
    <row r="31" spans="1:27" ht="30" customHeight="1" x14ac:dyDescent="0.3">
      <c r="A31" s="289" t="str">
        <f>IF(D31="",Lookups!$E$4,Lookups!$E$5)</f>
        <v>Hide un-named buildings (CTRL + Click)</v>
      </c>
      <c r="C31" s="31"/>
      <c r="D31" s="95" t="str">
        <f>IF(ISBLANK('2. Technical Details'!D16),"",'2. Technical Details'!D16)</f>
        <v/>
      </c>
      <c r="E31" s="404">
        <f t="shared" si="8"/>
        <v>0</v>
      </c>
      <c r="F31" s="276" t="b">
        <v>1</v>
      </c>
      <c r="G31" s="62" t="str">
        <f>IF(E31&gt;0,(IF(F31=TRUE,E31,Lookups!$C$4)),"")</f>
        <v/>
      </c>
      <c r="H31" s="406" t="str">
        <f t="shared" si="9"/>
        <v/>
      </c>
      <c r="I31" s="63"/>
      <c r="J31" s="62"/>
      <c r="K31" s="62"/>
      <c r="L31" s="317"/>
      <c r="M31" s="63"/>
      <c r="N31" s="67"/>
      <c r="O31" s="63"/>
      <c r="P31" s="207"/>
      <c r="Q31" s="207"/>
      <c r="R31" s="207"/>
      <c r="S31" s="395">
        <f t="shared" si="10"/>
        <v>0</v>
      </c>
      <c r="T31" s="402" t="str">
        <f>IF(G31&lt;&gt;"",IF(S31=G31,Lookups!$B$4,Lookups!$B$5),"")</f>
        <v/>
      </c>
      <c r="AA31" s="32"/>
    </row>
    <row r="32" spans="1:27" ht="30" customHeight="1" x14ac:dyDescent="0.3">
      <c r="A32" s="289" t="str">
        <f>IF(D32="",Lookups!$E$4,Lookups!$E$5)</f>
        <v>Hide un-named buildings (CTRL + Click)</v>
      </c>
      <c r="C32" s="31"/>
      <c r="D32" s="95" t="str">
        <f>IF(ISBLANK('2. Technical Details'!D17),"",'2. Technical Details'!D17)</f>
        <v/>
      </c>
      <c r="E32" s="404">
        <f t="shared" si="8"/>
        <v>0</v>
      </c>
      <c r="F32" s="276" t="b">
        <v>1</v>
      </c>
      <c r="G32" s="62" t="str">
        <f>IF(E32&gt;0,(IF(F32=TRUE,E32,Lookups!$C$4)),"")</f>
        <v/>
      </c>
      <c r="H32" s="406" t="str">
        <f t="shared" si="9"/>
        <v/>
      </c>
      <c r="I32" s="63"/>
      <c r="J32" s="62"/>
      <c r="K32" s="62"/>
      <c r="L32" s="317"/>
      <c r="M32" s="63"/>
      <c r="N32" s="67"/>
      <c r="O32" s="63"/>
      <c r="P32" s="207"/>
      <c r="Q32" s="207"/>
      <c r="R32" s="207"/>
      <c r="S32" s="395">
        <f t="shared" si="10"/>
        <v>0</v>
      </c>
      <c r="T32" s="402" t="str">
        <f>IF(G32&lt;&gt;"",IF(S32=G32,Lookups!$B$4,Lookups!$B$5),"")</f>
        <v/>
      </c>
      <c r="AA32" s="32"/>
    </row>
    <row r="33" spans="1:27" ht="30" customHeight="1" thickBot="1" x14ac:dyDescent="0.35">
      <c r="A33" s="320" t="str">
        <f>IF(D33="",Lookups!$E$4,Lookups!$E$5)</f>
        <v>Hide un-named buildings (CTRL + Click)</v>
      </c>
      <c r="C33" s="31"/>
      <c r="D33" s="300" t="str">
        <f>IF(ISBLANK('2. Technical Details'!D18),"",'2. Technical Details'!D18)</f>
        <v/>
      </c>
      <c r="E33" s="405">
        <f t="shared" si="8"/>
        <v>0</v>
      </c>
      <c r="F33" s="284" t="b">
        <v>1</v>
      </c>
      <c r="G33" s="135" t="str">
        <f>IF(E33&gt;0,(IF(F33=TRUE,E33,Lookups!$C$4)),"")</f>
        <v/>
      </c>
      <c r="H33" s="407" t="str">
        <f t="shared" si="9"/>
        <v/>
      </c>
      <c r="I33" s="188"/>
      <c r="J33" s="135"/>
      <c r="K33" s="135"/>
      <c r="L33" s="318"/>
      <c r="M33" s="188"/>
      <c r="N33" s="191"/>
      <c r="O33" s="188"/>
      <c r="P33" s="208"/>
      <c r="Q33" s="208"/>
      <c r="R33" s="208"/>
      <c r="S33" s="396">
        <f t="shared" si="10"/>
        <v>0</v>
      </c>
      <c r="T33" s="403" t="str">
        <f>IF(G33&lt;&gt;"",IF(S33=G33,Lookups!$B$4,Lookups!$B$5),"")</f>
        <v/>
      </c>
      <c r="AA33" s="32"/>
    </row>
    <row r="34" spans="1:27" x14ac:dyDescent="0.25">
      <c r="C34" s="31"/>
      <c r="AA34" s="32"/>
    </row>
    <row r="35" spans="1:27" customFormat="1" ht="30" customHeight="1" thickBot="1" x14ac:dyDescent="0.35">
      <c r="B35" s="97"/>
      <c r="C35" s="257"/>
      <c r="D35" s="258" t="s">
        <v>441</v>
      </c>
      <c r="E35" s="258"/>
      <c r="F35" s="259"/>
      <c r="G35" s="259"/>
      <c r="H35" s="259"/>
      <c r="I35" s="259"/>
      <c r="J35" s="259"/>
      <c r="K35" s="259"/>
      <c r="L35" s="259"/>
      <c r="M35" s="259"/>
      <c r="N35" s="259"/>
      <c r="O35" s="259"/>
      <c r="P35" s="259"/>
      <c r="Q35" s="259"/>
      <c r="R35" s="259"/>
      <c r="S35" s="259"/>
      <c r="T35" s="259"/>
      <c r="U35" s="259"/>
      <c r="V35" s="259"/>
      <c r="W35" s="259"/>
      <c r="X35" s="259"/>
      <c r="Y35" s="259"/>
      <c r="Z35" s="259"/>
      <c r="AA35" s="260"/>
    </row>
    <row r="36" spans="1:27" x14ac:dyDescent="0.25"/>
  </sheetData>
  <sheetProtection algorithmName="SHA-512" hashValue="bXrEkbFz3hkW6jGgCvJL6zVycHRdOEdf1UG9erRapwNDXn1HD+eh8IcLNp2QeW2M8hnK/hJYUJ9GK5IDGcRZtQ==" saltValue="GIsg2Hjr+FWltJ/EPCMUNA==" spinCount="100000" sheet="1" objects="1" scenarios="1" selectLockedCells="1" autoFilter="0"/>
  <protectedRanges>
    <protectedRange sqref="F24:F33" name="Range1_1"/>
  </protectedRanges>
  <mergeCells count="6">
    <mergeCell ref="O7:Y7"/>
    <mergeCell ref="O22:T22"/>
    <mergeCell ref="M22:N22"/>
    <mergeCell ref="E7:M7"/>
    <mergeCell ref="E22:H22"/>
    <mergeCell ref="I22:L22"/>
  </mergeCells>
  <phoneticPr fontId="11" type="noConversion"/>
  <conditionalFormatting sqref="G24">
    <cfRule type="expression" dxfId="15" priority="10">
      <formula>$F$24=TRUE</formula>
    </cfRule>
  </conditionalFormatting>
  <conditionalFormatting sqref="G25">
    <cfRule type="expression" dxfId="14" priority="9">
      <formula>$F$25=TRUE</formula>
    </cfRule>
  </conditionalFormatting>
  <conditionalFormatting sqref="G26">
    <cfRule type="expression" dxfId="13" priority="8">
      <formula>$F$26=TRUE</formula>
    </cfRule>
  </conditionalFormatting>
  <conditionalFormatting sqref="G27">
    <cfRule type="expression" dxfId="12" priority="7">
      <formula>$F$27=TRUE</formula>
    </cfRule>
  </conditionalFormatting>
  <conditionalFormatting sqref="G28">
    <cfRule type="expression" dxfId="11" priority="1">
      <formula>$F$28=TRUE</formula>
    </cfRule>
  </conditionalFormatting>
  <conditionalFormatting sqref="G29">
    <cfRule type="expression" dxfId="10" priority="5">
      <formula>$F$29=TRUE</formula>
    </cfRule>
  </conditionalFormatting>
  <conditionalFormatting sqref="G30">
    <cfRule type="expression" dxfId="9" priority="6">
      <formula>$F$30=TRUE</formula>
    </cfRule>
  </conditionalFormatting>
  <conditionalFormatting sqref="G31">
    <cfRule type="expression" dxfId="8" priority="4">
      <formula>$F$31=TRUE</formula>
    </cfRule>
  </conditionalFormatting>
  <conditionalFormatting sqref="G32">
    <cfRule type="expression" dxfId="7" priority="3">
      <formula>$F$32=TRUE</formula>
    </cfRule>
  </conditionalFormatting>
  <conditionalFormatting sqref="G33">
    <cfRule type="expression" dxfId="6" priority="2">
      <formula>$F$33=TRUE</formula>
    </cfRule>
  </conditionalFormatting>
  <dataValidations count="2">
    <dataValidation type="decimal" allowBlank="1" showInputMessage="1" showErrorMessage="1" error="Please insert positive number, pounds and pence" sqref="H24:K33 E24:E33 E9:M18" xr:uid="{6999FCB7-7164-4C90-BA06-F9AFD4208558}">
      <formula1>0</formula1>
      <formula2>10000000</formula2>
    </dataValidation>
    <dataValidation allowBlank="1" showInputMessage="1" showErrorMessage="1" error="Please insert positive number, pounds and pence" sqref="H15:K15 M15 L24:L33 G24:G33 P19" xr:uid="{05522108-2F37-4F6C-A61F-E97B20F5D15D}"/>
  </dataValidations>
  <pageMargins left="0.7" right="0.7" top="0.75" bottom="0.75" header="0.3" footer="0.3"/>
  <pageSetup paperSize="9" orientation="portrait" r:id="rId1"/>
  <headerFooter>
    <oddFooter>&amp;L_x000D_&amp;1#&amp;"Calibri"&amp;10&amp;KFF0000 Confidential</oddFooter>
  </headerFooter>
  <ignoredErrors>
    <ignoredError sqref="E24:E33 G24:H33 L9:L18 O10:W12 O13:W18 T24:T33 O9:U9 X12:Y18 W9 S24:S33 X9:Y9 Y10:Y11" unlockedFormula="1"/>
  </ignoredErrors>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A81F1B87-26F5-4E58-8641-4912060BF518}">
          <x14:formula1>
            <xm:f>Lookups!$F$4:$F$6</xm:f>
          </x14:formula1>
          <xm:sqref>M24:M33</xm:sqref>
        </x14:dataValidation>
        <x14:dataValidation type="list" allowBlank="1" showInputMessage="1" showErrorMessage="1" xr:uid="{AA042C79-EA4E-478B-AD19-668556C3EFDA}">
          <x14:formula1>
            <xm:f>Lookups!$Q$4:$Q$17</xm:f>
          </x14:formula1>
          <xm:sqref>O23:R23</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19"/>
  <sheetViews>
    <sheetView showGridLines="0" zoomScale="80" zoomScaleNormal="80" workbookViewId="0">
      <selection activeCell="C5" sqref="C5"/>
    </sheetView>
  </sheetViews>
  <sheetFormatPr defaultColWidth="0" defaultRowHeight="13.8" zeroHeight="1" x14ac:dyDescent="0.25"/>
  <cols>
    <col min="1" max="1" width="2" style="4" customWidth="1"/>
    <col min="2" max="2" width="3.33203125" style="4" customWidth="1"/>
    <col min="3" max="3" width="56.5546875" style="4" customWidth="1"/>
    <col min="4" max="6" width="16.5546875" style="4" customWidth="1"/>
    <col min="7" max="7" width="51.5546875" style="4" customWidth="1"/>
    <col min="8" max="10" width="17.44140625" style="4" customWidth="1"/>
    <col min="11" max="11" width="8.5546875" style="4" customWidth="1"/>
    <col min="12" max="12" width="1.5546875" style="4" customWidth="1"/>
    <col min="13" max="16384" width="8.5546875" style="4" hidden="1"/>
  </cols>
  <sheetData>
    <row r="1" spans="2:11" ht="6.6" customHeight="1" thickBot="1" x14ac:dyDescent="0.3"/>
    <row r="2" spans="2:11" ht="25.2" thickBot="1" x14ac:dyDescent="0.45">
      <c r="B2" s="42"/>
      <c r="C2" s="41" t="s">
        <v>143</v>
      </c>
      <c r="D2" s="39"/>
      <c r="E2" s="39"/>
      <c r="F2" s="39"/>
      <c r="G2" s="39"/>
      <c r="H2" s="39"/>
      <c r="I2" s="39"/>
      <c r="J2" s="39"/>
      <c r="K2" s="40"/>
    </row>
    <row r="3" spans="2:11" x14ac:dyDescent="0.25">
      <c r="B3" s="31"/>
      <c r="K3" s="32"/>
    </row>
    <row r="4" spans="2:11" ht="64.2" customHeight="1" x14ac:dyDescent="0.25">
      <c r="B4" s="31"/>
      <c r="C4" s="36" t="s">
        <v>57</v>
      </c>
      <c r="D4" s="37" t="s">
        <v>629</v>
      </c>
      <c r="E4" s="37" t="s">
        <v>630</v>
      </c>
      <c r="F4" s="37" t="s">
        <v>58</v>
      </c>
      <c r="G4" s="36" t="s">
        <v>59</v>
      </c>
      <c r="H4" s="37" t="s">
        <v>631</v>
      </c>
      <c r="I4" s="37" t="s">
        <v>632</v>
      </c>
      <c r="J4" s="43" t="s">
        <v>60</v>
      </c>
      <c r="K4" s="32"/>
    </row>
    <row r="5" spans="2:11" ht="71.849999999999994" customHeight="1" x14ac:dyDescent="0.25">
      <c r="B5" s="31"/>
      <c r="C5" s="17"/>
      <c r="D5" s="16"/>
      <c r="E5" s="16"/>
      <c r="F5" s="44">
        <f>D5*E5</f>
        <v>0</v>
      </c>
      <c r="G5" s="17"/>
      <c r="H5" s="16"/>
      <c r="I5" s="16"/>
      <c r="J5" s="45">
        <f>H5*I5</f>
        <v>0</v>
      </c>
      <c r="K5" s="32"/>
    </row>
    <row r="6" spans="2:11" ht="71.849999999999994" customHeight="1" x14ac:dyDescent="0.25">
      <c r="B6" s="31"/>
      <c r="C6" s="17"/>
      <c r="D6" s="16"/>
      <c r="E6" s="16"/>
      <c r="F6" s="44">
        <f t="shared" ref="F6:F11" si="0">D6*E6</f>
        <v>0</v>
      </c>
      <c r="G6" s="17"/>
      <c r="H6" s="16"/>
      <c r="I6" s="16"/>
      <c r="J6" s="45">
        <f t="shared" ref="J6:J11" si="1">H6*I6</f>
        <v>0</v>
      </c>
      <c r="K6" s="32"/>
    </row>
    <row r="7" spans="2:11" ht="71.849999999999994" customHeight="1" x14ac:dyDescent="0.25">
      <c r="B7" s="31"/>
      <c r="C7" s="17"/>
      <c r="D7" s="16"/>
      <c r="E7" s="16"/>
      <c r="F7" s="44">
        <f t="shared" si="0"/>
        <v>0</v>
      </c>
      <c r="G7" s="17"/>
      <c r="H7" s="16"/>
      <c r="I7" s="16"/>
      <c r="J7" s="45">
        <f t="shared" si="1"/>
        <v>0</v>
      </c>
      <c r="K7" s="32"/>
    </row>
    <row r="8" spans="2:11" ht="71.849999999999994" customHeight="1" x14ac:dyDescent="0.25">
      <c r="B8" s="31"/>
      <c r="C8" s="17"/>
      <c r="D8" s="16"/>
      <c r="E8" s="16"/>
      <c r="F8" s="44">
        <f t="shared" ref="F8:F9" si="2">D8*E8</f>
        <v>0</v>
      </c>
      <c r="G8" s="17"/>
      <c r="H8" s="16"/>
      <c r="I8" s="16"/>
      <c r="J8" s="45">
        <f t="shared" ref="J8:J9" si="3">H8*I8</f>
        <v>0</v>
      </c>
      <c r="K8" s="32"/>
    </row>
    <row r="9" spans="2:11" ht="71.849999999999994" customHeight="1" x14ac:dyDescent="0.25">
      <c r="B9" s="31"/>
      <c r="C9" s="17"/>
      <c r="D9" s="16"/>
      <c r="E9" s="16"/>
      <c r="F9" s="44">
        <f t="shared" si="2"/>
        <v>0</v>
      </c>
      <c r="G9" s="17"/>
      <c r="H9" s="16"/>
      <c r="I9" s="16"/>
      <c r="J9" s="45">
        <f t="shared" si="3"/>
        <v>0</v>
      </c>
      <c r="K9" s="32"/>
    </row>
    <row r="10" spans="2:11" ht="71.849999999999994" customHeight="1" x14ac:dyDescent="0.25">
      <c r="B10" s="31"/>
      <c r="C10" s="17"/>
      <c r="D10" s="16"/>
      <c r="E10" s="16"/>
      <c r="F10" s="44">
        <f t="shared" si="0"/>
        <v>0</v>
      </c>
      <c r="G10" s="17"/>
      <c r="H10" s="16"/>
      <c r="I10" s="16"/>
      <c r="J10" s="45">
        <f t="shared" si="1"/>
        <v>0</v>
      </c>
      <c r="K10" s="32"/>
    </row>
    <row r="11" spans="2:11" ht="71.849999999999994" customHeight="1" x14ac:dyDescent="0.25">
      <c r="B11" s="31"/>
      <c r="C11" s="17"/>
      <c r="D11" s="16"/>
      <c r="E11" s="16"/>
      <c r="F11" s="44">
        <f t="shared" si="0"/>
        <v>0</v>
      </c>
      <c r="G11" s="17"/>
      <c r="H11" s="16"/>
      <c r="I11" s="16"/>
      <c r="J11" s="45">
        <f t="shared" si="1"/>
        <v>0</v>
      </c>
      <c r="K11" s="32"/>
    </row>
    <row r="12" spans="2:11" ht="71.849999999999994" customHeight="1" x14ac:dyDescent="0.25">
      <c r="B12" s="31"/>
      <c r="C12" s="17"/>
      <c r="D12" s="16"/>
      <c r="E12" s="16"/>
      <c r="F12" s="44">
        <f t="shared" ref="F12:F14" si="4">D12*E12</f>
        <v>0</v>
      </c>
      <c r="G12" s="17"/>
      <c r="H12" s="16"/>
      <c r="I12" s="16"/>
      <c r="J12" s="45">
        <f t="shared" ref="J12:J14" si="5">H12*I12</f>
        <v>0</v>
      </c>
      <c r="K12" s="32"/>
    </row>
    <row r="13" spans="2:11" ht="71.849999999999994" customHeight="1" x14ac:dyDescent="0.25">
      <c r="B13" s="31"/>
      <c r="C13" s="17"/>
      <c r="D13" s="16"/>
      <c r="E13" s="16"/>
      <c r="F13" s="44">
        <f t="shared" si="4"/>
        <v>0</v>
      </c>
      <c r="G13" s="17"/>
      <c r="H13" s="16"/>
      <c r="I13" s="16"/>
      <c r="J13" s="45">
        <f t="shared" si="5"/>
        <v>0</v>
      </c>
      <c r="K13" s="32"/>
    </row>
    <row r="14" spans="2:11" ht="71.849999999999994" customHeight="1" x14ac:dyDescent="0.25">
      <c r="B14" s="31"/>
      <c r="C14" s="17"/>
      <c r="D14" s="16"/>
      <c r="E14" s="16"/>
      <c r="F14" s="44">
        <f t="shared" si="4"/>
        <v>0</v>
      </c>
      <c r="G14" s="17"/>
      <c r="H14" s="16"/>
      <c r="I14" s="16"/>
      <c r="J14" s="45">
        <f t="shared" si="5"/>
        <v>0</v>
      </c>
      <c r="K14" s="32"/>
    </row>
    <row r="15" spans="2:11" ht="14.4" thickBot="1" x14ac:dyDescent="0.3">
      <c r="B15" s="31"/>
      <c r="K15" s="32"/>
    </row>
    <row r="16" spans="2:11" ht="14.4" thickBot="1" x14ac:dyDescent="0.3">
      <c r="B16" s="38" t="s">
        <v>25</v>
      </c>
      <c r="C16" s="39"/>
      <c r="D16" s="39"/>
      <c r="E16" s="39"/>
      <c r="F16" s="39"/>
      <c r="G16" s="39"/>
      <c r="H16" s="39"/>
      <c r="I16" s="39"/>
      <c r="J16" s="39"/>
      <c r="K16" s="40"/>
    </row>
    <row r="17" s="4" customFormat="1" x14ac:dyDescent="0.25"/>
    <row r="18" s="4" customFormat="1" hidden="1" x14ac:dyDescent="0.25"/>
    <row r="19" s="4" customFormat="1" hidden="1" x14ac:dyDescent="0.25"/>
  </sheetData>
  <sheetProtection algorithmName="SHA-512" hashValue="rEjufRpzwBaznABeasZiAWj1qQQxWRmKZ55MWLTj1GvvBOqcwODWNWBY+q/k6S4Akk3gqwLbG4i0lE44e7+mww==" saltValue="ZBwsfI16Obbb4Xuh+ChUAg==" spinCount="100000" sheet="1" objects="1" scenarios="1" selectLockedCells="1"/>
  <protectedRanges>
    <protectedRange sqref="C5:E14 G5:I14" name="Range1"/>
  </protectedRanges>
  <conditionalFormatting sqref="F5:F14">
    <cfRule type="colorScale" priority="2">
      <colorScale>
        <cfvo type="num" val="1"/>
        <cfvo type="num" val="6"/>
        <cfvo type="num" val="12"/>
        <color rgb="FF92D050"/>
        <color theme="5"/>
        <color rgb="FFFF0000"/>
      </colorScale>
    </cfRule>
  </conditionalFormatting>
  <conditionalFormatting sqref="J5:J14">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D5:E14 H5:I14"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Q140"/>
  <sheetViews>
    <sheetView showGridLines="0" zoomScale="80" zoomScaleNormal="80" workbookViewId="0">
      <selection activeCell="G8" sqref="G8"/>
    </sheetView>
  </sheetViews>
  <sheetFormatPr defaultColWidth="0" defaultRowHeight="13.8" zeroHeight="1" x14ac:dyDescent="0.25"/>
  <cols>
    <col min="1" max="1" width="1.44140625" style="4" customWidth="1"/>
    <col min="2" max="2" width="2.44140625" style="4" customWidth="1"/>
    <col min="3" max="14" width="20" style="4" customWidth="1"/>
    <col min="15" max="15" width="10.5546875" style="4" customWidth="1"/>
    <col min="16" max="16" width="8.5546875" style="4" customWidth="1"/>
    <col min="17" max="17" width="1.5546875" style="4" customWidth="1"/>
    <col min="18" max="16384" width="8.5546875" style="4" hidden="1"/>
  </cols>
  <sheetData>
    <row r="1" spans="2:16" ht="9.6" customHeight="1" thickBot="1" x14ac:dyDescent="0.3"/>
    <row r="2" spans="2:16" ht="25.2" thickBot="1" x14ac:dyDescent="0.45">
      <c r="B2" s="42"/>
      <c r="C2" s="41" t="s">
        <v>61</v>
      </c>
      <c r="D2" s="39"/>
      <c r="E2" s="41"/>
      <c r="F2" s="41"/>
      <c r="G2" s="41"/>
      <c r="H2" s="41"/>
      <c r="I2" s="41"/>
      <c r="J2" s="41"/>
      <c r="K2" s="41"/>
      <c r="L2" s="41"/>
      <c r="M2" s="41"/>
      <c r="N2" s="41"/>
      <c r="O2" s="39"/>
      <c r="P2" s="40"/>
    </row>
    <row r="3" spans="2:16" ht="59.1" customHeight="1" x14ac:dyDescent="0.25">
      <c r="B3" s="31"/>
      <c r="C3" s="102"/>
      <c r="D3" s="102"/>
      <c r="E3" s="102"/>
      <c r="F3" s="102"/>
      <c r="G3" s="102"/>
      <c r="H3" s="102"/>
      <c r="I3" s="86"/>
      <c r="J3" s="102"/>
      <c r="K3" s="102"/>
      <c r="L3" s="102"/>
      <c r="M3" s="102"/>
      <c r="N3" s="102"/>
      <c r="O3" s="102"/>
      <c r="P3" s="103"/>
    </row>
    <row r="4" spans="2:16" x14ac:dyDescent="0.25">
      <c r="B4" s="31"/>
      <c r="P4" s="32"/>
    </row>
    <row r="5" spans="2:16" ht="15.6" x14ac:dyDescent="0.3">
      <c r="B5" s="90"/>
      <c r="C5" s="34" t="s">
        <v>62</v>
      </c>
      <c r="D5" s="34"/>
      <c r="E5" s="91"/>
      <c r="F5" s="91"/>
      <c r="G5" s="91"/>
      <c r="H5" s="91"/>
      <c r="I5" s="91"/>
      <c r="J5" s="91"/>
      <c r="K5" s="91"/>
      <c r="L5" s="91"/>
      <c r="M5" s="91"/>
      <c r="N5" s="91"/>
      <c r="O5" s="91"/>
      <c r="P5" s="92"/>
    </row>
    <row r="6" spans="2:16" x14ac:dyDescent="0.25">
      <c r="B6" s="31"/>
      <c r="P6" s="32"/>
    </row>
    <row r="7" spans="2:16" x14ac:dyDescent="0.25">
      <c r="B7" s="31"/>
      <c r="G7" s="36" t="s">
        <v>63</v>
      </c>
      <c r="P7" s="32"/>
    </row>
    <row r="8" spans="2:16" ht="26.4" customHeight="1" x14ac:dyDescent="0.25">
      <c r="B8" s="31"/>
      <c r="E8" s="104" t="s">
        <v>18</v>
      </c>
      <c r="F8" s="97"/>
      <c r="G8" s="25" t="b">
        <v>0</v>
      </c>
      <c r="P8" s="32"/>
    </row>
    <row r="9" spans="2:16" ht="8.1" customHeight="1" x14ac:dyDescent="0.25">
      <c r="B9" s="31"/>
      <c r="G9" s="36"/>
      <c r="P9" s="32"/>
    </row>
    <row r="10" spans="2:16" s="97" customFormat="1" ht="26.4" customHeight="1" x14ac:dyDescent="0.25">
      <c r="B10" s="96"/>
      <c r="E10" s="104" t="s">
        <v>34</v>
      </c>
      <c r="G10" s="25" t="b">
        <v>0</v>
      </c>
      <c r="P10" s="32"/>
    </row>
    <row r="11" spans="2:16" ht="8.1" customHeight="1" x14ac:dyDescent="0.25">
      <c r="B11" s="31"/>
      <c r="E11" s="105"/>
      <c r="P11" s="32"/>
    </row>
    <row r="12" spans="2:16" s="97" customFormat="1" ht="26.4" customHeight="1" x14ac:dyDescent="0.25">
      <c r="B12" s="96"/>
      <c r="E12" s="104" t="s">
        <v>35</v>
      </c>
      <c r="G12" s="25" t="b">
        <v>0</v>
      </c>
      <c r="P12" s="32"/>
    </row>
    <row r="13" spans="2:16" ht="8.1" customHeight="1" x14ac:dyDescent="0.25">
      <c r="B13" s="31"/>
      <c r="E13" s="105"/>
      <c r="P13" s="32"/>
    </row>
    <row r="14" spans="2:16" s="97" customFormat="1" ht="26.4" customHeight="1" x14ac:dyDescent="0.25">
      <c r="B14" s="96"/>
      <c r="E14" s="104" t="s">
        <v>64</v>
      </c>
      <c r="G14" s="25" t="b">
        <v>0</v>
      </c>
      <c r="P14" s="32"/>
    </row>
    <row r="15" spans="2:16" ht="8.1" customHeight="1" x14ac:dyDescent="0.25">
      <c r="B15" s="31"/>
      <c r="E15" s="105"/>
      <c r="P15" s="32"/>
    </row>
    <row r="16" spans="2:16" s="97" customFormat="1" ht="26.4" customHeight="1" x14ac:dyDescent="0.25">
      <c r="B16" s="96"/>
      <c r="E16" s="104" t="s">
        <v>65</v>
      </c>
      <c r="G16" s="25" t="b">
        <v>0</v>
      </c>
      <c r="P16" s="32"/>
    </row>
    <row r="17" spans="2:16" ht="8.1" customHeight="1" x14ac:dyDescent="0.25">
      <c r="B17" s="31"/>
      <c r="P17" s="32"/>
    </row>
    <row r="18" spans="2:16" s="97" customFormat="1" ht="26.4" customHeight="1" x14ac:dyDescent="0.25">
      <c r="B18" s="96"/>
      <c r="E18" s="104" t="s">
        <v>61</v>
      </c>
      <c r="G18" s="25" t="b">
        <v>0</v>
      </c>
      <c r="P18" s="32"/>
    </row>
    <row r="19" spans="2:16" x14ac:dyDescent="0.25">
      <c r="B19" s="31"/>
      <c r="P19" s="32"/>
    </row>
    <row r="20" spans="2:16" ht="15.6" x14ac:dyDescent="0.3">
      <c r="B20" s="90"/>
      <c r="C20" s="106"/>
      <c r="D20" s="106"/>
      <c r="E20" s="91"/>
      <c r="F20" s="91"/>
      <c r="G20" s="472" t="str">
        <f>IF(G8*G10*G12*G14*G16*G18=0,Lookups!D4,"")</f>
        <v>Not all checkboxes checked</v>
      </c>
      <c r="H20" s="472"/>
      <c r="I20" s="472"/>
      <c r="J20" s="107"/>
      <c r="K20" s="91"/>
      <c r="L20" s="91"/>
      <c r="M20" s="107"/>
      <c r="N20" s="107"/>
      <c r="O20" s="107"/>
      <c r="P20" s="108"/>
    </row>
    <row r="21" spans="2:16" ht="15.6" x14ac:dyDescent="0.3">
      <c r="B21" s="109"/>
      <c r="C21" s="34" t="s">
        <v>26</v>
      </c>
      <c r="D21" s="34"/>
      <c r="E21" s="110"/>
      <c r="F21" s="110"/>
      <c r="G21" s="91"/>
      <c r="H21" s="91"/>
      <c r="I21" s="91"/>
      <c r="J21" s="91"/>
      <c r="K21" s="110"/>
      <c r="L21" s="110"/>
      <c r="M21" s="91"/>
      <c r="N21" s="91"/>
      <c r="O21" s="91"/>
      <c r="P21" s="92"/>
    </row>
    <row r="22" spans="2:16" x14ac:dyDescent="0.25">
      <c r="B22" s="31"/>
      <c r="P22" s="32"/>
    </row>
    <row r="23" spans="2:16" ht="27" customHeight="1" x14ac:dyDescent="0.25">
      <c r="B23" s="31"/>
      <c r="C23" s="111" t="s">
        <v>66</v>
      </c>
      <c r="D23" s="111"/>
      <c r="E23" s="104" t="s">
        <v>67</v>
      </c>
      <c r="F23" s="97"/>
      <c r="G23" s="461"/>
      <c r="H23" s="462"/>
      <c r="P23" s="32"/>
    </row>
    <row r="24" spans="2:16" ht="27" customHeight="1" x14ac:dyDescent="0.25">
      <c r="B24" s="31"/>
      <c r="C24" s="97"/>
      <c r="D24" s="104"/>
      <c r="E24" s="104" t="s">
        <v>173</v>
      </c>
      <c r="F24" s="97"/>
      <c r="G24" s="461"/>
      <c r="H24" s="462"/>
      <c r="P24" s="32"/>
    </row>
    <row r="25" spans="2:16" ht="9.6" customHeight="1" x14ac:dyDescent="0.25">
      <c r="B25" s="31"/>
      <c r="C25" s="97"/>
      <c r="D25" s="97"/>
      <c r="E25" s="112"/>
      <c r="F25" s="97"/>
      <c r="G25" s="113"/>
      <c r="H25" s="114"/>
      <c r="P25" s="32"/>
    </row>
    <row r="26" spans="2:16" ht="27" customHeight="1" x14ac:dyDescent="0.25">
      <c r="B26" s="31"/>
      <c r="C26" s="111" t="s">
        <v>68</v>
      </c>
      <c r="D26" s="111"/>
      <c r="E26" s="104" t="s">
        <v>69</v>
      </c>
      <c r="F26" s="97"/>
      <c r="G26" s="461"/>
      <c r="H26" s="462"/>
      <c r="P26" s="32"/>
    </row>
    <row r="27" spans="2:16" ht="27" customHeight="1" x14ac:dyDescent="0.25">
      <c r="B27" s="31"/>
      <c r="C27" s="97"/>
      <c r="D27" s="97"/>
      <c r="E27" s="104" t="s">
        <v>70</v>
      </c>
      <c r="F27" s="97"/>
      <c r="G27" s="461"/>
      <c r="H27" s="462"/>
      <c r="P27" s="32"/>
    </row>
    <row r="28" spans="2:16" ht="27" customHeight="1" x14ac:dyDescent="0.25">
      <c r="B28" s="31"/>
      <c r="C28" s="97"/>
      <c r="D28" s="97"/>
      <c r="E28" s="104" t="s">
        <v>71</v>
      </c>
      <c r="F28" s="97"/>
      <c r="G28" s="461"/>
      <c r="H28" s="462"/>
      <c r="P28" s="32"/>
    </row>
    <row r="29" spans="2:16" ht="27" customHeight="1" x14ac:dyDescent="0.25">
      <c r="B29" s="31"/>
      <c r="C29" s="97"/>
      <c r="D29" s="97"/>
      <c r="E29" s="104" t="s">
        <v>72</v>
      </c>
      <c r="F29" s="97"/>
      <c r="G29" s="456"/>
      <c r="H29" s="457"/>
      <c r="P29" s="32"/>
    </row>
    <row r="30" spans="2:16" ht="15.6" customHeight="1" x14ac:dyDescent="0.25">
      <c r="B30" s="31"/>
      <c r="C30" s="97"/>
      <c r="D30" s="97"/>
      <c r="E30" s="97"/>
      <c r="F30" s="97"/>
      <c r="G30" s="114"/>
      <c r="H30" s="114"/>
      <c r="P30" s="32"/>
    </row>
    <row r="31" spans="2:16" ht="27" customHeight="1" x14ac:dyDescent="0.25">
      <c r="B31" s="31"/>
      <c r="C31" s="111" t="s">
        <v>73</v>
      </c>
      <c r="D31" s="111"/>
      <c r="E31" s="104" t="s">
        <v>74</v>
      </c>
      <c r="F31" s="97"/>
      <c r="G31" s="461"/>
      <c r="H31" s="462"/>
      <c r="P31" s="32"/>
    </row>
    <row r="32" spans="2:16" ht="27" customHeight="1" x14ac:dyDescent="0.3">
      <c r="B32" s="35"/>
      <c r="C32" s="97"/>
      <c r="D32" s="97"/>
      <c r="E32" s="104" t="s">
        <v>75</v>
      </c>
      <c r="F32" s="97"/>
      <c r="G32" s="461"/>
      <c r="H32" s="462"/>
      <c r="P32" s="32"/>
    </row>
    <row r="33" spans="2:16" ht="27" customHeight="1" x14ac:dyDescent="0.3">
      <c r="B33" s="35"/>
      <c r="C33" s="97"/>
      <c r="D33" s="104"/>
      <c r="E33" s="104" t="s">
        <v>76</v>
      </c>
      <c r="F33" s="97"/>
      <c r="G33" s="461"/>
      <c r="H33" s="462"/>
      <c r="P33" s="32"/>
    </row>
    <row r="34" spans="2:16" ht="27" customHeight="1" x14ac:dyDescent="0.3">
      <c r="B34" s="35"/>
      <c r="C34" s="97"/>
      <c r="D34" s="104"/>
      <c r="E34" s="104" t="s">
        <v>77</v>
      </c>
      <c r="F34" s="97"/>
      <c r="G34" s="456"/>
      <c r="H34" s="457"/>
      <c r="P34" s="32"/>
    </row>
    <row r="35" spans="2:16" ht="9.6" customHeight="1" x14ac:dyDescent="0.25">
      <c r="B35" s="31"/>
      <c r="C35" s="97"/>
      <c r="D35" s="97"/>
      <c r="E35" s="97"/>
      <c r="F35" s="97"/>
      <c r="G35" s="114"/>
      <c r="H35" s="114"/>
      <c r="P35" s="32"/>
    </row>
    <row r="36" spans="2:16" ht="27" customHeight="1" x14ac:dyDescent="0.25">
      <c r="B36" s="31"/>
      <c r="C36" s="111" t="s">
        <v>78</v>
      </c>
      <c r="D36" s="111"/>
      <c r="E36" s="104" t="s">
        <v>79</v>
      </c>
      <c r="F36" s="97"/>
      <c r="G36" s="461"/>
      <c r="H36" s="462"/>
      <c r="P36" s="32"/>
    </row>
    <row r="37" spans="2:16" ht="27" customHeight="1" x14ac:dyDescent="0.25">
      <c r="B37" s="31"/>
      <c r="C37" s="97"/>
      <c r="D37" s="97"/>
      <c r="E37" s="104" t="s">
        <v>80</v>
      </c>
      <c r="F37" s="97"/>
      <c r="G37" s="461"/>
      <c r="H37" s="462"/>
      <c r="P37" s="32"/>
    </row>
    <row r="38" spans="2:16" ht="27" customHeight="1" x14ac:dyDescent="0.25">
      <c r="B38" s="31"/>
      <c r="C38" s="97"/>
      <c r="D38" s="97"/>
      <c r="E38" s="104" t="s">
        <v>81</v>
      </c>
      <c r="F38" s="97"/>
      <c r="G38" s="461"/>
      <c r="H38" s="462"/>
      <c r="P38" s="32"/>
    </row>
    <row r="39" spans="2:16" ht="27" customHeight="1" x14ac:dyDescent="0.25">
      <c r="B39" s="31"/>
      <c r="C39" s="97"/>
      <c r="D39" s="97"/>
      <c r="E39" s="104" t="s">
        <v>82</v>
      </c>
      <c r="F39" s="97"/>
      <c r="G39" s="456"/>
      <c r="H39" s="457"/>
      <c r="P39" s="32"/>
    </row>
    <row r="40" spans="2:16" ht="9.6" customHeight="1" x14ac:dyDescent="0.25">
      <c r="B40" s="31"/>
      <c r="C40" s="97"/>
      <c r="D40" s="97"/>
      <c r="E40" s="97"/>
      <c r="F40" s="97"/>
      <c r="G40" s="114"/>
      <c r="H40" s="114"/>
      <c r="P40" s="32"/>
    </row>
    <row r="41" spans="2:16" ht="27" customHeight="1" x14ac:dyDescent="0.3">
      <c r="B41" s="35"/>
      <c r="C41" s="111" t="s">
        <v>83</v>
      </c>
      <c r="D41" s="111"/>
      <c r="E41" s="104" t="s">
        <v>84</v>
      </c>
      <c r="F41" s="97"/>
      <c r="G41" s="461"/>
      <c r="H41" s="462"/>
      <c r="P41" s="32"/>
    </row>
    <row r="42" spans="2:16" ht="27" customHeight="1" x14ac:dyDescent="0.3">
      <c r="B42" s="35"/>
      <c r="C42" s="97"/>
      <c r="D42" s="97"/>
      <c r="E42" s="104" t="s">
        <v>85</v>
      </c>
      <c r="F42" s="97"/>
      <c r="G42" s="461"/>
      <c r="H42" s="462"/>
      <c r="P42" s="32"/>
    </row>
    <row r="43" spans="2:16" ht="27" customHeight="1" x14ac:dyDescent="0.3">
      <c r="B43" s="35"/>
      <c r="C43" s="97"/>
      <c r="D43" s="97"/>
      <c r="E43" s="104" t="s">
        <v>86</v>
      </c>
      <c r="F43" s="97"/>
      <c r="G43" s="461"/>
      <c r="H43" s="462"/>
      <c r="P43" s="32"/>
    </row>
    <row r="44" spans="2:16" ht="27" customHeight="1" x14ac:dyDescent="0.3">
      <c r="B44" s="35"/>
      <c r="C44" s="97"/>
      <c r="D44" s="97"/>
      <c r="E44" s="104" t="s">
        <v>87</v>
      </c>
      <c r="F44" s="97"/>
      <c r="G44" s="456"/>
      <c r="H44" s="457"/>
      <c r="P44" s="32"/>
    </row>
    <row r="45" spans="2:16" ht="9.6" customHeight="1" x14ac:dyDescent="0.25">
      <c r="B45" s="31"/>
      <c r="C45" s="97"/>
      <c r="D45" s="104"/>
      <c r="E45" s="112"/>
      <c r="F45" s="97"/>
      <c r="G45" s="113"/>
      <c r="H45" s="114"/>
      <c r="P45" s="32"/>
    </row>
    <row r="46" spans="2:16" ht="27" customHeight="1" x14ac:dyDescent="0.25">
      <c r="B46" s="31"/>
      <c r="C46" s="111" t="s">
        <v>88</v>
      </c>
      <c r="D46" s="111"/>
      <c r="E46" s="104" t="s">
        <v>89</v>
      </c>
      <c r="F46" s="97"/>
      <c r="G46" s="461"/>
      <c r="H46" s="462"/>
      <c r="P46" s="32"/>
    </row>
    <row r="47" spans="2:16" ht="27" customHeight="1" x14ac:dyDescent="0.25">
      <c r="B47" s="31"/>
      <c r="C47" s="97"/>
      <c r="D47" s="104"/>
      <c r="E47" s="104" t="s">
        <v>90</v>
      </c>
      <c r="F47" s="97"/>
      <c r="G47" s="461"/>
      <c r="H47" s="462"/>
      <c r="P47" s="32"/>
    </row>
    <row r="48" spans="2:16" ht="27" customHeight="1" x14ac:dyDescent="0.25">
      <c r="B48" s="31"/>
      <c r="C48" s="97"/>
      <c r="D48" s="97"/>
      <c r="E48" s="104" t="s">
        <v>91</v>
      </c>
      <c r="F48" s="97"/>
      <c r="G48" s="461"/>
      <c r="H48" s="462"/>
      <c r="P48" s="32"/>
    </row>
    <row r="49" spans="2:16" ht="27" customHeight="1" x14ac:dyDescent="0.3">
      <c r="B49" s="35"/>
      <c r="C49" s="97"/>
      <c r="D49" s="97"/>
      <c r="E49" s="104" t="s">
        <v>92</v>
      </c>
      <c r="F49" s="97"/>
      <c r="G49" s="461"/>
      <c r="H49" s="462"/>
      <c r="P49" s="32"/>
    </row>
    <row r="50" spans="2:16" ht="27" customHeight="1" x14ac:dyDescent="0.3">
      <c r="B50" s="35"/>
      <c r="C50" s="97"/>
      <c r="D50" s="97"/>
      <c r="E50" s="104" t="s">
        <v>93</v>
      </c>
      <c r="F50" s="97"/>
      <c r="G50" s="456"/>
      <c r="H50" s="457"/>
      <c r="P50" s="32"/>
    </row>
    <row r="51" spans="2:16" ht="9.6" customHeight="1" x14ac:dyDescent="0.25">
      <c r="B51" s="31"/>
      <c r="C51" s="97"/>
      <c r="D51" s="97"/>
      <c r="E51" s="112"/>
      <c r="F51" s="97"/>
      <c r="G51" s="113"/>
      <c r="H51" s="114"/>
      <c r="P51" s="32"/>
    </row>
    <row r="52" spans="2:16" ht="9.6" customHeight="1" x14ac:dyDescent="0.25">
      <c r="B52" s="31"/>
      <c r="C52" s="97"/>
      <c r="D52" s="97"/>
      <c r="E52" s="104"/>
      <c r="F52" s="115"/>
      <c r="G52" s="115"/>
      <c r="H52" s="115"/>
      <c r="I52" s="115"/>
      <c r="P52" s="32"/>
    </row>
    <row r="53" spans="2:16" ht="15.6" x14ac:dyDescent="0.3">
      <c r="B53" s="109"/>
      <c r="C53" s="34" t="s">
        <v>94</v>
      </c>
      <c r="D53" s="34"/>
      <c r="E53" s="110"/>
      <c r="F53" s="110"/>
      <c r="G53" s="91"/>
      <c r="H53" s="91"/>
      <c r="I53" s="91"/>
      <c r="J53" s="91"/>
      <c r="K53" s="110"/>
      <c r="L53" s="110"/>
      <c r="M53" s="91"/>
      <c r="N53" s="91"/>
      <c r="O53" s="91"/>
      <c r="P53" s="92"/>
    </row>
    <row r="54" spans="2:16" x14ac:dyDescent="0.25">
      <c r="B54" s="31"/>
      <c r="C54" s="116"/>
      <c r="D54" s="116"/>
      <c r="E54" s="116"/>
      <c r="G54" s="36"/>
      <c r="I54" s="116"/>
      <c r="P54" s="32"/>
    </row>
    <row r="55" spans="2:16" x14ac:dyDescent="0.25">
      <c r="B55" s="31"/>
      <c r="C55" s="116"/>
      <c r="D55" s="116"/>
      <c r="E55" s="116"/>
      <c r="G55" s="36" t="s">
        <v>95</v>
      </c>
      <c r="I55" s="116"/>
      <c r="J55" s="116" t="s">
        <v>96</v>
      </c>
      <c r="P55" s="32"/>
    </row>
    <row r="56" spans="2:16" ht="27.6" customHeight="1" x14ac:dyDescent="0.25">
      <c r="B56" s="31"/>
      <c r="C56" s="464" t="s">
        <v>415</v>
      </c>
      <c r="D56" s="464"/>
      <c r="E56" s="464"/>
      <c r="F56" s="465"/>
      <c r="G56" s="24" t="b">
        <v>0</v>
      </c>
      <c r="I56" s="116"/>
      <c r="J56" s="458"/>
      <c r="K56" s="459"/>
      <c r="L56" s="459"/>
      <c r="M56" s="459"/>
      <c r="N56" s="460"/>
      <c r="P56" s="32"/>
    </row>
    <row r="57" spans="2:16" ht="9" customHeight="1" x14ac:dyDescent="0.25">
      <c r="B57" s="31"/>
      <c r="C57" s="209"/>
      <c r="D57" s="209"/>
      <c r="E57" s="209"/>
      <c r="G57" s="36"/>
      <c r="I57" s="116"/>
      <c r="P57" s="32"/>
    </row>
    <row r="58" spans="2:16" ht="28.2" customHeight="1" x14ac:dyDescent="0.25">
      <c r="B58" s="31"/>
      <c r="C58" s="464" t="s">
        <v>414</v>
      </c>
      <c r="D58" s="464"/>
      <c r="E58" s="464"/>
      <c r="F58" s="465"/>
      <c r="G58" s="24" t="b">
        <v>0</v>
      </c>
      <c r="J58" s="458"/>
      <c r="K58" s="459"/>
      <c r="L58" s="459"/>
      <c r="M58" s="459"/>
      <c r="N58" s="460"/>
      <c r="P58" s="32"/>
    </row>
    <row r="59" spans="2:16" ht="9" customHeight="1" x14ac:dyDescent="0.25">
      <c r="B59" s="31"/>
      <c r="C59" s="121"/>
      <c r="D59" s="121"/>
      <c r="E59" s="121"/>
      <c r="G59" s="36"/>
      <c r="I59" s="116"/>
      <c r="P59" s="32"/>
    </row>
    <row r="60" spans="2:16" ht="27" customHeight="1" x14ac:dyDescent="0.25">
      <c r="B60" s="31"/>
      <c r="C60" s="464" t="s">
        <v>413</v>
      </c>
      <c r="D60" s="464"/>
      <c r="E60" s="464"/>
      <c r="F60" s="465"/>
      <c r="G60" s="24" t="b">
        <v>0</v>
      </c>
      <c r="I60" s="116"/>
      <c r="J60" s="458"/>
      <c r="K60" s="459"/>
      <c r="L60" s="459"/>
      <c r="M60" s="459"/>
      <c r="N60" s="460"/>
      <c r="P60" s="32"/>
    </row>
    <row r="61" spans="2:16" ht="9" customHeight="1" x14ac:dyDescent="0.25">
      <c r="B61" s="31"/>
      <c r="C61" s="209"/>
      <c r="D61" s="209"/>
      <c r="E61" s="209"/>
      <c r="G61" s="36"/>
      <c r="I61" s="116"/>
      <c r="P61" s="32"/>
    </row>
    <row r="62" spans="2:16" ht="29.25" customHeight="1" x14ac:dyDescent="0.25">
      <c r="B62" s="31"/>
      <c r="C62" s="464" t="s">
        <v>416</v>
      </c>
      <c r="D62" s="464"/>
      <c r="E62" s="464"/>
      <c r="F62" s="465"/>
      <c r="G62" s="24" t="b">
        <v>0</v>
      </c>
      <c r="I62" s="116"/>
      <c r="J62" s="458"/>
      <c r="K62" s="459"/>
      <c r="L62" s="459"/>
      <c r="M62" s="459"/>
      <c r="N62" s="460"/>
      <c r="P62" s="32"/>
    </row>
    <row r="63" spans="2:16" ht="9" customHeight="1" x14ac:dyDescent="0.25">
      <c r="B63" s="31"/>
      <c r="C63" s="121"/>
      <c r="D63" s="121"/>
      <c r="E63" s="121"/>
      <c r="P63" s="32"/>
    </row>
    <row r="64" spans="2:16" ht="27" customHeight="1" x14ac:dyDescent="0.25">
      <c r="B64" s="31"/>
      <c r="C64" s="464" t="s">
        <v>211</v>
      </c>
      <c r="D64" s="464"/>
      <c r="E64" s="464"/>
      <c r="F64" s="465"/>
      <c r="G64" s="24" t="b">
        <v>0</v>
      </c>
      <c r="I64" s="116"/>
      <c r="J64" s="458"/>
      <c r="K64" s="459"/>
      <c r="L64" s="459"/>
      <c r="M64" s="459"/>
      <c r="N64" s="460"/>
      <c r="P64" s="32"/>
    </row>
    <row r="65" spans="2:17" ht="9" customHeight="1" x14ac:dyDescent="0.25">
      <c r="B65" s="31"/>
      <c r="C65" s="121"/>
      <c r="D65" s="121"/>
      <c r="E65" s="121"/>
      <c r="G65" s="36"/>
      <c r="I65" s="116"/>
      <c r="P65" s="32"/>
    </row>
    <row r="66" spans="2:17" ht="27" customHeight="1" x14ac:dyDescent="0.25">
      <c r="B66" s="31"/>
      <c r="C66" s="464" t="s">
        <v>412</v>
      </c>
      <c r="D66" s="464"/>
      <c r="E66" s="464"/>
      <c r="F66" s="465"/>
      <c r="G66" s="24" t="b">
        <v>0</v>
      </c>
      <c r="I66" s="116"/>
      <c r="J66" s="458"/>
      <c r="K66" s="459"/>
      <c r="L66" s="459"/>
      <c r="M66" s="459"/>
      <c r="N66" s="460"/>
      <c r="P66" s="32"/>
    </row>
    <row r="67" spans="2:17" ht="15.6" customHeight="1" x14ac:dyDescent="0.25">
      <c r="B67" s="31"/>
      <c r="C67" s="464"/>
      <c r="D67" s="464"/>
      <c r="E67" s="464"/>
      <c r="P67" s="32"/>
    </row>
    <row r="68" spans="2:17" ht="15.6" customHeight="1" x14ac:dyDescent="0.3">
      <c r="B68" s="90"/>
      <c r="C68" s="34" t="s">
        <v>97</v>
      </c>
      <c r="D68" s="91"/>
      <c r="E68" s="91"/>
      <c r="F68" s="91"/>
      <c r="G68" s="91"/>
      <c r="H68" s="91"/>
      <c r="I68" s="91"/>
      <c r="J68" s="91"/>
      <c r="K68" s="91"/>
      <c r="L68" s="91"/>
      <c r="M68" s="91"/>
      <c r="N68" s="91"/>
      <c r="O68" s="91"/>
      <c r="P68" s="92"/>
    </row>
    <row r="69" spans="2:17" ht="15.6" customHeight="1" x14ac:dyDescent="0.25">
      <c r="B69" s="31"/>
      <c r="P69" s="32"/>
    </row>
    <row r="70" spans="2:17" ht="15.6" customHeight="1" x14ac:dyDescent="0.25">
      <c r="B70" s="31"/>
      <c r="C70" s="4" t="s">
        <v>391</v>
      </c>
      <c r="P70" s="32"/>
    </row>
    <row r="71" spans="2:17" ht="15.6" customHeight="1" x14ac:dyDescent="0.25">
      <c r="B71" s="31"/>
      <c r="P71" s="32"/>
    </row>
    <row r="72" spans="2:17" ht="14.4" customHeight="1" x14ac:dyDescent="0.25">
      <c r="B72" s="31"/>
      <c r="F72" s="111"/>
      <c r="G72" s="475" t="s">
        <v>165</v>
      </c>
      <c r="H72" s="475"/>
      <c r="I72" s="475"/>
      <c r="K72" s="474" t="s">
        <v>398</v>
      </c>
      <c r="L72" s="474"/>
      <c r="M72" s="474"/>
      <c r="N72" s="474"/>
      <c r="P72" s="32"/>
    </row>
    <row r="73" spans="2:17" ht="41.4" x14ac:dyDescent="0.25">
      <c r="B73" s="31"/>
      <c r="C73" s="36"/>
      <c r="G73" s="323" t="s">
        <v>197</v>
      </c>
      <c r="H73" s="323" t="s">
        <v>212</v>
      </c>
      <c r="I73" s="323" t="s">
        <v>213</v>
      </c>
      <c r="K73" s="321" t="str">
        <f>'4. Financial Detail'!O23</f>
        <v>Date Dropdown</v>
      </c>
      <c r="L73" s="321" t="str">
        <f>'4. Financial Detail'!P23</f>
        <v>Date Dropdown</v>
      </c>
      <c r="M73" s="321" t="str">
        <f>'4. Financial Detail'!Q23</f>
        <v>Date Dropdown</v>
      </c>
      <c r="N73" s="321" t="str">
        <f>'4. Financial Detail'!R23</f>
        <v>Date Dropdown</v>
      </c>
      <c r="P73" s="32"/>
    </row>
    <row r="74" spans="2:17" s="97" customFormat="1" ht="14.4" customHeight="1" x14ac:dyDescent="0.3">
      <c r="B74" s="31"/>
      <c r="D74"/>
      <c r="E74" s="463" t="str">
        <f>IF(ISBLANK('2. Technical Details'!D9),"",'2. Technical Details'!D9)</f>
        <v/>
      </c>
      <c r="F74" s="463"/>
      <c r="G74" s="118" t="str">
        <f>'4. Financial Detail'!G24</f>
        <v/>
      </c>
      <c r="H74" s="118" t="str">
        <f>IF('4. Financial Detail'!L9=0,"",'4. Financial Detail'!L9)</f>
        <v/>
      </c>
      <c r="I74" s="322" t="str">
        <f>IFERROR(G74/H74,"")</f>
        <v/>
      </c>
      <c r="K74" s="118">
        <f>'4. Financial Detail'!O24</f>
        <v>0</v>
      </c>
      <c r="L74" s="118">
        <f>'4. Financial Detail'!P24</f>
        <v>0</v>
      </c>
      <c r="M74" s="118">
        <f>'4. Financial Detail'!Q24</f>
        <v>0</v>
      </c>
      <c r="N74" s="118">
        <f>'4. Financial Detail'!R24</f>
        <v>0</v>
      </c>
      <c r="P74" s="32"/>
      <c r="Q74" s="205"/>
    </row>
    <row r="75" spans="2:17" s="97" customFormat="1" ht="14.4" x14ac:dyDescent="0.3">
      <c r="B75" s="31"/>
      <c r="D75"/>
      <c r="E75" s="463" t="str">
        <f>IF(ISBLANK('2. Technical Details'!D10),"",'2. Technical Details'!D10)</f>
        <v/>
      </c>
      <c r="F75" s="463"/>
      <c r="G75" s="118" t="str">
        <f>'4. Financial Detail'!G25</f>
        <v/>
      </c>
      <c r="H75" s="118" t="str">
        <f>IF('4. Financial Detail'!L10=0,"",'4. Financial Detail'!L10)</f>
        <v/>
      </c>
      <c r="I75" s="322" t="str">
        <f t="shared" ref="I75:I83" si="0">IFERROR(G75/H75,"")</f>
        <v/>
      </c>
      <c r="K75" s="118">
        <f>'4. Financial Detail'!O25</f>
        <v>0</v>
      </c>
      <c r="L75" s="118">
        <f>'4. Financial Detail'!P25</f>
        <v>0</v>
      </c>
      <c r="M75" s="118">
        <f>'4. Financial Detail'!Q25</f>
        <v>0</v>
      </c>
      <c r="N75" s="118">
        <f>'4. Financial Detail'!R25</f>
        <v>0</v>
      </c>
      <c r="P75" s="32"/>
      <c r="Q75" s="205"/>
    </row>
    <row r="76" spans="2:17" s="97" customFormat="1" ht="14.4" x14ac:dyDescent="0.3">
      <c r="B76" s="31"/>
      <c r="D76"/>
      <c r="E76" s="463" t="str">
        <f>IF(ISBLANK('2. Technical Details'!D11),"",'2. Technical Details'!D11)</f>
        <v/>
      </c>
      <c r="F76" s="463"/>
      <c r="G76" s="118" t="str">
        <f>'4. Financial Detail'!G26</f>
        <v/>
      </c>
      <c r="H76" s="118" t="str">
        <f>IF('4. Financial Detail'!L11=0,"",'4. Financial Detail'!L11)</f>
        <v/>
      </c>
      <c r="I76" s="322" t="str">
        <f t="shared" si="0"/>
        <v/>
      </c>
      <c r="K76" s="118">
        <f>'4. Financial Detail'!O26</f>
        <v>0</v>
      </c>
      <c r="L76" s="118">
        <f>'4. Financial Detail'!P26</f>
        <v>0</v>
      </c>
      <c r="M76" s="118">
        <f>'4. Financial Detail'!Q26</f>
        <v>0</v>
      </c>
      <c r="N76" s="118">
        <f>'4. Financial Detail'!R26</f>
        <v>0</v>
      </c>
      <c r="P76" s="32"/>
      <c r="Q76" s="205"/>
    </row>
    <row r="77" spans="2:17" s="97" customFormat="1" ht="14.4" x14ac:dyDescent="0.3">
      <c r="B77" s="31"/>
      <c r="D77"/>
      <c r="E77" s="463" t="str">
        <f>IF(ISBLANK('2. Technical Details'!D12),"",'2. Technical Details'!D12)</f>
        <v/>
      </c>
      <c r="F77" s="463"/>
      <c r="G77" s="118" t="str">
        <f>'4. Financial Detail'!G27</f>
        <v/>
      </c>
      <c r="H77" s="118" t="str">
        <f>IF('4. Financial Detail'!L12=0,"",'4. Financial Detail'!L12)</f>
        <v/>
      </c>
      <c r="I77" s="322" t="str">
        <f t="shared" si="0"/>
        <v/>
      </c>
      <c r="K77" s="118">
        <f>'4. Financial Detail'!O27</f>
        <v>0</v>
      </c>
      <c r="L77" s="118">
        <f>'4. Financial Detail'!P27</f>
        <v>0</v>
      </c>
      <c r="M77" s="118">
        <f>'4. Financial Detail'!Q27</f>
        <v>0</v>
      </c>
      <c r="N77" s="118">
        <f>'4. Financial Detail'!R27</f>
        <v>0</v>
      </c>
      <c r="P77" s="32"/>
      <c r="Q77" s="205"/>
    </row>
    <row r="78" spans="2:17" s="97" customFormat="1" ht="14.4" x14ac:dyDescent="0.3">
      <c r="B78" s="31"/>
      <c r="D78"/>
      <c r="E78" s="463" t="str">
        <f>IF(ISBLANK('2. Technical Details'!D13),"",'2. Technical Details'!D13)</f>
        <v/>
      </c>
      <c r="F78" s="463"/>
      <c r="G78" s="118" t="str">
        <f>'4. Financial Detail'!G28</f>
        <v/>
      </c>
      <c r="H78" s="118" t="str">
        <f>IF('4. Financial Detail'!L13=0,"",'4. Financial Detail'!L13)</f>
        <v/>
      </c>
      <c r="I78" s="322" t="str">
        <f t="shared" si="0"/>
        <v/>
      </c>
      <c r="K78" s="118">
        <f>'4. Financial Detail'!O28</f>
        <v>0</v>
      </c>
      <c r="L78" s="118">
        <f>'4. Financial Detail'!P28</f>
        <v>0</v>
      </c>
      <c r="M78" s="118">
        <f>'4. Financial Detail'!Q28</f>
        <v>0</v>
      </c>
      <c r="N78" s="118">
        <f>'4. Financial Detail'!R28</f>
        <v>0</v>
      </c>
      <c r="P78" s="32"/>
      <c r="Q78" s="205"/>
    </row>
    <row r="79" spans="2:17" s="97" customFormat="1" ht="14.4" x14ac:dyDescent="0.3">
      <c r="B79" s="31"/>
      <c r="D79"/>
      <c r="E79" s="463" t="str">
        <f>IF(ISBLANK('2. Technical Details'!D14),"",'2. Technical Details'!D14)</f>
        <v/>
      </c>
      <c r="F79" s="463"/>
      <c r="G79" s="118" t="str">
        <f>'4. Financial Detail'!G29</f>
        <v/>
      </c>
      <c r="H79" s="118" t="str">
        <f>IF('4. Financial Detail'!L14=0,"",'4. Financial Detail'!L14)</f>
        <v/>
      </c>
      <c r="I79" s="322" t="str">
        <f t="shared" si="0"/>
        <v/>
      </c>
      <c r="K79" s="118">
        <f>'4. Financial Detail'!O29</f>
        <v>0</v>
      </c>
      <c r="L79" s="118">
        <f>'4. Financial Detail'!P29</f>
        <v>0</v>
      </c>
      <c r="M79" s="118">
        <f>'4. Financial Detail'!Q29</f>
        <v>0</v>
      </c>
      <c r="N79" s="118">
        <f>'4. Financial Detail'!R29</f>
        <v>0</v>
      </c>
      <c r="P79" s="32"/>
      <c r="Q79" s="205"/>
    </row>
    <row r="80" spans="2:17" s="97" customFormat="1" ht="14.4" x14ac:dyDescent="0.3">
      <c r="B80" s="31"/>
      <c r="D80"/>
      <c r="E80" s="463" t="str">
        <f>IF(ISBLANK('2. Technical Details'!D15),"",'2. Technical Details'!D15)</f>
        <v/>
      </c>
      <c r="F80" s="463"/>
      <c r="G80" s="118" t="str">
        <f>'4. Financial Detail'!G30</f>
        <v/>
      </c>
      <c r="H80" s="118" t="str">
        <f>IF('4. Financial Detail'!L15=0,"",'4. Financial Detail'!L15)</f>
        <v/>
      </c>
      <c r="I80" s="322" t="str">
        <f t="shared" si="0"/>
        <v/>
      </c>
      <c r="K80" s="118">
        <f>'4. Financial Detail'!O30</f>
        <v>0</v>
      </c>
      <c r="L80" s="118">
        <f>'4. Financial Detail'!P30</f>
        <v>0</v>
      </c>
      <c r="M80" s="118">
        <f>'4. Financial Detail'!Q30</f>
        <v>0</v>
      </c>
      <c r="N80" s="118">
        <f>'4. Financial Detail'!R30</f>
        <v>0</v>
      </c>
      <c r="P80" s="32"/>
      <c r="Q80" s="205"/>
    </row>
    <row r="81" spans="2:17" s="97" customFormat="1" ht="14.4" x14ac:dyDescent="0.3">
      <c r="B81" s="31"/>
      <c r="D81"/>
      <c r="E81" s="463" t="str">
        <f>IF(ISBLANK('2. Technical Details'!D16),"",'2. Technical Details'!D16)</f>
        <v/>
      </c>
      <c r="F81" s="463"/>
      <c r="G81" s="118" t="str">
        <f>'4. Financial Detail'!G31</f>
        <v/>
      </c>
      <c r="H81" s="118" t="str">
        <f>IF('4. Financial Detail'!L16=0,"",'4. Financial Detail'!L16)</f>
        <v/>
      </c>
      <c r="I81" s="322" t="str">
        <f t="shared" si="0"/>
        <v/>
      </c>
      <c r="K81" s="118">
        <f>'4. Financial Detail'!O31</f>
        <v>0</v>
      </c>
      <c r="L81" s="118">
        <f>'4. Financial Detail'!P31</f>
        <v>0</v>
      </c>
      <c r="M81" s="118">
        <f>'4. Financial Detail'!Q31</f>
        <v>0</v>
      </c>
      <c r="N81" s="118">
        <f>'4. Financial Detail'!R31</f>
        <v>0</v>
      </c>
      <c r="P81" s="32"/>
      <c r="Q81" s="205"/>
    </row>
    <row r="82" spans="2:17" s="97" customFormat="1" ht="14.4" x14ac:dyDescent="0.3">
      <c r="B82" s="31"/>
      <c r="D82"/>
      <c r="E82" s="463" t="str">
        <f>IF(ISBLANK('2. Technical Details'!D17),"",'2. Technical Details'!D17)</f>
        <v/>
      </c>
      <c r="F82" s="463"/>
      <c r="G82" s="118" t="str">
        <f>'4. Financial Detail'!G32</f>
        <v/>
      </c>
      <c r="H82" s="118" t="str">
        <f>IF('4. Financial Detail'!L17=0,"",'4. Financial Detail'!L17)</f>
        <v/>
      </c>
      <c r="I82" s="322" t="str">
        <f t="shared" si="0"/>
        <v/>
      </c>
      <c r="K82" s="118">
        <f>'4. Financial Detail'!O32</f>
        <v>0</v>
      </c>
      <c r="L82" s="118">
        <f>'4. Financial Detail'!P32</f>
        <v>0</v>
      </c>
      <c r="M82" s="118">
        <f>'4. Financial Detail'!Q32</f>
        <v>0</v>
      </c>
      <c r="N82" s="118">
        <f>'4. Financial Detail'!R32</f>
        <v>0</v>
      </c>
      <c r="P82" s="32"/>
      <c r="Q82" s="205"/>
    </row>
    <row r="83" spans="2:17" s="97" customFormat="1" ht="14.4" x14ac:dyDescent="0.3">
      <c r="B83" s="31"/>
      <c r="D83"/>
      <c r="E83" s="463" t="str">
        <f>IF(ISBLANK('2. Technical Details'!D18),"",'2. Technical Details'!D18)</f>
        <v/>
      </c>
      <c r="F83" s="463"/>
      <c r="G83" s="118" t="str">
        <f>'4. Financial Detail'!G33</f>
        <v/>
      </c>
      <c r="H83" s="118" t="str">
        <f>IF('4. Financial Detail'!L18=0,"",'4. Financial Detail'!L18)</f>
        <v/>
      </c>
      <c r="I83" s="322" t="str">
        <f t="shared" si="0"/>
        <v/>
      </c>
      <c r="K83" s="118">
        <f>'4. Financial Detail'!O33</f>
        <v>0</v>
      </c>
      <c r="L83" s="118">
        <f>'4. Financial Detail'!P33</f>
        <v>0</v>
      </c>
      <c r="M83" s="118">
        <f>'4. Financial Detail'!Q33</f>
        <v>0</v>
      </c>
      <c r="N83" s="118">
        <f>'4. Financial Detail'!R33</f>
        <v>0</v>
      </c>
      <c r="P83" s="32"/>
      <c r="Q83" s="205"/>
    </row>
    <row r="84" spans="2:17" x14ac:dyDescent="0.25">
      <c r="B84" s="31"/>
      <c r="C84" s="476"/>
      <c r="D84" s="469"/>
      <c r="E84" s="469"/>
      <c r="P84" s="32"/>
    </row>
    <row r="85" spans="2:17" x14ac:dyDescent="0.25">
      <c r="B85" s="31"/>
      <c r="C85" s="469"/>
      <c r="D85" s="469"/>
      <c r="E85" s="469"/>
      <c r="P85" s="32"/>
    </row>
    <row r="86" spans="2:17" ht="27" customHeight="1" x14ac:dyDescent="0.25">
      <c r="B86" s="31"/>
      <c r="C86" s="469" t="s">
        <v>217</v>
      </c>
      <c r="D86" s="469"/>
      <c r="E86" s="469"/>
      <c r="F86" s="111"/>
      <c r="G86" s="119">
        <f>_xlfn.AGGREGATE(9,4,G74:G83)</f>
        <v>0</v>
      </c>
      <c r="P86" s="32"/>
    </row>
    <row r="87" spans="2:17" ht="27" customHeight="1" x14ac:dyDescent="0.25">
      <c r="B87" s="31"/>
      <c r="C87" s="469" t="s">
        <v>216</v>
      </c>
      <c r="D87" s="469"/>
      <c r="E87" s="469"/>
      <c r="F87" s="97"/>
      <c r="G87" s="119">
        <f>_xlfn.AGGREGATE(9,4,H74:H83)</f>
        <v>0</v>
      </c>
      <c r="P87" s="32"/>
    </row>
    <row r="88" spans="2:17" ht="27" customHeight="1" x14ac:dyDescent="0.25">
      <c r="B88" s="31"/>
      <c r="C88" s="469"/>
      <c r="D88" s="469"/>
      <c r="E88" s="469"/>
      <c r="P88" s="32"/>
    </row>
    <row r="89" spans="2:17" ht="27" customHeight="1" x14ac:dyDescent="0.25">
      <c r="B89" s="31"/>
      <c r="C89" s="469" t="s">
        <v>527</v>
      </c>
      <c r="D89" s="469"/>
      <c r="E89" s="469"/>
      <c r="F89" s="324" t="str">
        <f>K73</f>
        <v>Date Dropdown</v>
      </c>
      <c r="G89" s="119">
        <f>_xlfn.AGGREGATE(9,4,K74:K83)</f>
        <v>0</v>
      </c>
      <c r="H89" s="111"/>
      <c r="P89" s="32"/>
    </row>
    <row r="90" spans="2:17" ht="27" customHeight="1" x14ac:dyDescent="0.25">
      <c r="B90" s="31"/>
      <c r="F90" s="324" t="str">
        <f>L73</f>
        <v>Date Dropdown</v>
      </c>
      <c r="G90" s="119">
        <f>_xlfn.AGGREGATE(9,4,L74:L83)</f>
        <v>0</v>
      </c>
      <c r="P90" s="32"/>
    </row>
    <row r="91" spans="2:17" ht="27" customHeight="1" x14ac:dyDescent="0.25">
      <c r="B91" s="31"/>
      <c r="C91" s="469"/>
      <c r="D91" s="469"/>
      <c r="E91" s="469"/>
      <c r="F91" s="324" t="str">
        <f>M73</f>
        <v>Date Dropdown</v>
      </c>
      <c r="G91" s="119">
        <f>_xlfn.AGGREGATE(9,4,M74:M83)</f>
        <v>0</v>
      </c>
      <c r="H91" s="97"/>
      <c r="I91" s="111"/>
      <c r="J91" s="111"/>
      <c r="K91" s="111"/>
      <c r="P91" s="32"/>
    </row>
    <row r="92" spans="2:17" ht="27" customHeight="1" x14ac:dyDescent="0.25">
      <c r="B92" s="31"/>
      <c r="C92" s="111"/>
      <c r="D92" s="111"/>
      <c r="E92" s="111"/>
      <c r="F92" s="324" t="str">
        <f>N73</f>
        <v>Date Dropdown</v>
      </c>
      <c r="G92" s="119">
        <f>_xlfn.AGGREGATE(9,4,N74:N83)</f>
        <v>0</v>
      </c>
      <c r="H92" s="111"/>
      <c r="I92" s="111"/>
      <c r="J92" s="111"/>
      <c r="K92" s="111"/>
      <c r="P92" s="32"/>
    </row>
    <row r="93" spans="2:17" ht="27" customHeight="1" x14ac:dyDescent="0.25">
      <c r="B93" s="31"/>
      <c r="C93" s="111"/>
      <c r="D93" s="111"/>
      <c r="E93" s="111"/>
      <c r="F93" s="111"/>
      <c r="G93" s="111"/>
      <c r="H93" s="111"/>
      <c r="I93" s="111"/>
      <c r="J93" s="111"/>
      <c r="K93" s="111"/>
      <c r="P93" s="32"/>
    </row>
    <row r="94" spans="2:17" ht="8.4" customHeight="1" x14ac:dyDescent="0.25">
      <c r="B94" s="31"/>
      <c r="C94" s="97"/>
      <c r="D94" s="97"/>
      <c r="E94" s="97"/>
      <c r="F94" s="97"/>
      <c r="G94" s="97"/>
      <c r="P94" s="32"/>
    </row>
    <row r="95" spans="2:17" ht="14.4" x14ac:dyDescent="0.3">
      <c r="B95" s="31"/>
      <c r="M95" s="120"/>
      <c r="N95" s="120"/>
      <c r="P95" s="32"/>
    </row>
    <row r="96" spans="2:17" ht="15.6" x14ac:dyDescent="0.3">
      <c r="B96" s="90"/>
      <c r="C96" s="34" t="s">
        <v>99</v>
      </c>
      <c r="D96" s="91"/>
      <c r="E96" s="91"/>
      <c r="F96" s="91"/>
      <c r="G96" s="91"/>
      <c r="H96" s="91"/>
      <c r="I96" s="91"/>
      <c r="J96" s="91"/>
      <c r="K96" s="91"/>
      <c r="L96" s="91"/>
      <c r="M96" s="91"/>
      <c r="N96" s="91"/>
      <c r="O96" s="91"/>
      <c r="P96" s="92"/>
    </row>
    <row r="97" spans="2:16" ht="14.4" x14ac:dyDescent="0.3">
      <c r="B97" s="31"/>
      <c r="M97" s="120"/>
      <c r="N97" s="120"/>
      <c r="P97" s="32"/>
    </row>
    <row r="98" spans="2:16" ht="27" customHeight="1" x14ac:dyDescent="0.25">
      <c r="B98" s="31"/>
      <c r="C98" s="470" t="s">
        <v>214</v>
      </c>
      <c r="D98" s="470"/>
      <c r="E98" s="470"/>
      <c r="F98" s="471"/>
      <c r="G98" s="25" t="b">
        <v>0</v>
      </c>
      <c r="P98" s="32"/>
    </row>
    <row r="99" spans="2:16" ht="9.6" customHeight="1" x14ac:dyDescent="0.25">
      <c r="B99" s="31"/>
      <c r="C99" s="97"/>
      <c r="D99" s="97"/>
      <c r="E99" s="97"/>
      <c r="P99" s="32"/>
    </row>
    <row r="100" spans="2:16" ht="27.6" customHeight="1" x14ac:dyDescent="0.25">
      <c r="B100" s="31"/>
      <c r="C100" s="470" t="s">
        <v>144</v>
      </c>
      <c r="D100" s="470"/>
      <c r="E100" s="470"/>
      <c r="F100" s="471"/>
      <c r="G100" s="25" t="b">
        <v>0</v>
      </c>
      <c r="H100" s="122"/>
      <c r="P100" s="32"/>
    </row>
    <row r="101" spans="2:16" ht="9" customHeight="1" x14ac:dyDescent="0.25">
      <c r="B101" s="31"/>
      <c r="C101" s="121" t="s">
        <v>145</v>
      </c>
      <c r="D101" s="121"/>
      <c r="E101" s="121"/>
      <c r="H101" s="122"/>
      <c r="P101" s="32"/>
    </row>
    <row r="102" spans="2:16" ht="27.6" customHeight="1" x14ac:dyDescent="0.25">
      <c r="B102" s="31"/>
      <c r="C102" s="470" t="s">
        <v>526</v>
      </c>
      <c r="D102" s="470"/>
      <c r="E102" s="470"/>
      <c r="F102" s="471"/>
      <c r="G102" s="25" t="b">
        <v>0</v>
      </c>
      <c r="H102" s="122"/>
      <c r="P102" s="32"/>
    </row>
    <row r="103" spans="2:16" ht="9" customHeight="1" x14ac:dyDescent="0.25">
      <c r="B103" s="31"/>
      <c r="C103" s="121"/>
      <c r="D103" s="121"/>
      <c r="E103" s="121"/>
      <c r="G103" s="36"/>
      <c r="H103" s="123"/>
      <c r="P103" s="32"/>
    </row>
    <row r="104" spans="2:16" ht="27.9" customHeight="1" x14ac:dyDescent="0.25">
      <c r="B104" s="31"/>
      <c r="C104" s="470" t="s">
        <v>401</v>
      </c>
      <c r="D104" s="470"/>
      <c r="E104" s="470"/>
      <c r="F104" s="471"/>
      <c r="G104" s="25" t="b">
        <v>0</v>
      </c>
      <c r="H104" s="123"/>
      <c r="P104" s="32"/>
    </row>
    <row r="105" spans="2:16" ht="9" customHeight="1" x14ac:dyDescent="0.25">
      <c r="B105" s="31"/>
      <c r="C105" s="121"/>
      <c r="D105" s="121"/>
      <c r="E105" s="121"/>
      <c r="G105" s="36"/>
      <c r="H105" s="123"/>
      <c r="P105" s="32"/>
    </row>
    <row r="106" spans="2:16" ht="45.6" customHeight="1" x14ac:dyDescent="0.25">
      <c r="B106" s="31"/>
      <c r="C106" s="470" t="s">
        <v>196</v>
      </c>
      <c r="D106" s="470"/>
      <c r="E106" s="470"/>
      <c r="F106" s="471"/>
      <c r="G106" s="25" t="b">
        <v>0</v>
      </c>
      <c r="H106" s="122"/>
      <c r="J106" s="117"/>
      <c r="P106" s="32"/>
    </row>
    <row r="107" spans="2:16" ht="7.5" customHeight="1" x14ac:dyDescent="0.25">
      <c r="B107" s="31"/>
      <c r="C107" s="121"/>
      <c r="D107" s="121"/>
      <c r="E107" s="121"/>
      <c r="G107" s="36"/>
      <c r="H107" s="123"/>
      <c r="P107" s="32"/>
    </row>
    <row r="108" spans="2:16" ht="27.6" customHeight="1" x14ac:dyDescent="0.25">
      <c r="B108" s="31"/>
      <c r="C108" s="470" t="s">
        <v>100</v>
      </c>
      <c r="D108" s="470"/>
      <c r="E108" s="470"/>
      <c r="F108" s="471"/>
      <c r="G108" s="25" t="b">
        <v>0</v>
      </c>
      <c r="H108" s="122"/>
      <c r="P108" s="32"/>
    </row>
    <row r="109" spans="2:16" ht="7.35" customHeight="1" x14ac:dyDescent="0.25">
      <c r="B109" s="31"/>
      <c r="C109" s="121"/>
      <c r="D109" s="121"/>
      <c r="E109" s="121"/>
      <c r="G109" s="36"/>
      <c r="H109" s="123"/>
      <c r="P109" s="32"/>
    </row>
    <row r="110" spans="2:16" ht="27.6" customHeight="1" x14ac:dyDescent="0.25">
      <c r="B110" s="31"/>
      <c r="C110" s="470" t="s">
        <v>402</v>
      </c>
      <c r="D110" s="470"/>
      <c r="E110" s="470"/>
      <c r="F110" s="471"/>
      <c r="G110" s="25" t="b">
        <v>0</v>
      </c>
      <c r="H110" s="122"/>
      <c r="P110" s="32"/>
    </row>
    <row r="111" spans="2:16" ht="9" customHeight="1" x14ac:dyDescent="0.25">
      <c r="B111" s="31"/>
      <c r="C111" s="121"/>
      <c r="D111" s="121"/>
      <c r="E111" s="121"/>
      <c r="G111" s="36"/>
      <c r="H111" s="123"/>
      <c r="P111" s="32"/>
    </row>
    <row r="112" spans="2:16" ht="27.6" customHeight="1" x14ac:dyDescent="0.25">
      <c r="B112" s="31"/>
      <c r="C112" s="470" t="s">
        <v>215</v>
      </c>
      <c r="D112" s="470"/>
      <c r="E112" s="470"/>
      <c r="F112" s="471"/>
      <c r="G112" s="25" t="b">
        <v>0</v>
      </c>
      <c r="H112" s="122"/>
      <c r="P112" s="32"/>
    </row>
    <row r="113" spans="1:16" ht="9" customHeight="1" x14ac:dyDescent="0.25">
      <c r="B113" s="31"/>
      <c r="C113" s="121"/>
      <c r="D113" s="121"/>
      <c r="E113" s="121"/>
      <c r="G113" s="36"/>
      <c r="H113" s="123"/>
      <c r="P113" s="32"/>
    </row>
    <row r="114" spans="1:16" ht="42.6" customHeight="1" x14ac:dyDescent="0.25">
      <c r="B114" s="31"/>
      <c r="C114" s="470" t="s">
        <v>524</v>
      </c>
      <c r="D114" s="470"/>
      <c r="E114" s="470"/>
      <c r="F114" s="471"/>
      <c r="G114" s="25" t="b">
        <v>0</v>
      </c>
      <c r="H114" s="122"/>
      <c r="P114" s="32"/>
    </row>
    <row r="115" spans="1:16" ht="9" customHeight="1" x14ac:dyDescent="0.25">
      <c r="B115" s="31"/>
      <c r="C115" s="121"/>
      <c r="D115" s="121"/>
      <c r="E115" s="121"/>
      <c r="G115" s="36"/>
      <c r="H115" s="123"/>
      <c r="P115" s="32"/>
    </row>
    <row r="116" spans="1:16" ht="27.6" customHeight="1" x14ac:dyDescent="0.25">
      <c r="B116" s="31"/>
      <c r="C116" s="470" t="s">
        <v>101</v>
      </c>
      <c r="D116" s="470"/>
      <c r="E116" s="470"/>
      <c r="F116" s="471"/>
      <c r="G116" s="25" t="b">
        <v>0</v>
      </c>
      <c r="H116" s="122"/>
      <c r="P116" s="32"/>
    </row>
    <row r="117" spans="1:16" ht="9" customHeight="1" x14ac:dyDescent="0.25">
      <c r="B117" s="31"/>
      <c r="C117" s="121"/>
      <c r="D117" s="121"/>
      <c r="E117" s="121"/>
      <c r="G117" s="36"/>
      <c r="H117" s="123"/>
      <c r="P117" s="32"/>
    </row>
    <row r="118" spans="1:16" ht="27.6" customHeight="1" x14ac:dyDescent="0.25">
      <c r="B118" s="31"/>
      <c r="C118" s="470" t="s">
        <v>102</v>
      </c>
      <c r="D118" s="470"/>
      <c r="E118" s="470"/>
      <c r="F118" s="471"/>
      <c r="G118" s="25" t="b">
        <v>0</v>
      </c>
      <c r="H118" s="122"/>
      <c r="P118" s="32"/>
    </row>
    <row r="119" spans="1:16" ht="9" customHeight="1" x14ac:dyDescent="0.25">
      <c r="B119" s="31"/>
      <c r="C119" s="121"/>
      <c r="D119" s="121"/>
      <c r="E119" s="121"/>
      <c r="H119" s="122"/>
      <c r="P119" s="32"/>
    </row>
    <row r="120" spans="1:16" ht="27.6" customHeight="1" x14ac:dyDescent="0.25">
      <c r="B120" s="31"/>
      <c r="C120" s="470" t="s">
        <v>525</v>
      </c>
      <c r="D120" s="470"/>
      <c r="E120" s="470"/>
      <c r="F120" s="471"/>
      <c r="G120" s="25" t="b">
        <v>0</v>
      </c>
      <c r="H120" s="122"/>
      <c r="P120" s="32"/>
    </row>
    <row r="121" spans="1:16" ht="9" customHeight="1" x14ac:dyDescent="0.25">
      <c r="B121" s="31"/>
      <c r="C121" s="97"/>
      <c r="D121" s="121"/>
      <c r="E121" s="121"/>
      <c r="G121" s="122"/>
      <c r="H121" s="122"/>
      <c r="P121" s="32"/>
    </row>
    <row r="122" spans="1:16" ht="33.75" customHeight="1" x14ac:dyDescent="0.25">
      <c r="B122" s="31"/>
      <c r="C122" s="470" t="s">
        <v>405</v>
      </c>
      <c r="D122" s="470"/>
      <c r="E122" s="470"/>
      <c r="F122" s="471"/>
      <c r="G122" s="25" t="b">
        <v>0</v>
      </c>
      <c r="H122" s="122"/>
      <c r="P122" s="32"/>
    </row>
    <row r="123" spans="1:16" ht="9.6" customHeight="1" x14ac:dyDescent="0.25">
      <c r="B123" s="31"/>
      <c r="C123" s="97"/>
      <c r="D123" s="121"/>
      <c r="E123" s="121"/>
      <c r="G123" s="122"/>
      <c r="H123" s="122"/>
      <c r="P123" s="32"/>
    </row>
    <row r="124" spans="1:16" ht="41.4" customHeight="1" x14ac:dyDescent="0.25">
      <c r="B124" s="31"/>
      <c r="C124" s="470" t="s">
        <v>195</v>
      </c>
      <c r="D124" s="470"/>
      <c r="E124" s="470"/>
      <c r="F124" s="471"/>
      <c r="G124" s="25" t="b">
        <v>0</v>
      </c>
      <c r="H124" s="122"/>
      <c r="P124" s="32"/>
    </row>
    <row r="125" spans="1:16" ht="9" customHeight="1" x14ac:dyDescent="0.25">
      <c r="B125" s="31"/>
      <c r="C125" s="97"/>
      <c r="D125" s="121"/>
      <c r="E125" s="121"/>
      <c r="H125" s="123"/>
      <c r="P125" s="32"/>
    </row>
    <row r="126" spans="1:16" ht="42.6" customHeight="1" x14ac:dyDescent="0.25">
      <c r="B126" s="31"/>
      <c r="C126" s="470" t="s">
        <v>103</v>
      </c>
      <c r="D126" s="470"/>
      <c r="E126" s="470"/>
      <c r="F126" s="471"/>
      <c r="G126" s="25" t="b">
        <v>0</v>
      </c>
      <c r="H126" s="122"/>
      <c r="I126" s="467"/>
      <c r="J126" s="467"/>
      <c r="K126" s="4" t="s">
        <v>104</v>
      </c>
      <c r="P126" s="32"/>
    </row>
    <row r="127" spans="1:16" x14ac:dyDescent="0.25">
      <c r="B127" s="31"/>
      <c r="P127" s="32"/>
    </row>
    <row r="128" spans="1:16" ht="16.2" thickBot="1" x14ac:dyDescent="0.35">
      <c r="A128" s="124"/>
      <c r="B128" s="98"/>
      <c r="C128" s="98"/>
      <c r="D128" s="98"/>
      <c r="E128" s="98"/>
      <c r="F128" s="98"/>
      <c r="G128" s="466" t="str">
        <f>IF(G98*G100*G102*G104*G106*G108*G110*G112*G114*G116*G118*G122*G124*G126=0,Lookups!D4,"")</f>
        <v>Not all checkboxes checked</v>
      </c>
      <c r="H128" s="466"/>
      <c r="I128" s="466"/>
      <c r="J128" s="98"/>
      <c r="K128" s="98"/>
      <c r="L128" s="98"/>
      <c r="M128" s="98"/>
      <c r="N128" s="98"/>
      <c r="O128" s="98"/>
      <c r="P128" s="125"/>
    </row>
    <row r="129" spans="1:16" ht="16.2" thickBot="1" x14ac:dyDescent="0.35">
      <c r="A129" s="124"/>
      <c r="B129" s="98"/>
      <c r="C129" s="98" t="s">
        <v>105</v>
      </c>
      <c r="D129" s="98"/>
      <c r="E129" s="98"/>
      <c r="F129" s="98"/>
      <c r="G129" s="98"/>
      <c r="H129" s="98"/>
      <c r="I129" s="98"/>
      <c r="J129" s="98"/>
      <c r="K129" s="98"/>
      <c r="L129" s="98"/>
      <c r="M129" s="98"/>
      <c r="N129" s="98"/>
      <c r="O129" s="98"/>
      <c r="P129" s="125"/>
    </row>
    <row r="130" spans="1:16" x14ac:dyDescent="0.25">
      <c r="B130" s="31"/>
      <c r="P130" s="32"/>
    </row>
    <row r="131" spans="1:16" ht="29.1" customHeight="1" x14ac:dyDescent="0.25">
      <c r="B131" s="31"/>
      <c r="C131" s="97" t="s">
        <v>106</v>
      </c>
      <c r="G131" s="16" t="s">
        <v>27</v>
      </c>
      <c r="H131" s="122"/>
      <c r="P131" s="32"/>
    </row>
    <row r="132" spans="1:16" ht="9" customHeight="1" x14ac:dyDescent="0.25">
      <c r="B132" s="31"/>
      <c r="C132" s="97"/>
      <c r="G132" s="126"/>
      <c r="H132" s="123"/>
      <c r="P132" s="32"/>
    </row>
    <row r="133" spans="1:16" ht="27" customHeight="1" x14ac:dyDescent="0.25">
      <c r="B133" s="31"/>
      <c r="C133" s="97" t="s">
        <v>107</v>
      </c>
      <c r="G133" s="16" t="s">
        <v>27</v>
      </c>
      <c r="H133" s="122"/>
      <c r="L133" s="473"/>
      <c r="M133" s="473"/>
      <c r="N133" s="126"/>
      <c r="P133" s="32"/>
    </row>
    <row r="134" spans="1:16" ht="9" customHeight="1" x14ac:dyDescent="0.25">
      <c r="B134" s="31"/>
      <c r="C134" s="97"/>
      <c r="L134" s="126"/>
      <c r="M134" s="126"/>
      <c r="N134" s="126"/>
      <c r="P134" s="32"/>
    </row>
    <row r="135" spans="1:16" ht="47.4" customHeight="1" x14ac:dyDescent="0.25">
      <c r="B135" s="31"/>
      <c r="C135" s="470" t="s">
        <v>108</v>
      </c>
      <c r="D135" s="470"/>
      <c r="E135" s="470"/>
      <c r="G135" s="467"/>
      <c r="H135" s="467"/>
      <c r="I135" s="468" t="s">
        <v>403</v>
      </c>
      <c r="J135" s="468"/>
      <c r="K135" s="467"/>
      <c r="L135" s="467"/>
      <c r="M135" s="36" t="s">
        <v>404</v>
      </c>
      <c r="N135" s="127"/>
      <c r="P135" s="32"/>
    </row>
    <row r="136" spans="1:16" x14ac:dyDescent="0.25">
      <c r="B136" s="31"/>
      <c r="P136" s="32"/>
    </row>
    <row r="137" spans="1:16" ht="16.2" thickBot="1" x14ac:dyDescent="0.35">
      <c r="B137" s="98"/>
      <c r="C137" s="98"/>
      <c r="D137" s="98"/>
      <c r="E137" s="98"/>
      <c r="F137" s="98"/>
      <c r="G137" s="466" t="str" cm="1">
        <f t="array" ref="G137">_xlfn.IFS(
      OR(G131=Lookups!$I$4,G133=Lookups!$I$4),Lookups!D5,
      AND(G133=Lookups!$F$5:$F$6,OR(ISBLANK(G135),ISBLANK(L133))), Lookups!D5,
      TRUE, ""
       )</f>
        <v>Section incomplete</v>
      </c>
      <c r="H137" s="466"/>
      <c r="I137" s="466"/>
      <c r="J137" s="98"/>
      <c r="K137" s="98"/>
      <c r="L137" s="98"/>
      <c r="M137" s="98"/>
      <c r="N137" s="98"/>
      <c r="O137" s="98"/>
      <c r="P137" s="125"/>
    </row>
    <row r="138" spans="1:16" ht="16.2" thickBot="1" x14ac:dyDescent="0.35">
      <c r="B138" s="100"/>
      <c r="C138" s="98" t="s">
        <v>109</v>
      </c>
      <c r="D138" s="98"/>
      <c r="E138" s="98"/>
      <c r="F138" s="98" t="s">
        <v>110</v>
      </c>
      <c r="G138" s="466" t="str">
        <f>IF(OR(G20=Lookups!D4,G128=Lookups!D4,G137=Lookups!D5),Lookups!D6,"")</f>
        <v>Not all sections complete</v>
      </c>
      <c r="H138" s="466"/>
      <c r="I138" s="466"/>
      <c r="J138" s="98"/>
      <c r="K138" s="98"/>
      <c r="L138" s="98"/>
      <c r="M138" s="98"/>
      <c r="N138" s="98"/>
      <c r="O138" s="98"/>
      <c r="P138" s="99"/>
    </row>
    <row r="139" spans="1:16" x14ac:dyDescent="0.25"/>
    <row r="140" spans="1:16" ht="17.399999999999999" x14ac:dyDescent="0.3">
      <c r="C140" s="128" t="s">
        <v>194</v>
      </c>
    </row>
  </sheetData>
  <sheetProtection algorithmName="SHA-512" hashValue="11c+l8oY3PSK2w4/+TeXMTTLO4iolz0F/7b58c/bhbOzPqN7dNZQVqI1PwaqQBPNSvYffE7AImawqmxt8lt4aA==" saltValue="8e8Hb7OXYq3yIWzkGEfeNQ==" spinCount="100000" sheet="1" objects="1" scenarios="1" selectLockedCells="1"/>
  <protectedRanges>
    <protectedRange sqref="G58" name="Range1_1"/>
  </protectedRanges>
  <mergeCells count="80">
    <mergeCell ref="K72:N72"/>
    <mergeCell ref="G72:I72"/>
    <mergeCell ref="J62:N62"/>
    <mergeCell ref="C67:E67"/>
    <mergeCell ref="C120:F120"/>
    <mergeCell ref="C89:E89"/>
    <mergeCell ref="C66:F66"/>
    <mergeCell ref="C62:F62"/>
    <mergeCell ref="C64:F64"/>
    <mergeCell ref="C87:E87"/>
    <mergeCell ref="C91:E91"/>
    <mergeCell ref="C84:E84"/>
    <mergeCell ref="E81:F81"/>
    <mergeCell ref="E82:F82"/>
    <mergeCell ref="E83:F83"/>
    <mergeCell ref="L133:M133"/>
    <mergeCell ref="C98:F98"/>
    <mergeCell ref="C106:F106"/>
    <mergeCell ref="C108:F108"/>
    <mergeCell ref="C100:F100"/>
    <mergeCell ref="C102:F102"/>
    <mergeCell ref="C104:F104"/>
    <mergeCell ref="C110:F110"/>
    <mergeCell ref="C112:F112"/>
    <mergeCell ref="C114:F114"/>
    <mergeCell ref="C116:F116"/>
    <mergeCell ref="C122:F122"/>
    <mergeCell ref="C124:F124"/>
    <mergeCell ref="C126:F126"/>
    <mergeCell ref="K135:L135"/>
    <mergeCell ref="J66:N66"/>
    <mergeCell ref="J60:N60"/>
    <mergeCell ref="J64:N64"/>
    <mergeCell ref="G20:I20"/>
    <mergeCell ref="G49:H49"/>
    <mergeCell ref="G50:H50"/>
    <mergeCell ref="G41:H41"/>
    <mergeCell ref="G23:H23"/>
    <mergeCell ref="G24:H24"/>
    <mergeCell ref="G26:H26"/>
    <mergeCell ref="G27:H27"/>
    <mergeCell ref="G34:H34"/>
    <mergeCell ref="J58:N58"/>
    <mergeCell ref="G44:H44"/>
    <mergeCell ref="G42:H42"/>
    <mergeCell ref="C86:E86"/>
    <mergeCell ref="C85:E85"/>
    <mergeCell ref="E74:F74"/>
    <mergeCell ref="E75:F75"/>
    <mergeCell ref="E76:F76"/>
    <mergeCell ref="E77:F77"/>
    <mergeCell ref="E78:F78"/>
    <mergeCell ref="G138:I138"/>
    <mergeCell ref="G135:H135"/>
    <mergeCell ref="I135:J135"/>
    <mergeCell ref="C88:E88"/>
    <mergeCell ref="I126:J126"/>
    <mergeCell ref="G137:I137"/>
    <mergeCell ref="C118:F118"/>
    <mergeCell ref="C135:E135"/>
    <mergeCell ref="G128:I128"/>
    <mergeCell ref="E79:F79"/>
    <mergeCell ref="E80:F80"/>
    <mergeCell ref="C56:F56"/>
    <mergeCell ref="C58:F58"/>
    <mergeCell ref="C60:F60"/>
    <mergeCell ref="G39:H39"/>
    <mergeCell ref="J56:N56"/>
    <mergeCell ref="G38:H38"/>
    <mergeCell ref="G33:H33"/>
    <mergeCell ref="G28:H28"/>
    <mergeCell ref="G29:H29"/>
    <mergeCell ref="G31:H31"/>
    <mergeCell ref="G32:H32"/>
    <mergeCell ref="G37:H37"/>
    <mergeCell ref="G36:H36"/>
    <mergeCell ref="G46:H46"/>
    <mergeCell ref="G47:H47"/>
    <mergeCell ref="G48:H48"/>
    <mergeCell ref="G43:H43"/>
  </mergeCells>
  <phoneticPr fontId="11" type="noConversion"/>
  <conditionalFormatting sqref="G20">
    <cfRule type="expression" dxfId="5" priority="3">
      <formula>AND(G20="",J20="",M20="")</formula>
    </cfRule>
  </conditionalFormatting>
  <conditionalFormatting sqref="G128">
    <cfRule type="expression" dxfId="4" priority="2">
      <formula>AND(G128="",J128="",M128="")</formula>
    </cfRule>
  </conditionalFormatting>
  <conditionalFormatting sqref="G137:G138">
    <cfRule type="expression" dxfId="3" priority="1">
      <formula>AND(G137="")</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2D0C82D-9951-4648-88F4-E4A61551BCAC}">
          <x14:formula1>
            <xm:f>Lookups!$I$4:$I$6</xm:f>
          </x14:formula1>
          <xm:sqref>G131</xm:sqref>
        </x14:dataValidation>
        <x14:dataValidation type="list" allowBlank="1" showInputMessage="1" showErrorMessage="1" xr:uid="{8B569AD3-240C-4089-B5B2-1A24320C7D09}">
          <x14:formula1>
            <xm:f>Lookups!$F$4:$F$6</xm:f>
          </x14:formula1>
          <xm:sqref>G133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C098-3FE3-4FAD-A3F5-D467340597D7}">
  <dimension ref="B2:EV14"/>
  <sheetViews>
    <sheetView workbookViewId="0">
      <selection activeCell="G135" sqref="G135:H135"/>
    </sheetView>
  </sheetViews>
  <sheetFormatPr defaultRowHeight="14.4" x14ac:dyDescent="0.3"/>
  <cols>
    <col min="109" max="109" width="10.5546875" bestFit="1" customWidth="1"/>
  </cols>
  <sheetData>
    <row r="2" spans="2:152" ht="15" thickBot="1" x14ac:dyDescent="0.35"/>
    <row r="3" spans="2:152" ht="16.2" customHeight="1" thickBot="1" x14ac:dyDescent="0.35">
      <c r="C3" s="249"/>
      <c r="D3" s="418" t="s">
        <v>439</v>
      </c>
      <c r="E3" s="418"/>
      <c r="F3" s="418"/>
      <c r="G3" s="418"/>
      <c r="H3" s="418"/>
      <c r="I3" s="418"/>
      <c r="J3" s="418"/>
      <c r="K3" s="419"/>
      <c r="L3" s="416" t="s">
        <v>437</v>
      </c>
      <c r="M3" s="417"/>
      <c r="N3" s="417"/>
      <c r="O3" s="417"/>
      <c r="P3" s="417"/>
      <c r="Q3" s="417"/>
      <c r="R3" s="417"/>
      <c r="S3" s="270" t="s">
        <v>442</v>
      </c>
      <c r="T3" s="270"/>
      <c r="U3" s="271"/>
      <c r="V3" s="271"/>
      <c r="W3" s="271"/>
      <c r="X3" s="271"/>
      <c r="Y3" s="272"/>
      <c r="Z3" s="423" t="s">
        <v>450</v>
      </c>
      <c r="AA3" s="424"/>
      <c r="AB3" s="424"/>
      <c r="AC3" s="424"/>
      <c r="AD3" s="424"/>
      <c r="AE3" s="424"/>
      <c r="AF3" s="424"/>
      <c r="AG3" s="267" t="s">
        <v>419</v>
      </c>
      <c r="AH3" s="268"/>
      <c r="AI3" s="268"/>
      <c r="AJ3" s="269"/>
      <c r="AK3" s="436" t="s">
        <v>424</v>
      </c>
      <c r="AL3" s="418"/>
      <c r="AM3" s="418"/>
      <c r="AN3" s="437"/>
      <c r="AO3" s="477" t="s">
        <v>432</v>
      </c>
      <c r="AP3" s="478"/>
      <c r="AQ3" s="478"/>
      <c r="AR3" s="478"/>
      <c r="AS3" s="478"/>
      <c r="AT3" s="478"/>
      <c r="AU3" s="478"/>
      <c r="AV3" s="478"/>
      <c r="AW3" s="479"/>
      <c r="AX3" s="440" t="s">
        <v>438</v>
      </c>
      <c r="AY3" s="441"/>
      <c r="AZ3" s="441"/>
      <c r="BA3" s="441"/>
      <c r="BB3" s="441"/>
      <c r="BC3" s="442"/>
      <c r="BD3" s="480" t="s">
        <v>435</v>
      </c>
      <c r="BE3" s="481"/>
      <c r="BF3" s="420" t="s">
        <v>436</v>
      </c>
      <c r="BG3" s="421"/>
      <c r="BH3" s="421"/>
      <c r="BI3" s="421"/>
      <c r="BJ3" s="421"/>
      <c r="BK3" s="422"/>
      <c r="BL3" s="425" t="s">
        <v>449</v>
      </c>
      <c r="BM3" s="426"/>
      <c r="BN3" s="426"/>
      <c r="BO3" s="426"/>
      <c r="BP3" s="426"/>
      <c r="BQ3" s="426"/>
      <c r="BR3" s="427"/>
      <c r="BS3" s="428" t="s">
        <v>451</v>
      </c>
      <c r="BT3" s="429"/>
      <c r="BU3" s="429"/>
      <c r="BV3" s="429"/>
      <c r="BW3" s="429"/>
      <c r="BX3" s="429"/>
      <c r="BY3" s="429"/>
      <c r="BZ3" s="430" t="s">
        <v>382</v>
      </c>
      <c r="CA3" s="431"/>
      <c r="CB3" s="431"/>
      <c r="CC3" s="432"/>
      <c r="CD3" s="114"/>
      <c r="CE3" s="433" t="s">
        <v>162</v>
      </c>
      <c r="CF3" s="434"/>
      <c r="CG3" s="434"/>
      <c r="CH3" s="434"/>
      <c r="CI3" s="434"/>
      <c r="CJ3" s="434"/>
      <c r="CK3" s="434"/>
      <c r="CL3" s="434"/>
      <c r="CM3" s="434"/>
      <c r="CN3" s="434"/>
      <c r="CO3" s="434"/>
      <c r="CP3" s="435"/>
      <c r="CQ3" s="447" t="s">
        <v>36</v>
      </c>
      <c r="CR3" s="448"/>
      <c r="CS3" s="448"/>
      <c r="CT3" s="449"/>
      <c r="CU3" s="425" t="s">
        <v>128</v>
      </c>
      <c r="CV3" s="426"/>
      <c r="CW3" s="426"/>
      <c r="CX3" s="426"/>
      <c r="CY3" s="426"/>
      <c r="CZ3" s="427"/>
      <c r="DA3" s="428" t="s">
        <v>480</v>
      </c>
      <c r="DB3" s="429"/>
      <c r="DC3" s="429"/>
      <c r="DD3" s="450"/>
      <c r="DE3" s="444" t="s">
        <v>206</v>
      </c>
      <c r="DF3" s="445"/>
      <c r="DG3" s="445"/>
      <c r="DH3" s="445"/>
      <c r="DI3" s="445"/>
      <c r="DJ3" s="445"/>
      <c r="DK3" s="446"/>
      <c r="DL3" s="436" t="s">
        <v>521</v>
      </c>
      <c r="DM3" s="418"/>
      <c r="DN3" s="418"/>
      <c r="DO3" s="418"/>
      <c r="DP3" s="418"/>
      <c r="DQ3" s="418"/>
      <c r="DR3" s="418"/>
      <c r="DS3" s="418"/>
      <c r="DT3" s="419"/>
      <c r="DU3" s="254"/>
      <c r="DV3" s="433" t="s">
        <v>162</v>
      </c>
      <c r="DW3" s="434"/>
      <c r="DX3" s="434"/>
      <c r="DY3" s="434"/>
      <c r="DZ3" s="434"/>
      <c r="EA3" s="434"/>
      <c r="EB3" s="434"/>
      <c r="EC3" s="434"/>
      <c r="ED3" s="434"/>
      <c r="EE3" s="434"/>
      <c r="EF3" s="435"/>
      <c r="EG3" s="454" t="s">
        <v>197</v>
      </c>
      <c r="EH3" s="455"/>
      <c r="EI3" s="455"/>
      <c r="EJ3" s="455"/>
      <c r="EK3" s="416" t="s">
        <v>520</v>
      </c>
      <c r="EL3" s="417"/>
      <c r="EM3" s="417"/>
      <c r="EN3" s="443"/>
      <c r="EO3" s="428" t="s">
        <v>522</v>
      </c>
      <c r="EP3" s="450"/>
      <c r="EQ3" s="451" t="s">
        <v>210</v>
      </c>
      <c r="ER3" s="452"/>
      <c r="ES3" s="452"/>
      <c r="ET3" s="452"/>
      <c r="EU3" s="452"/>
      <c r="EV3" s="453"/>
    </row>
    <row r="4" spans="2:152" ht="234.6" x14ac:dyDescent="0.3">
      <c r="B4" t="s">
        <v>613</v>
      </c>
      <c r="C4" s="64" t="s">
        <v>181</v>
      </c>
      <c r="D4" s="265" t="s">
        <v>182</v>
      </c>
      <c r="E4" s="65" t="s">
        <v>179</v>
      </c>
      <c r="F4" s="65" t="s">
        <v>180</v>
      </c>
      <c r="G4" s="65" t="s">
        <v>183</v>
      </c>
      <c r="H4" s="65" t="s">
        <v>455</v>
      </c>
      <c r="I4" s="65" t="s">
        <v>457</v>
      </c>
      <c r="J4" s="65" t="s">
        <v>456</v>
      </c>
      <c r="K4" s="66" t="s">
        <v>458</v>
      </c>
      <c r="L4" s="263" t="s">
        <v>381</v>
      </c>
      <c r="M4" s="68" t="s">
        <v>379</v>
      </c>
      <c r="N4" s="65" t="s">
        <v>185</v>
      </c>
      <c r="O4" s="65" t="s">
        <v>186</v>
      </c>
      <c r="P4" s="65" t="s">
        <v>188</v>
      </c>
      <c r="Q4" s="65" t="s">
        <v>187</v>
      </c>
      <c r="R4" s="231" t="s">
        <v>189</v>
      </c>
      <c r="S4" s="264" t="s">
        <v>460</v>
      </c>
      <c r="T4" s="65" t="s">
        <v>192</v>
      </c>
      <c r="U4" s="65" t="s">
        <v>184</v>
      </c>
      <c r="V4" s="65" t="s">
        <v>186</v>
      </c>
      <c r="W4" s="65" t="s">
        <v>188</v>
      </c>
      <c r="X4" s="65" t="s">
        <v>187</v>
      </c>
      <c r="Y4" s="66" t="s">
        <v>193</v>
      </c>
      <c r="Z4" s="264" t="s">
        <v>461</v>
      </c>
      <c r="AA4" s="68" t="s">
        <v>380</v>
      </c>
      <c r="AB4" s="65" t="s">
        <v>379</v>
      </c>
      <c r="AC4" s="65" t="s">
        <v>186</v>
      </c>
      <c r="AD4" s="65" t="s">
        <v>188</v>
      </c>
      <c r="AE4" s="65" t="s">
        <v>378</v>
      </c>
      <c r="AF4" s="231" t="s">
        <v>193</v>
      </c>
      <c r="AG4" s="264" t="s">
        <v>417</v>
      </c>
      <c r="AH4" s="265" t="s">
        <v>516</v>
      </c>
      <c r="AI4" s="265" t="s">
        <v>191</v>
      </c>
      <c r="AJ4" s="266" t="s">
        <v>190</v>
      </c>
      <c r="AK4" s="64" t="s">
        <v>420</v>
      </c>
      <c r="AL4" s="65" t="s">
        <v>421</v>
      </c>
      <c r="AM4" s="65" t="s">
        <v>422</v>
      </c>
      <c r="AN4" s="231" t="s">
        <v>423</v>
      </c>
      <c r="AO4" s="64" t="s">
        <v>452</v>
      </c>
      <c r="AP4" s="65" t="s">
        <v>453</v>
      </c>
      <c r="AQ4" s="265" t="s">
        <v>454</v>
      </c>
      <c r="AR4" s="265" t="s">
        <v>425</v>
      </c>
      <c r="AS4" s="265" t="s">
        <v>426</v>
      </c>
      <c r="AT4" s="265" t="s">
        <v>530</v>
      </c>
      <c r="AU4" s="265" t="s">
        <v>531</v>
      </c>
      <c r="AV4" s="265" t="s">
        <v>481</v>
      </c>
      <c r="AW4" s="266" t="s">
        <v>443</v>
      </c>
      <c r="AX4" s="64" t="s">
        <v>532</v>
      </c>
      <c r="AY4" s="265" t="s">
        <v>533</v>
      </c>
      <c r="AZ4" s="265" t="s">
        <v>534</v>
      </c>
      <c r="BA4" s="265" t="s">
        <v>535</v>
      </c>
      <c r="BB4" s="265" t="s">
        <v>536</v>
      </c>
      <c r="BC4" s="266" t="s">
        <v>444</v>
      </c>
      <c r="BD4" s="264" t="s">
        <v>434</v>
      </c>
      <c r="BE4" s="266" t="s">
        <v>433</v>
      </c>
      <c r="BF4" s="64" t="s">
        <v>198</v>
      </c>
      <c r="BG4" s="65" t="s">
        <v>199</v>
      </c>
      <c r="BH4" s="65" t="s">
        <v>186</v>
      </c>
      <c r="BI4" s="65" t="s">
        <v>188</v>
      </c>
      <c r="BJ4" s="65" t="s">
        <v>205</v>
      </c>
      <c r="BK4" s="231" t="s">
        <v>408</v>
      </c>
      <c r="BL4" s="264" t="s">
        <v>462</v>
      </c>
      <c r="BM4" s="65" t="s">
        <v>202</v>
      </c>
      <c r="BN4" s="65" t="s">
        <v>199</v>
      </c>
      <c r="BO4" s="65" t="s">
        <v>186</v>
      </c>
      <c r="BP4" s="65" t="s">
        <v>188</v>
      </c>
      <c r="BQ4" s="65" t="s">
        <v>205</v>
      </c>
      <c r="BR4" s="66" t="s">
        <v>200</v>
      </c>
      <c r="BS4" s="264" t="s">
        <v>463</v>
      </c>
      <c r="BT4" s="65" t="s">
        <v>202</v>
      </c>
      <c r="BU4" s="65" t="s">
        <v>199</v>
      </c>
      <c r="BV4" s="65" t="s">
        <v>186</v>
      </c>
      <c r="BW4" s="65" t="s">
        <v>188</v>
      </c>
      <c r="BX4" s="65" t="s">
        <v>205</v>
      </c>
      <c r="BY4" s="231" t="s">
        <v>200</v>
      </c>
      <c r="BZ4" s="64" t="s">
        <v>383</v>
      </c>
      <c r="CA4" s="65" t="s">
        <v>515</v>
      </c>
      <c r="CB4" s="65" t="s">
        <v>191</v>
      </c>
      <c r="CC4" s="66" t="s">
        <v>201</v>
      </c>
      <c r="CD4" s="4"/>
      <c r="CE4" s="315" t="s">
        <v>409</v>
      </c>
      <c r="CF4" s="306" t="s">
        <v>384</v>
      </c>
      <c r="CG4" s="306" t="s">
        <v>388</v>
      </c>
      <c r="CH4" s="306" t="s">
        <v>389</v>
      </c>
      <c r="CI4" s="306" t="s">
        <v>385</v>
      </c>
      <c r="CJ4" s="306" t="s">
        <v>386</v>
      </c>
      <c r="CK4" s="306" t="s">
        <v>387</v>
      </c>
      <c r="CL4" s="306" t="s">
        <v>203</v>
      </c>
      <c r="CM4" s="306" t="s">
        <v>204</v>
      </c>
      <c r="CN4" s="306" t="s">
        <v>390</v>
      </c>
      <c r="CO4" s="306" t="s">
        <v>528</v>
      </c>
      <c r="CP4" s="316" t="s">
        <v>529</v>
      </c>
      <c r="CQ4" s="64" t="s">
        <v>31</v>
      </c>
      <c r="CR4" s="65" t="s">
        <v>29</v>
      </c>
      <c r="CS4" s="65" t="s">
        <v>470</v>
      </c>
      <c r="CT4" s="66" t="s">
        <v>30</v>
      </c>
      <c r="CU4" s="64" t="s">
        <v>471</v>
      </c>
      <c r="CV4" s="65" t="s">
        <v>472</v>
      </c>
      <c r="CW4" s="65" t="s">
        <v>474</v>
      </c>
      <c r="CX4" s="65" t="s">
        <v>475</v>
      </c>
      <c r="CY4" s="65" t="s">
        <v>476</v>
      </c>
      <c r="CZ4" s="66" t="s">
        <v>477</v>
      </c>
      <c r="DA4" s="64" t="s">
        <v>479</v>
      </c>
      <c r="DB4" s="68" t="s">
        <v>39</v>
      </c>
      <c r="DC4" s="68" t="s">
        <v>147</v>
      </c>
      <c r="DD4" s="266" t="s">
        <v>481</v>
      </c>
      <c r="DE4" s="64" t="s">
        <v>484</v>
      </c>
      <c r="DF4" s="65" t="s">
        <v>485</v>
      </c>
      <c r="DG4" s="65" t="s">
        <v>486</v>
      </c>
      <c r="DH4" s="65" t="s">
        <v>208</v>
      </c>
      <c r="DI4" s="65" t="s">
        <v>207</v>
      </c>
      <c r="DJ4" s="65" t="s">
        <v>538</v>
      </c>
      <c r="DK4" s="66" t="s">
        <v>539</v>
      </c>
      <c r="DL4" s="64" t="s">
        <v>487</v>
      </c>
      <c r="DM4" s="65" t="s">
        <v>499</v>
      </c>
      <c r="DN4" s="302" t="s">
        <v>488</v>
      </c>
      <c r="DO4" s="302" t="s">
        <v>502</v>
      </c>
      <c r="DP4" s="65" t="s">
        <v>498</v>
      </c>
      <c r="DQ4" s="302" t="s">
        <v>489</v>
      </c>
      <c r="DR4" s="302" t="s">
        <v>490</v>
      </c>
      <c r="DS4" s="302" t="s">
        <v>503</v>
      </c>
      <c r="DT4" s="303" t="s">
        <v>504</v>
      </c>
      <c r="DU4" s="37"/>
      <c r="DV4" s="315" t="s">
        <v>491</v>
      </c>
      <c r="DW4" s="306" t="s">
        <v>492</v>
      </c>
      <c r="DX4" s="306" t="s">
        <v>493</v>
      </c>
      <c r="DY4" s="306" t="s">
        <v>494</v>
      </c>
      <c r="DZ4" s="306" t="s">
        <v>495</v>
      </c>
      <c r="EA4" s="306" t="s">
        <v>496</v>
      </c>
      <c r="EB4" s="306" t="s">
        <v>497</v>
      </c>
      <c r="EC4" s="306" t="s">
        <v>513</v>
      </c>
      <c r="ED4" s="306" t="s">
        <v>514</v>
      </c>
      <c r="EE4" s="306" t="s">
        <v>540</v>
      </c>
      <c r="EF4" s="316" t="s">
        <v>541</v>
      </c>
      <c r="EG4" s="304" t="s">
        <v>505</v>
      </c>
      <c r="EH4" s="65" t="s">
        <v>506</v>
      </c>
      <c r="EI4" s="65" t="s">
        <v>500</v>
      </c>
      <c r="EJ4" s="231" t="s">
        <v>508</v>
      </c>
      <c r="EK4" s="264" t="s">
        <v>509</v>
      </c>
      <c r="EL4" s="265" t="s">
        <v>510</v>
      </c>
      <c r="EM4" s="265" t="s">
        <v>511</v>
      </c>
      <c r="EN4" s="266" t="s">
        <v>542</v>
      </c>
      <c r="EO4" s="64" t="s">
        <v>501</v>
      </c>
      <c r="EP4" s="66" t="s">
        <v>209</v>
      </c>
      <c r="EQ4" s="325" t="str">
        <f>'4. Financial Detail'!O23</f>
        <v>Date Dropdown</v>
      </c>
      <c r="ER4" s="325" t="str">
        <f>'4. Financial Detail'!P23</f>
        <v>Date Dropdown</v>
      </c>
      <c r="ES4" s="325" t="str">
        <f>'4. Financial Detail'!Q23</f>
        <v>Date Dropdown</v>
      </c>
      <c r="ET4" s="325" t="str">
        <f>'4. Financial Detail'!R23</f>
        <v>Date Dropdown</v>
      </c>
      <c r="EU4" s="131" t="s">
        <v>410</v>
      </c>
      <c r="EV4" s="204" t="s">
        <v>397</v>
      </c>
    </row>
    <row r="5" spans="2:152" x14ac:dyDescent="0.3">
      <c r="B5">
        <f>'6. Summary &amp; Declaration'!$G$23</f>
        <v>0</v>
      </c>
      <c r="C5" s="138">
        <f>'2. Technical Details'!D9</f>
        <v>0</v>
      </c>
      <c r="D5" s="138">
        <f>'2. Technical Details'!E9</f>
        <v>0</v>
      </c>
      <c r="E5" s="138">
        <f>'2. Technical Details'!F9</f>
        <v>0</v>
      </c>
      <c r="F5" s="138" t="str">
        <f>'2. Technical Details'!G9</f>
        <v>Please select</v>
      </c>
      <c r="G5" s="138">
        <f>'2. Technical Details'!H9</f>
        <v>0</v>
      </c>
      <c r="H5" s="138" t="b">
        <f>'2. Technical Details'!I9</f>
        <v>0</v>
      </c>
      <c r="I5" s="138" t="b">
        <f>'2. Technical Details'!J9</f>
        <v>0</v>
      </c>
      <c r="J5" s="138" t="b">
        <f>'2. Technical Details'!K9</f>
        <v>0</v>
      </c>
      <c r="K5" s="138" t="b">
        <f>'2. Technical Details'!L9</f>
        <v>0</v>
      </c>
      <c r="L5" s="138">
        <f>'2. Technical Details'!M9</f>
        <v>0</v>
      </c>
      <c r="M5" s="138">
        <f>'2. Technical Details'!N9</f>
        <v>0</v>
      </c>
      <c r="N5" s="138">
        <f>'2. Technical Details'!O9</f>
        <v>0</v>
      </c>
      <c r="O5" s="138">
        <f>'2. Technical Details'!P9</f>
        <v>0</v>
      </c>
      <c r="P5" s="138">
        <f>'2. Technical Details'!Q9</f>
        <v>0</v>
      </c>
      <c r="Q5" s="138">
        <f>'2. Technical Details'!R9</f>
        <v>0</v>
      </c>
      <c r="R5" s="138">
        <f>'2. Technical Details'!S9</f>
        <v>0</v>
      </c>
      <c r="S5" s="138" t="b">
        <f>'2. Technical Details'!T9</f>
        <v>0</v>
      </c>
      <c r="T5" s="138">
        <f>'2. Technical Details'!U9</f>
        <v>0</v>
      </c>
      <c r="U5" s="138">
        <f>'2. Technical Details'!V9</f>
        <v>0</v>
      </c>
      <c r="V5" s="138">
        <f>'2. Technical Details'!W9</f>
        <v>0</v>
      </c>
      <c r="W5" s="138">
        <f>'2. Technical Details'!X9</f>
        <v>0</v>
      </c>
      <c r="X5" s="138">
        <f>'2. Technical Details'!Y9</f>
        <v>0</v>
      </c>
      <c r="Y5" s="138">
        <f>'2. Technical Details'!Z9</f>
        <v>0</v>
      </c>
      <c r="Z5" s="138" t="b">
        <f>'2. Technical Details'!AA9</f>
        <v>0</v>
      </c>
      <c r="AA5" s="138">
        <f>'2. Technical Details'!AB9</f>
        <v>0</v>
      </c>
      <c r="AB5" s="138">
        <f>'2. Technical Details'!AC9</f>
        <v>0</v>
      </c>
      <c r="AC5" s="138">
        <f>'2. Technical Details'!AD9</f>
        <v>0</v>
      </c>
      <c r="AD5" s="138">
        <f>'2. Technical Details'!AE9</f>
        <v>0</v>
      </c>
      <c r="AE5" s="138">
        <f>'2. Technical Details'!AF9</f>
        <v>0</v>
      </c>
      <c r="AF5" s="138">
        <f>'2. Technical Details'!AG9</f>
        <v>0</v>
      </c>
      <c r="AG5" s="138">
        <f>'2. Technical Details'!AH9</f>
        <v>0</v>
      </c>
      <c r="AH5" s="138">
        <f>'2. Technical Details'!AI9</f>
        <v>0</v>
      </c>
      <c r="AI5" s="138">
        <f>'2. Technical Details'!AJ9</f>
        <v>0</v>
      </c>
      <c r="AJ5" s="138">
        <f>'2. Technical Details'!AK9</f>
        <v>0</v>
      </c>
      <c r="AK5" s="136">
        <f>'2. Technical Details'!E25</f>
        <v>0</v>
      </c>
      <c r="AL5" s="136">
        <f>'2. Technical Details'!F25</f>
        <v>0</v>
      </c>
      <c r="AM5" s="136">
        <f>'2. Technical Details'!G25</f>
        <v>0</v>
      </c>
      <c r="AN5" s="136">
        <f>'2. Technical Details'!H25</f>
        <v>0</v>
      </c>
      <c r="AO5" s="136" t="b">
        <f>'2. Technical Details'!I25</f>
        <v>0</v>
      </c>
      <c r="AP5" s="136" t="b">
        <f>'2. Technical Details'!J25</f>
        <v>0</v>
      </c>
      <c r="AQ5" s="136" t="b">
        <f>'2. Technical Details'!K25</f>
        <v>0</v>
      </c>
      <c r="AR5" s="136" t="str">
        <f>'2. Technical Details'!L25</f>
        <v>Please select</v>
      </c>
      <c r="AS5" s="136" t="str">
        <f>'2. Technical Details'!M25</f>
        <v>Please select</v>
      </c>
      <c r="AT5" s="136" t="b">
        <f>'2. Technical Details'!N25</f>
        <v>0</v>
      </c>
      <c r="AU5" s="136" t="b">
        <f>'2. Technical Details'!O25</f>
        <v>0</v>
      </c>
      <c r="AV5" s="136" t="e">
        <f>'2. Technical Details'!#REF!</f>
        <v>#REF!</v>
      </c>
      <c r="AW5" s="136">
        <f>'2. Technical Details'!P25</f>
        <v>0</v>
      </c>
      <c r="AX5" s="136" t="b">
        <f>'2. Technical Details'!Q25</f>
        <v>0</v>
      </c>
      <c r="AY5" s="136" t="b">
        <f>'2. Technical Details'!R25</f>
        <v>0</v>
      </c>
      <c r="AZ5" s="136" t="b">
        <f>'2. Technical Details'!S25</f>
        <v>0</v>
      </c>
      <c r="BA5" s="136" t="b">
        <f>'2. Technical Details'!T25</f>
        <v>0</v>
      </c>
      <c r="BB5" s="136" t="b">
        <f>'2. Technical Details'!U25</f>
        <v>0</v>
      </c>
      <c r="BC5" s="136">
        <f>'2. Technical Details'!V25</f>
        <v>0</v>
      </c>
      <c r="BD5" s="136">
        <f>'2. Technical Details'!W25</f>
        <v>0</v>
      </c>
      <c r="BE5" s="136">
        <f>'2. Technical Details'!X25</f>
        <v>0</v>
      </c>
      <c r="BF5">
        <f>'2. Technical Details'!E40</f>
        <v>0</v>
      </c>
      <c r="BG5">
        <f>'2. Technical Details'!F40</f>
        <v>0</v>
      </c>
      <c r="BH5">
        <f>'2. Technical Details'!G40</f>
        <v>0</v>
      </c>
      <c r="BI5">
        <f>'2. Technical Details'!H40</f>
        <v>0</v>
      </c>
      <c r="BJ5">
        <f>'2. Technical Details'!I40</f>
        <v>0</v>
      </c>
      <c r="BK5" t="str">
        <f>'2. Technical Details'!J40</f>
        <v/>
      </c>
      <c r="BL5" t="b">
        <f>'2. Technical Details'!K40</f>
        <v>0</v>
      </c>
      <c r="BM5">
        <f>'2. Technical Details'!L40</f>
        <v>0</v>
      </c>
      <c r="BN5">
        <f>'2. Technical Details'!M40</f>
        <v>0</v>
      </c>
      <c r="BO5">
        <f>'2. Technical Details'!N40</f>
        <v>0</v>
      </c>
      <c r="BP5">
        <f>'2. Technical Details'!O40</f>
        <v>0</v>
      </c>
      <c r="BQ5">
        <f>'2. Technical Details'!P40</f>
        <v>0</v>
      </c>
      <c r="BR5" t="str">
        <f>'2. Technical Details'!Q40</f>
        <v/>
      </c>
      <c r="BS5" t="b">
        <f>'2. Technical Details'!R40</f>
        <v>0</v>
      </c>
      <c r="BT5">
        <f>'2. Technical Details'!S40</f>
        <v>0</v>
      </c>
      <c r="BU5">
        <f>'2. Technical Details'!T40</f>
        <v>0</v>
      </c>
      <c r="BV5">
        <f>'2. Technical Details'!U40</f>
        <v>0</v>
      </c>
      <c r="BW5">
        <f>'2. Technical Details'!V40</f>
        <v>0</v>
      </c>
      <c r="BX5">
        <f>'2. Technical Details'!W40</f>
        <v>0</v>
      </c>
      <c r="BY5" t="str">
        <f>'2. Technical Details'!X40</f>
        <v/>
      </c>
      <c r="BZ5">
        <f>'2. Technical Details'!Y40</f>
        <v>0</v>
      </c>
      <c r="CA5">
        <f>'2. Technical Details'!Z40</f>
        <v>0</v>
      </c>
      <c r="CB5">
        <f>'2. Technical Details'!AA40</f>
        <v>0</v>
      </c>
      <c r="CC5">
        <f>'2. Technical Details'!AB40</f>
        <v>0</v>
      </c>
      <c r="CD5">
        <f>'2. Technical Details'!AC40</f>
        <v>0</v>
      </c>
      <c r="CE5" t="str">
        <f>'2. Technical Details'!AD40</f>
        <v/>
      </c>
      <c r="CF5" t="str">
        <f>'2. Technical Details'!AE40</f>
        <v/>
      </c>
      <c r="CG5">
        <f>'2. Technical Details'!AF40</f>
        <v>0</v>
      </c>
      <c r="CH5">
        <f>'2. Technical Details'!AG40</f>
        <v>0</v>
      </c>
      <c r="CI5">
        <f>'2. Technical Details'!AH40</f>
        <v>0</v>
      </c>
      <c r="CJ5">
        <f>'2. Technical Details'!AI40</f>
        <v>0</v>
      </c>
      <c r="CK5">
        <f>'2. Technical Details'!AJ40</f>
        <v>0</v>
      </c>
      <c r="CL5" t="str">
        <f>'2. Technical Details'!AK40</f>
        <v/>
      </c>
      <c r="CM5" t="str">
        <f>'2. Technical Details'!AL40</f>
        <v/>
      </c>
      <c r="CN5">
        <f>'2. Technical Details'!AM40</f>
        <v>0</v>
      </c>
      <c r="CO5" t="str">
        <f>'2. Technical Details'!AN40</f>
        <v/>
      </c>
      <c r="CP5" t="str">
        <f>'2. Technical Details'!AO40</f>
        <v/>
      </c>
      <c r="CQ5">
        <f>'3. Deliverability Details'!E9</f>
        <v>0</v>
      </c>
      <c r="CR5">
        <f>'3. Deliverability Details'!F9</f>
        <v>0</v>
      </c>
      <c r="CS5">
        <f>'3. Deliverability Details'!G9</f>
        <v>0</v>
      </c>
      <c r="CT5">
        <f>'3. Deliverability Details'!H9</f>
        <v>0</v>
      </c>
      <c r="CU5">
        <f>'3. Deliverability Details'!I9</f>
        <v>0</v>
      </c>
      <c r="CV5">
        <f>'3. Deliverability Details'!J9</f>
        <v>0</v>
      </c>
      <c r="CW5">
        <f>'3. Deliverability Details'!K9</f>
        <v>0</v>
      </c>
      <c r="CX5">
        <f>'3. Deliverability Details'!L9</f>
        <v>0</v>
      </c>
      <c r="CY5">
        <f>'3. Deliverability Details'!M9</f>
        <v>0</v>
      </c>
      <c r="CZ5">
        <f>'3. Deliverability Details'!N9</f>
        <v>0</v>
      </c>
      <c r="DA5">
        <f>'3. Deliverability Details'!O9</f>
        <v>0</v>
      </c>
      <c r="DB5" t="b">
        <f>'3. Deliverability Details'!P9</f>
        <v>0</v>
      </c>
      <c r="DC5" t="b">
        <f>'3. Deliverability Details'!Q9</f>
        <v>0</v>
      </c>
      <c r="DD5" t="b">
        <f>'3. Deliverability Details'!R9</f>
        <v>0</v>
      </c>
      <c r="DE5" s="18">
        <f>'3. Deliverability Details'!E25</f>
        <v>0</v>
      </c>
      <c r="DF5" s="18">
        <f>'3. Deliverability Details'!F25</f>
        <v>0</v>
      </c>
      <c r="DG5" s="18">
        <f>'3. Deliverability Details'!G25</f>
        <v>0</v>
      </c>
      <c r="DH5" s="18">
        <f>'3. Deliverability Details'!H25</f>
        <v>0</v>
      </c>
      <c r="DI5" s="18">
        <f>'3. Deliverability Details'!I25</f>
        <v>0</v>
      </c>
      <c r="DJ5" s="18">
        <f>'3. Deliverability Details'!J25</f>
        <v>0</v>
      </c>
      <c r="DK5" s="18">
        <f>'3. Deliverability Details'!K25</f>
        <v>0</v>
      </c>
      <c r="DL5">
        <f>'4. Financial Detail'!E9</f>
        <v>0</v>
      </c>
      <c r="DM5">
        <f>'4. Financial Detail'!F9</f>
        <v>0</v>
      </c>
      <c r="DN5">
        <f>'4. Financial Detail'!G9</f>
        <v>0</v>
      </c>
      <c r="DO5">
        <f>'4. Financial Detail'!H9</f>
        <v>0</v>
      </c>
      <c r="DP5">
        <f>'4. Financial Detail'!I9</f>
        <v>0</v>
      </c>
      <c r="DQ5">
        <f>'4. Financial Detail'!J9</f>
        <v>0</v>
      </c>
      <c r="DR5">
        <f>'4. Financial Detail'!K9</f>
        <v>0</v>
      </c>
      <c r="DS5">
        <f>'4. Financial Detail'!L9</f>
        <v>0</v>
      </c>
      <c r="DT5">
        <f>'4. Financial Detail'!M9</f>
        <v>0</v>
      </c>
      <c r="DU5">
        <f>'4. Financial Detail'!N9</f>
        <v>0</v>
      </c>
      <c r="DV5" t="str">
        <f>'4. Financial Detail'!O9</f>
        <v/>
      </c>
      <c r="DW5" t="str">
        <f>'4. Financial Detail'!P9</f>
        <v/>
      </c>
      <c r="DX5" t="str">
        <f>'4. Financial Detail'!Q9</f>
        <v/>
      </c>
      <c r="DY5" t="str">
        <f>'4. Financial Detail'!R9</f>
        <v/>
      </c>
      <c r="DZ5" t="str">
        <f>'4. Financial Detail'!S9</f>
        <v/>
      </c>
      <c r="EA5" t="str">
        <f>'4. Financial Detail'!T9</f>
        <v/>
      </c>
      <c r="EB5" t="str">
        <f>'4. Financial Detail'!U9</f>
        <v/>
      </c>
      <c r="EC5" t="str">
        <f>'4. Financial Detail'!V9</f>
        <v/>
      </c>
      <c r="ED5" t="str">
        <f>'4. Financial Detail'!W9</f>
        <v/>
      </c>
      <c r="EE5" t="str">
        <f>'4. Financial Detail'!X9</f>
        <v/>
      </c>
      <c r="EF5" t="str">
        <f>'4. Financial Detail'!Y9</f>
        <v/>
      </c>
      <c r="EG5">
        <f>'4. Financial Detail'!E24</f>
        <v>0</v>
      </c>
      <c r="EH5" t="b">
        <f>'4. Financial Detail'!F24</f>
        <v>1</v>
      </c>
      <c r="EI5" t="str">
        <f>'4. Financial Detail'!G24</f>
        <v/>
      </c>
      <c r="EJ5" t="str">
        <f>'4. Financial Detail'!H24</f>
        <v/>
      </c>
      <c r="EK5">
        <f>'4. Financial Detail'!I24</f>
        <v>0</v>
      </c>
      <c r="EL5">
        <f>'4. Financial Detail'!J24</f>
        <v>0</v>
      </c>
      <c r="EM5">
        <f>'4. Financial Detail'!K24</f>
        <v>0</v>
      </c>
      <c r="EN5">
        <f>'4. Financial Detail'!L24</f>
        <v>0</v>
      </c>
      <c r="EO5">
        <f>'4. Financial Detail'!M24</f>
        <v>0</v>
      </c>
      <c r="EP5">
        <f>'4. Financial Detail'!N24</f>
        <v>0</v>
      </c>
      <c r="EQ5">
        <f>'4. Financial Detail'!O24</f>
        <v>0</v>
      </c>
      <c r="ER5">
        <f>'4. Financial Detail'!P24</f>
        <v>0</v>
      </c>
      <c r="ES5">
        <f>'4. Financial Detail'!Q24</f>
        <v>0</v>
      </c>
      <c r="ET5">
        <f>'4. Financial Detail'!R24</f>
        <v>0</v>
      </c>
      <c r="EU5">
        <f>'4. Financial Detail'!S24</f>
        <v>0</v>
      </c>
      <c r="EV5" t="str">
        <f>'4. Financial Detail'!T24</f>
        <v/>
      </c>
    </row>
    <row r="6" spans="2:152" x14ac:dyDescent="0.3">
      <c r="B6">
        <f>'6. Summary &amp; Declaration'!$G$23</f>
        <v>0</v>
      </c>
      <c r="C6" s="138">
        <f>'2. Technical Details'!D10</f>
        <v>0</v>
      </c>
      <c r="D6" s="138">
        <f>'2. Technical Details'!E10</f>
        <v>0</v>
      </c>
      <c r="E6" s="138">
        <f>'2. Technical Details'!F10</f>
        <v>0</v>
      </c>
      <c r="F6" s="138" t="str">
        <f>'2. Technical Details'!G10</f>
        <v>Please select</v>
      </c>
      <c r="G6" s="138">
        <f>'2. Technical Details'!H10</f>
        <v>0</v>
      </c>
      <c r="H6" s="138" t="b">
        <f>'2. Technical Details'!I10</f>
        <v>0</v>
      </c>
      <c r="I6" s="138" t="b">
        <f>'2. Technical Details'!J10</f>
        <v>0</v>
      </c>
      <c r="J6" s="138" t="b">
        <f>'2. Technical Details'!K10</f>
        <v>0</v>
      </c>
      <c r="K6" s="138" t="b">
        <f>'2. Technical Details'!L10</f>
        <v>0</v>
      </c>
      <c r="L6" s="138">
        <f>'2. Technical Details'!M10</f>
        <v>0</v>
      </c>
      <c r="M6" s="138">
        <f>'2. Technical Details'!N10</f>
        <v>0</v>
      </c>
      <c r="N6" s="138">
        <f>'2. Technical Details'!O10</f>
        <v>0</v>
      </c>
      <c r="O6" s="138">
        <f>'2. Technical Details'!P10</f>
        <v>0</v>
      </c>
      <c r="P6" s="138">
        <f>'2. Technical Details'!Q10</f>
        <v>0</v>
      </c>
      <c r="Q6" s="138">
        <f>'2. Technical Details'!R10</f>
        <v>0</v>
      </c>
      <c r="R6" s="138">
        <f>'2. Technical Details'!S10</f>
        <v>0</v>
      </c>
      <c r="S6" s="138" t="b">
        <f>'2. Technical Details'!T10</f>
        <v>0</v>
      </c>
      <c r="T6" s="138">
        <f>'2. Technical Details'!U10</f>
        <v>0</v>
      </c>
      <c r="U6" s="138">
        <f>'2. Technical Details'!V10</f>
        <v>0</v>
      </c>
      <c r="V6" s="138">
        <f>'2. Technical Details'!W10</f>
        <v>0</v>
      </c>
      <c r="W6" s="138">
        <f>'2. Technical Details'!X10</f>
        <v>0</v>
      </c>
      <c r="X6" s="138">
        <f>'2. Technical Details'!Y10</f>
        <v>0</v>
      </c>
      <c r="Y6" s="138">
        <f>'2. Technical Details'!Z10</f>
        <v>0</v>
      </c>
      <c r="Z6" s="138" t="b">
        <f>'2. Technical Details'!AA10</f>
        <v>0</v>
      </c>
      <c r="AA6" s="138">
        <f>'2. Technical Details'!AB10</f>
        <v>0</v>
      </c>
      <c r="AB6" s="138">
        <f>'2. Technical Details'!AC10</f>
        <v>0</v>
      </c>
      <c r="AC6" s="138">
        <f>'2. Technical Details'!AD10</f>
        <v>0</v>
      </c>
      <c r="AD6" s="138">
        <f>'2. Technical Details'!AE10</f>
        <v>0</v>
      </c>
      <c r="AE6" s="138">
        <f>'2. Technical Details'!AF10</f>
        <v>0</v>
      </c>
      <c r="AF6" s="138">
        <f>'2. Technical Details'!AG10</f>
        <v>0</v>
      </c>
      <c r="AG6" s="138">
        <f>'2. Technical Details'!AH10</f>
        <v>0</v>
      </c>
      <c r="AH6" s="138">
        <f>'2. Technical Details'!AI10</f>
        <v>0</v>
      </c>
      <c r="AI6" s="138">
        <f>'2. Technical Details'!AJ10</f>
        <v>0</v>
      </c>
      <c r="AJ6" s="138">
        <f>'2. Technical Details'!AK10</f>
        <v>0</v>
      </c>
      <c r="AK6" s="136">
        <f>'2. Technical Details'!E26</f>
        <v>0</v>
      </c>
      <c r="AL6" s="136">
        <f>'2. Technical Details'!F26</f>
        <v>0</v>
      </c>
      <c r="AM6" s="136">
        <f>'2. Technical Details'!G26</f>
        <v>0</v>
      </c>
      <c r="AN6" s="136">
        <f>'2. Technical Details'!H26</f>
        <v>0</v>
      </c>
      <c r="AO6" s="136" t="b">
        <f>'2. Technical Details'!I26</f>
        <v>0</v>
      </c>
      <c r="AP6" s="136" t="b">
        <f>'2. Technical Details'!J26</f>
        <v>0</v>
      </c>
      <c r="AQ6" s="136" t="b">
        <f>'2. Technical Details'!K26</f>
        <v>0</v>
      </c>
      <c r="AR6" s="136" t="str">
        <f>'2. Technical Details'!L26</f>
        <v>Please select</v>
      </c>
      <c r="AS6" s="136" t="str">
        <f>'2. Technical Details'!M26</f>
        <v>Please select</v>
      </c>
      <c r="AT6" s="136" t="b">
        <f>'2. Technical Details'!N26</f>
        <v>0</v>
      </c>
      <c r="AU6" s="136" t="b">
        <f>'2. Technical Details'!O26</f>
        <v>0</v>
      </c>
      <c r="AV6" s="136" t="e">
        <f>'2. Technical Details'!#REF!</f>
        <v>#REF!</v>
      </c>
      <c r="AW6" s="136">
        <f>'2. Technical Details'!P26</f>
        <v>0</v>
      </c>
      <c r="AX6" s="136" t="b">
        <f>'2. Technical Details'!Q26</f>
        <v>0</v>
      </c>
      <c r="AY6" s="136" t="b">
        <f>'2. Technical Details'!R26</f>
        <v>0</v>
      </c>
      <c r="AZ6" s="136" t="b">
        <f>'2. Technical Details'!S26</f>
        <v>0</v>
      </c>
      <c r="BA6" s="136" t="b">
        <f>'2. Technical Details'!T26</f>
        <v>0</v>
      </c>
      <c r="BB6" s="136" t="b">
        <f>'2. Technical Details'!U26</f>
        <v>0</v>
      </c>
      <c r="BC6" s="136">
        <f>'2. Technical Details'!V26</f>
        <v>0</v>
      </c>
      <c r="BD6" s="136">
        <f>'2. Technical Details'!W26</f>
        <v>0</v>
      </c>
      <c r="BE6" s="136">
        <f>'2. Technical Details'!X26</f>
        <v>0</v>
      </c>
      <c r="BF6">
        <f>'2. Technical Details'!E41</f>
        <v>0</v>
      </c>
      <c r="BG6">
        <f>'2. Technical Details'!F41</f>
        <v>0</v>
      </c>
      <c r="BH6">
        <f>'2. Technical Details'!G41</f>
        <v>0</v>
      </c>
      <c r="BI6">
        <f>'2. Technical Details'!H41</f>
        <v>0</v>
      </c>
      <c r="BJ6">
        <f>'2. Technical Details'!I41</f>
        <v>0</v>
      </c>
      <c r="BK6" t="str">
        <f>'2. Technical Details'!J41</f>
        <v/>
      </c>
      <c r="BL6" t="b">
        <f>'2. Technical Details'!K41</f>
        <v>0</v>
      </c>
      <c r="BM6">
        <f>'2. Technical Details'!L41</f>
        <v>0</v>
      </c>
      <c r="BN6">
        <f>'2. Technical Details'!M41</f>
        <v>0</v>
      </c>
      <c r="BO6">
        <f>'2. Technical Details'!N41</f>
        <v>0</v>
      </c>
      <c r="BP6">
        <f>'2. Technical Details'!O41</f>
        <v>0</v>
      </c>
      <c r="BQ6">
        <f>'2. Technical Details'!P41</f>
        <v>0</v>
      </c>
      <c r="BR6" t="str">
        <f>'2. Technical Details'!Q41</f>
        <v/>
      </c>
      <c r="BS6" t="b">
        <f>'2. Technical Details'!R41</f>
        <v>0</v>
      </c>
      <c r="BT6">
        <f>'2. Technical Details'!S41</f>
        <v>0</v>
      </c>
      <c r="BU6">
        <f>'2. Technical Details'!T41</f>
        <v>0</v>
      </c>
      <c r="BV6">
        <f>'2. Technical Details'!U41</f>
        <v>0</v>
      </c>
      <c r="BW6">
        <f>'2. Technical Details'!V41</f>
        <v>0</v>
      </c>
      <c r="BX6">
        <f>'2. Technical Details'!W41</f>
        <v>0</v>
      </c>
      <c r="BY6" t="str">
        <f>'2. Technical Details'!X41</f>
        <v/>
      </c>
      <c r="BZ6">
        <f>'2. Technical Details'!Y41</f>
        <v>0</v>
      </c>
      <c r="CA6">
        <f>'2. Technical Details'!Z41</f>
        <v>0</v>
      </c>
      <c r="CB6">
        <f>'2. Technical Details'!AA41</f>
        <v>0</v>
      </c>
      <c r="CC6">
        <f>'2. Technical Details'!AB41</f>
        <v>0</v>
      </c>
      <c r="CD6">
        <f>'2. Technical Details'!AC41</f>
        <v>0</v>
      </c>
      <c r="CE6" t="str">
        <f>'2. Technical Details'!AD41</f>
        <v/>
      </c>
      <c r="CF6" t="str">
        <f>'2. Technical Details'!AE41</f>
        <v/>
      </c>
      <c r="CG6">
        <f>'2. Technical Details'!AF41</f>
        <v>0</v>
      </c>
      <c r="CH6">
        <f>'2. Technical Details'!AG41</f>
        <v>0</v>
      </c>
      <c r="CI6">
        <f>'2. Technical Details'!AH41</f>
        <v>0</v>
      </c>
      <c r="CJ6">
        <f>'2. Technical Details'!AI41</f>
        <v>0</v>
      </c>
      <c r="CK6">
        <f>'2. Technical Details'!AJ41</f>
        <v>0</v>
      </c>
      <c r="CL6" t="str">
        <f>'2. Technical Details'!AK41</f>
        <v/>
      </c>
      <c r="CM6" t="str">
        <f>'2. Technical Details'!AL41</f>
        <v/>
      </c>
      <c r="CN6">
        <f>'2. Technical Details'!AM41</f>
        <v>0</v>
      </c>
      <c r="CO6" t="str">
        <f>'2. Technical Details'!AN41</f>
        <v/>
      </c>
      <c r="CP6" t="str">
        <f>'2. Technical Details'!AO41</f>
        <v/>
      </c>
      <c r="CQ6">
        <f>'3. Deliverability Details'!E10</f>
        <v>0</v>
      </c>
      <c r="CR6">
        <f>'3. Deliverability Details'!F10</f>
        <v>0</v>
      </c>
      <c r="CS6">
        <f>'3. Deliverability Details'!G10</f>
        <v>0</v>
      </c>
      <c r="CT6">
        <f>'3. Deliverability Details'!H10</f>
        <v>0</v>
      </c>
      <c r="CU6">
        <f>'3. Deliverability Details'!I10</f>
        <v>0</v>
      </c>
      <c r="CV6">
        <f>'3. Deliverability Details'!J10</f>
        <v>0</v>
      </c>
      <c r="CW6">
        <f>'3. Deliverability Details'!K10</f>
        <v>0</v>
      </c>
      <c r="CX6">
        <f>'3. Deliverability Details'!L10</f>
        <v>0</v>
      </c>
      <c r="CY6">
        <f>'3. Deliverability Details'!M10</f>
        <v>0</v>
      </c>
      <c r="CZ6">
        <f>'3. Deliverability Details'!N10</f>
        <v>0</v>
      </c>
      <c r="DA6">
        <f>'3. Deliverability Details'!O10</f>
        <v>0</v>
      </c>
      <c r="DB6" t="b">
        <f>'3. Deliverability Details'!P10</f>
        <v>0</v>
      </c>
      <c r="DC6" t="b">
        <f>'3. Deliverability Details'!Q10</f>
        <v>0</v>
      </c>
      <c r="DD6" t="b">
        <f>'3. Deliverability Details'!R10</f>
        <v>0</v>
      </c>
      <c r="DE6" s="18">
        <f>'3. Deliverability Details'!E26</f>
        <v>0</v>
      </c>
      <c r="DF6" s="18">
        <f>'3. Deliverability Details'!F26</f>
        <v>0</v>
      </c>
      <c r="DG6" s="18">
        <f>'3. Deliverability Details'!G26</f>
        <v>0</v>
      </c>
      <c r="DH6" s="18">
        <f>'3. Deliverability Details'!H26</f>
        <v>0</v>
      </c>
      <c r="DI6" s="18">
        <f>'3. Deliverability Details'!I26</f>
        <v>0</v>
      </c>
      <c r="DJ6" s="18">
        <f>'3. Deliverability Details'!J26</f>
        <v>0</v>
      </c>
      <c r="DK6" s="18">
        <f>'3. Deliverability Details'!K26</f>
        <v>0</v>
      </c>
      <c r="DL6">
        <f>'4. Financial Detail'!E10</f>
        <v>0</v>
      </c>
      <c r="DM6">
        <f>'4. Financial Detail'!F10</f>
        <v>0</v>
      </c>
      <c r="DN6">
        <f>'4. Financial Detail'!G10</f>
        <v>0</v>
      </c>
      <c r="DO6">
        <f>'4. Financial Detail'!H10</f>
        <v>0</v>
      </c>
      <c r="DP6">
        <f>'4. Financial Detail'!I10</f>
        <v>0</v>
      </c>
      <c r="DQ6">
        <f>'4. Financial Detail'!J10</f>
        <v>0</v>
      </c>
      <c r="DR6">
        <f>'4. Financial Detail'!K10</f>
        <v>0</v>
      </c>
      <c r="DS6">
        <f>'4. Financial Detail'!L10</f>
        <v>0</v>
      </c>
      <c r="DT6">
        <f>'4. Financial Detail'!M10</f>
        <v>0</v>
      </c>
      <c r="DU6">
        <f>'4. Financial Detail'!N10</f>
        <v>0</v>
      </c>
      <c r="DV6" t="str">
        <f>'4. Financial Detail'!O10</f>
        <v/>
      </c>
      <c r="DW6" t="str">
        <f>'4. Financial Detail'!P10</f>
        <v/>
      </c>
      <c r="DX6" t="str">
        <f>'4. Financial Detail'!Q10</f>
        <v/>
      </c>
      <c r="DY6" t="str">
        <f>'4. Financial Detail'!R10</f>
        <v/>
      </c>
      <c r="DZ6" t="str">
        <f>'4. Financial Detail'!S10</f>
        <v/>
      </c>
      <c r="EA6" t="str">
        <f>'4. Financial Detail'!T10</f>
        <v/>
      </c>
      <c r="EB6" t="str">
        <f>'4. Financial Detail'!U10</f>
        <v/>
      </c>
      <c r="EC6" t="str">
        <f>'4. Financial Detail'!V10</f>
        <v/>
      </c>
      <c r="ED6" t="str">
        <f>'4. Financial Detail'!W10</f>
        <v/>
      </c>
      <c r="EE6" t="str">
        <f>'4. Financial Detail'!X10</f>
        <v/>
      </c>
      <c r="EF6" t="str">
        <f>'4. Financial Detail'!Y10</f>
        <v/>
      </c>
      <c r="EG6">
        <f>'4. Financial Detail'!E25</f>
        <v>0</v>
      </c>
      <c r="EH6" t="b">
        <f>'4. Financial Detail'!F25</f>
        <v>1</v>
      </c>
      <c r="EI6" t="str">
        <f>'4. Financial Detail'!G25</f>
        <v/>
      </c>
      <c r="EJ6" t="str">
        <f>'4. Financial Detail'!H25</f>
        <v/>
      </c>
      <c r="EK6">
        <f>'4. Financial Detail'!I25</f>
        <v>0</v>
      </c>
      <c r="EL6">
        <f>'4. Financial Detail'!J25</f>
        <v>0</v>
      </c>
      <c r="EM6">
        <f>'4. Financial Detail'!K25</f>
        <v>0</v>
      </c>
      <c r="EN6">
        <f>'4. Financial Detail'!L25</f>
        <v>0</v>
      </c>
      <c r="EO6">
        <f>'4. Financial Detail'!M25</f>
        <v>0</v>
      </c>
      <c r="EP6">
        <f>'4. Financial Detail'!N25</f>
        <v>0</v>
      </c>
      <c r="EQ6">
        <f>'4. Financial Detail'!O25</f>
        <v>0</v>
      </c>
      <c r="ER6">
        <f>'4. Financial Detail'!P25</f>
        <v>0</v>
      </c>
      <c r="ES6">
        <f>'4. Financial Detail'!Q25</f>
        <v>0</v>
      </c>
      <c r="ET6">
        <f>'4. Financial Detail'!R25</f>
        <v>0</v>
      </c>
      <c r="EU6">
        <f>'4. Financial Detail'!S25</f>
        <v>0</v>
      </c>
      <c r="EV6" t="str">
        <f>'4. Financial Detail'!T25</f>
        <v/>
      </c>
    </row>
    <row r="7" spans="2:152" x14ac:dyDescent="0.3">
      <c r="B7">
        <f>'6. Summary &amp; Declaration'!$G$23</f>
        <v>0</v>
      </c>
      <c r="C7" s="138">
        <f>'2. Technical Details'!D11</f>
        <v>0</v>
      </c>
      <c r="D7" s="138">
        <f>'2. Technical Details'!E11</f>
        <v>0</v>
      </c>
      <c r="E7" s="138">
        <f>'2. Technical Details'!F11</f>
        <v>0</v>
      </c>
      <c r="F7" s="138" t="str">
        <f>'2. Technical Details'!G11</f>
        <v>Please select</v>
      </c>
      <c r="G7" s="138">
        <f>'2. Technical Details'!H11</f>
        <v>0</v>
      </c>
      <c r="H7" s="138" t="b">
        <f>'2. Technical Details'!I11</f>
        <v>0</v>
      </c>
      <c r="I7" s="138" t="b">
        <f>'2. Technical Details'!J11</f>
        <v>0</v>
      </c>
      <c r="J7" s="138" t="b">
        <f>'2. Technical Details'!K11</f>
        <v>0</v>
      </c>
      <c r="K7" s="138" t="b">
        <f>'2. Technical Details'!L11</f>
        <v>0</v>
      </c>
      <c r="L7" s="138">
        <f>'2. Technical Details'!M11</f>
        <v>0</v>
      </c>
      <c r="M7" s="138">
        <f>'2. Technical Details'!N11</f>
        <v>0</v>
      </c>
      <c r="N7" s="138">
        <f>'2. Technical Details'!O11</f>
        <v>0</v>
      </c>
      <c r="O7" s="138">
        <f>'2. Technical Details'!P11</f>
        <v>0</v>
      </c>
      <c r="P7" s="138">
        <f>'2. Technical Details'!Q11</f>
        <v>0</v>
      </c>
      <c r="Q7" s="138">
        <f>'2. Technical Details'!R11</f>
        <v>0</v>
      </c>
      <c r="R7" s="138">
        <f>'2. Technical Details'!S11</f>
        <v>0</v>
      </c>
      <c r="S7" s="138" t="b">
        <f>'2. Technical Details'!T11</f>
        <v>0</v>
      </c>
      <c r="T7" s="138">
        <f>'2. Technical Details'!U11</f>
        <v>0</v>
      </c>
      <c r="U7" s="138">
        <f>'2. Technical Details'!V11</f>
        <v>0</v>
      </c>
      <c r="V7" s="138">
        <f>'2. Technical Details'!W11</f>
        <v>0</v>
      </c>
      <c r="W7" s="138">
        <f>'2. Technical Details'!X11</f>
        <v>0</v>
      </c>
      <c r="X7" s="138">
        <f>'2. Technical Details'!Y11</f>
        <v>0</v>
      </c>
      <c r="Y7" s="138">
        <f>'2. Technical Details'!Z11</f>
        <v>0</v>
      </c>
      <c r="Z7" s="138" t="b">
        <f>'2. Technical Details'!AA11</f>
        <v>0</v>
      </c>
      <c r="AA7" s="138">
        <f>'2. Technical Details'!AB11</f>
        <v>0</v>
      </c>
      <c r="AB7" s="138">
        <f>'2. Technical Details'!AC11</f>
        <v>0</v>
      </c>
      <c r="AC7" s="138">
        <f>'2. Technical Details'!AD11</f>
        <v>0</v>
      </c>
      <c r="AD7" s="138">
        <f>'2. Technical Details'!AE11</f>
        <v>0</v>
      </c>
      <c r="AE7" s="138">
        <f>'2. Technical Details'!AF11</f>
        <v>0</v>
      </c>
      <c r="AF7" s="138">
        <f>'2. Technical Details'!AG11</f>
        <v>0</v>
      </c>
      <c r="AG7" s="138">
        <f>'2. Technical Details'!AH11</f>
        <v>0</v>
      </c>
      <c r="AH7" s="138">
        <f>'2. Technical Details'!AI11</f>
        <v>0</v>
      </c>
      <c r="AI7" s="138">
        <f>'2. Technical Details'!AJ11</f>
        <v>0</v>
      </c>
      <c r="AJ7" s="138">
        <f>'2. Technical Details'!AK11</f>
        <v>0</v>
      </c>
      <c r="AK7" s="136">
        <f>'2. Technical Details'!E27</f>
        <v>0</v>
      </c>
      <c r="AL7" s="136">
        <f>'2. Technical Details'!F27</f>
        <v>0</v>
      </c>
      <c r="AM7" s="136">
        <f>'2. Technical Details'!G27</f>
        <v>0</v>
      </c>
      <c r="AN7" s="136">
        <f>'2. Technical Details'!H27</f>
        <v>0</v>
      </c>
      <c r="AO7" s="136" t="b">
        <f>'2. Technical Details'!I27</f>
        <v>0</v>
      </c>
      <c r="AP7" s="136" t="b">
        <f>'2. Technical Details'!J27</f>
        <v>0</v>
      </c>
      <c r="AQ7" s="136" t="b">
        <f>'2. Technical Details'!K27</f>
        <v>0</v>
      </c>
      <c r="AR7" s="136" t="str">
        <f>'2. Technical Details'!L27</f>
        <v>Please select</v>
      </c>
      <c r="AS7" s="136" t="str">
        <f>'2. Technical Details'!M27</f>
        <v>Please select</v>
      </c>
      <c r="AT7" s="136" t="b">
        <f>'2. Technical Details'!N27</f>
        <v>0</v>
      </c>
      <c r="AU7" s="136" t="b">
        <f>'2. Technical Details'!O27</f>
        <v>0</v>
      </c>
      <c r="AV7" s="136" t="e">
        <f>'2. Technical Details'!#REF!</f>
        <v>#REF!</v>
      </c>
      <c r="AW7" s="136">
        <f>'2. Technical Details'!P27</f>
        <v>0</v>
      </c>
      <c r="AX7" s="136" t="b">
        <f>'2. Technical Details'!Q27</f>
        <v>0</v>
      </c>
      <c r="AY7" s="136" t="b">
        <f>'2. Technical Details'!R27</f>
        <v>0</v>
      </c>
      <c r="AZ7" s="136" t="b">
        <f>'2. Technical Details'!S27</f>
        <v>0</v>
      </c>
      <c r="BA7" s="136" t="b">
        <f>'2. Technical Details'!T27</f>
        <v>0</v>
      </c>
      <c r="BB7" s="136" t="b">
        <f>'2. Technical Details'!U27</f>
        <v>0</v>
      </c>
      <c r="BC7" s="136">
        <f>'2. Technical Details'!V27</f>
        <v>0</v>
      </c>
      <c r="BD7" s="136">
        <f>'2. Technical Details'!W27</f>
        <v>0</v>
      </c>
      <c r="BE7" s="136">
        <f>'2. Technical Details'!X27</f>
        <v>0</v>
      </c>
      <c r="BF7">
        <f>'2. Technical Details'!E42</f>
        <v>0</v>
      </c>
      <c r="BG7">
        <f>'2. Technical Details'!F42</f>
        <v>0</v>
      </c>
      <c r="BH7">
        <f>'2. Technical Details'!G42</f>
        <v>0</v>
      </c>
      <c r="BI7">
        <f>'2. Technical Details'!H42</f>
        <v>0</v>
      </c>
      <c r="BJ7">
        <f>'2. Technical Details'!I42</f>
        <v>0</v>
      </c>
      <c r="BK7" t="str">
        <f>'2. Technical Details'!J42</f>
        <v/>
      </c>
      <c r="BL7" t="b">
        <f>'2. Technical Details'!K42</f>
        <v>0</v>
      </c>
      <c r="BM7">
        <f>'2. Technical Details'!L42</f>
        <v>0</v>
      </c>
      <c r="BN7">
        <f>'2. Technical Details'!M42</f>
        <v>0</v>
      </c>
      <c r="BO7">
        <f>'2. Technical Details'!N42</f>
        <v>0</v>
      </c>
      <c r="BP7">
        <f>'2. Technical Details'!O42</f>
        <v>0</v>
      </c>
      <c r="BQ7">
        <f>'2. Technical Details'!P42</f>
        <v>0</v>
      </c>
      <c r="BR7" t="str">
        <f>'2. Technical Details'!Q42</f>
        <v/>
      </c>
      <c r="BS7" t="b">
        <f>'2. Technical Details'!R42</f>
        <v>0</v>
      </c>
      <c r="BT7">
        <f>'2. Technical Details'!S42</f>
        <v>0</v>
      </c>
      <c r="BU7">
        <f>'2. Technical Details'!T42</f>
        <v>0</v>
      </c>
      <c r="BV7">
        <f>'2. Technical Details'!U42</f>
        <v>0</v>
      </c>
      <c r="BW7">
        <f>'2. Technical Details'!V42</f>
        <v>0</v>
      </c>
      <c r="BX7">
        <f>'2. Technical Details'!W42</f>
        <v>0</v>
      </c>
      <c r="BY7" t="str">
        <f>'2. Technical Details'!X42</f>
        <v/>
      </c>
      <c r="BZ7">
        <f>'2. Technical Details'!Y42</f>
        <v>0</v>
      </c>
      <c r="CA7">
        <f>'2. Technical Details'!Z42</f>
        <v>0</v>
      </c>
      <c r="CB7">
        <f>'2. Technical Details'!AA42</f>
        <v>0</v>
      </c>
      <c r="CC7">
        <f>'2. Technical Details'!AB42</f>
        <v>0</v>
      </c>
      <c r="CD7">
        <f>'2. Technical Details'!AC42</f>
        <v>0</v>
      </c>
      <c r="CE7" t="str">
        <f>'2. Technical Details'!AD42</f>
        <v/>
      </c>
      <c r="CF7" t="str">
        <f>'2. Technical Details'!AE42</f>
        <v/>
      </c>
      <c r="CG7">
        <f>'2. Technical Details'!AF42</f>
        <v>0</v>
      </c>
      <c r="CH7">
        <f>'2. Technical Details'!AG42</f>
        <v>0</v>
      </c>
      <c r="CI7">
        <f>'2. Technical Details'!AH42</f>
        <v>0</v>
      </c>
      <c r="CJ7">
        <f>'2. Technical Details'!AI42</f>
        <v>0</v>
      </c>
      <c r="CK7">
        <f>'2. Technical Details'!AJ42</f>
        <v>0</v>
      </c>
      <c r="CL7" t="str">
        <f>'2. Technical Details'!AK42</f>
        <v/>
      </c>
      <c r="CM7" t="str">
        <f>'2. Technical Details'!AL42</f>
        <v/>
      </c>
      <c r="CN7">
        <f>'2. Technical Details'!AM42</f>
        <v>0</v>
      </c>
      <c r="CO7" t="str">
        <f>'2. Technical Details'!AN42</f>
        <v/>
      </c>
      <c r="CP7" t="str">
        <f>'2. Technical Details'!AO42</f>
        <v/>
      </c>
      <c r="CQ7">
        <f>'3. Deliverability Details'!E11</f>
        <v>0</v>
      </c>
      <c r="CR7">
        <f>'3. Deliverability Details'!F11</f>
        <v>0</v>
      </c>
      <c r="CS7">
        <f>'3. Deliverability Details'!G11</f>
        <v>0</v>
      </c>
      <c r="CT7">
        <f>'3. Deliverability Details'!H11</f>
        <v>0</v>
      </c>
      <c r="CU7">
        <f>'3. Deliverability Details'!I11</f>
        <v>0</v>
      </c>
      <c r="CV7">
        <f>'3. Deliverability Details'!J11</f>
        <v>0</v>
      </c>
      <c r="CW7">
        <f>'3. Deliverability Details'!K11</f>
        <v>0</v>
      </c>
      <c r="CX7">
        <f>'3. Deliverability Details'!L11</f>
        <v>0</v>
      </c>
      <c r="CY7">
        <f>'3. Deliverability Details'!M11</f>
        <v>0</v>
      </c>
      <c r="CZ7">
        <f>'3. Deliverability Details'!N11</f>
        <v>0</v>
      </c>
      <c r="DA7">
        <f>'3. Deliverability Details'!O11</f>
        <v>0</v>
      </c>
      <c r="DB7" t="b">
        <f>'3. Deliverability Details'!P11</f>
        <v>0</v>
      </c>
      <c r="DC7" t="b">
        <f>'3. Deliverability Details'!Q11</f>
        <v>0</v>
      </c>
      <c r="DD7" t="b">
        <f>'3. Deliverability Details'!R11</f>
        <v>0</v>
      </c>
      <c r="DE7" s="18">
        <f>'3. Deliverability Details'!E27</f>
        <v>0</v>
      </c>
      <c r="DF7" s="18">
        <f>'3. Deliverability Details'!F27</f>
        <v>0</v>
      </c>
      <c r="DG7" s="18">
        <f>'3. Deliverability Details'!G27</f>
        <v>0</v>
      </c>
      <c r="DH7" s="18">
        <f>'3. Deliverability Details'!H27</f>
        <v>0</v>
      </c>
      <c r="DI7" s="18">
        <f>'3. Deliverability Details'!I27</f>
        <v>0</v>
      </c>
      <c r="DJ7" s="18">
        <f>'3. Deliverability Details'!J27</f>
        <v>0</v>
      </c>
      <c r="DK7" s="18">
        <f>'3. Deliverability Details'!K27</f>
        <v>0</v>
      </c>
      <c r="DL7">
        <f>'4. Financial Detail'!E11</f>
        <v>0</v>
      </c>
      <c r="DM7">
        <f>'4. Financial Detail'!F11</f>
        <v>0</v>
      </c>
      <c r="DN7">
        <f>'4. Financial Detail'!G11</f>
        <v>0</v>
      </c>
      <c r="DO7">
        <f>'4. Financial Detail'!H11</f>
        <v>0</v>
      </c>
      <c r="DP7">
        <f>'4. Financial Detail'!I11</f>
        <v>0</v>
      </c>
      <c r="DQ7">
        <f>'4. Financial Detail'!J11</f>
        <v>0</v>
      </c>
      <c r="DR7">
        <f>'4. Financial Detail'!K11</f>
        <v>0</v>
      </c>
      <c r="DS7">
        <f>'4. Financial Detail'!L11</f>
        <v>0</v>
      </c>
      <c r="DT7">
        <f>'4. Financial Detail'!M11</f>
        <v>0</v>
      </c>
      <c r="DU7">
        <f>'4. Financial Detail'!N11</f>
        <v>0</v>
      </c>
      <c r="DV7" t="str">
        <f>'4. Financial Detail'!O11</f>
        <v/>
      </c>
      <c r="DW7" t="str">
        <f>'4. Financial Detail'!P11</f>
        <v/>
      </c>
      <c r="DX7" t="str">
        <f>'4. Financial Detail'!Q11</f>
        <v/>
      </c>
      <c r="DY7" t="str">
        <f>'4. Financial Detail'!R11</f>
        <v/>
      </c>
      <c r="DZ7" t="str">
        <f>'4. Financial Detail'!S11</f>
        <v/>
      </c>
      <c r="EA7" t="str">
        <f>'4. Financial Detail'!T11</f>
        <v/>
      </c>
      <c r="EB7" t="str">
        <f>'4. Financial Detail'!U11</f>
        <v/>
      </c>
      <c r="EC7" t="str">
        <f>'4. Financial Detail'!V11</f>
        <v/>
      </c>
      <c r="ED7" t="str">
        <f>'4. Financial Detail'!W11</f>
        <v/>
      </c>
      <c r="EE7" t="str">
        <f>'4. Financial Detail'!X11</f>
        <v/>
      </c>
      <c r="EF7" t="str">
        <f>'4. Financial Detail'!Y11</f>
        <v/>
      </c>
      <c r="EG7">
        <f>'4. Financial Detail'!E26</f>
        <v>0</v>
      </c>
      <c r="EH7" t="b">
        <f>'4. Financial Detail'!F26</f>
        <v>1</v>
      </c>
      <c r="EI7" t="str">
        <f>'4. Financial Detail'!G26</f>
        <v/>
      </c>
      <c r="EJ7" t="str">
        <f>'4. Financial Detail'!H26</f>
        <v/>
      </c>
      <c r="EK7">
        <f>'4. Financial Detail'!I26</f>
        <v>0</v>
      </c>
      <c r="EL7">
        <f>'4. Financial Detail'!J26</f>
        <v>0</v>
      </c>
      <c r="EM7">
        <f>'4. Financial Detail'!K26</f>
        <v>0</v>
      </c>
      <c r="EN7">
        <f>'4. Financial Detail'!L26</f>
        <v>0</v>
      </c>
      <c r="EO7">
        <f>'4. Financial Detail'!M26</f>
        <v>0</v>
      </c>
      <c r="EP7">
        <f>'4. Financial Detail'!N26</f>
        <v>0</v>
      </c>
      <c r="EQ7">
        <f>'4. Financial Detail'!O26</f>
        <v>0</v>
      </c>
      <c r="ER7">
        <f>'4. Financial Detail'!P26</f>
        <v>0</v>
      </c>
      <c r="ES7">
        <f>'4. Financial Detail'!Q26</f>
        <v>0</v>
      </c>
      <c r="ET7">
        <f>'4. Financial Detail'!R26</f>
        <v>0</v>
      </c>
      <c r="EU7">
        <f>'4. Financial Detail'!S26</f>
        <v>0</v>
      </c>
      <c r="EV7" t="str">
        <f>'4. Financial Detail'!T26</f>
        <v/>
      </c>
    </row>
    <row r="8" spans="2:152" x14ac:dyDescent="0.3">
      <c r="B8">
        <f>'6. Summary &amp; Declaration'!$G$23</f>
        <v>0</v>
      </c>
      <c r="C8" s="138">
        <f>'2. Technical Details'!D12</f>
        <v>0</v>
      </c>
      <c r="D8" s="138">
        <f>'2. Technical Details'!E12</f>
        <v>0</v>
      </c>
      <c r="E8" s="138">
        <f>'2. Technical Details'!F12</f>
        <v>0</v>
      </c>
      <c r="F8" s="138" t="str">
        <f>'2. Technical Details'!G12</f>
        <v>Please select</v>
      </c>
      <c r="G8" s="138">
        <f>'2. Technical Details'!H12</f>
        <v>0</v>
      </c>
      <c r="H8" s="138" t="b">
        <f>'2. Technical Details'!I12</f>
        <v>0</v>
      </c>
      <c r="I8" s="138" t="b">
        <f>'2. Technical Details'!J12</f>
        <v>0</v>
      </c>
      <c r="J8" s="138" t="b">
        <f>'2. Technical Details'!K12</f>
        <v>0</v>
      </c>
      <c r="K8" s="138" t="b">
        <f>'2. Technical Details'!L12</f>
        <v>0</v>
      </c>
      <c r="L8" s="138">
        <f>'2. Technical Details'!M12</f>
        <v>0</v>
      </c>
      <c r="M8" s="138">
        <f>'2. Technical Details'!N12</f>
        <v>0</v>
      </c>
      <c r="N8" s="138">
        <f>'2. Technical Details'!O12</f>
        <v>0</v>
      </c>
      <c r="O8" s="138">
        <f>'2. Technical Details'!P12</f>
        <v>0</v>
      </c>
      <c r="P8" s="138">
        <f>'2. Technical Details'!Q12</f>
        <v>0</v>
      </c>
      <c r="Q8" s="138">
        <f>'2. Technical Details'!R12</f>
        <v>0</v>
      </c>
      <c r="R8" s="138">
        <f>'2. Technical Details'!S12</f>
        <v>0</v>
      </c>
      <c r="S8" s="138" t="b">
        <f>'2. Technical Details'!T12</f>
        <v>0</v>
      </c>
      <c r="T8" s="138">
        <f>'2. Technical Details'!U12</f>
        <v>0</v>
      </c>
      <c r="U8" s="138">
        <f>'2. Technical Details'!V12</f>
        <v>0</v>
      </c>
      <c r="V8" s="138">
        <f>'2. Technical Details'!W12</f>
        <v>0</v>
      </c>
      <c r="W8" s="138">
        <f>'2. Technical Details'!X12</f>
        <v>0</v>
      </c>
      <c r="X8" s="138">
        <f>'2. Technical Details'!Y12</f>
        <v>0</v>
      </c>
      <c r="Y8" s="138">
        <f>'2. Technical Details'!Z12</f>
        <v>0</v>
      </c>
      <c r="Z8" s="138" t="b">
        <f>'2. Technical Details'!AA12</f>
        <v>0</v>
      </c>
      <c r="AA8" s="138">
        <f>'2. Technical Details'!AB12</f>
        <v>0</v>
      </c>
      <c r="AB8" s="138">
        <f>'2. Technical Details'!AC12</f>
        <v>0</v>
      </c>
      <c r="AC8" s="138">
        <f>'2. Technical Details'!AD12</f>
        <v>0</v>
      </c>
      <c r="AD8" s="138">
        <f>'2. Technical Details'!AE12</f>
        <v>0</v>
      </c>
      <c r="AE8" s="138">
        <f>'2. Technical Details'!AF12</f>
        <v>0</v>
      </c>
      <c r="AF8" s="138">
        <f>'2. Technical Details'!AG12</f>
        <v>0</v>
      </c>
      <c r="AG8" s="138">
        <f>'2. Technical Details'!AH12</f>
        <v>0</v>
      </c>
      <c r="AH8" s="138">
        <f>'2. Technical Details'!AI12</f>
        <v>0</v>
      </c>
      <c r="AI8" s="138">
        <f>'2. Technical Details'!AJ12</f>
        <v>0</v>
      </c>
      <c r="AJ8" s="138">
        <f>'2. Technical Details'!AK12</f>
        <v>0</v>
      </c>
      <c r="AK8" s="136">
        <f>'2. Technical Details'!E28</f>
        <v>0</v>
      </c>
      <c r="AL8" s="136">
        <f>'2. Technical Details'!F28</f>
        <v>0</v>
      </c>
      <c r="AM8" s="136">
        <f>'2. Technical Details'!G28</f>
        <v>0</v>
      </c>
      <c r="AN8" s="136">
        <f>'2. Technical Details'!H28</f>
        <v>0</v>
      </c>
      <c r="AO8" s="136" t="b">
        <f>'2. Technical Details'!I28</f>
        <v>0</v>
      </c>
      <c r="AP8" s="136" t="b">
        <f>'2. Technical Details'!J28</f>
        <v>0</v>
      </c>
      <c r="AQ8" s="136" t="b">
        <f>'2. Technical Details'!K28</f>
        <v>0</v>
      </c>
      <c r="AR8" s="136" t="str">
        <f>'2. Technical Details'!L28</f>
        <v>Please select</v>
      </c>
      <c r="AS8" s="136" t="str">
        <f>'2. Technical Details'!M28</f>
        <v>Please select</v>
      </c>
      <c r="AT8" s="136" t="b">
        <f>'2. Technical Details'!N28</f>
        <v>0</v>
      </c>
      <c r="AU8" s="136" t="b">
        <f>'2. Technical Details'!O28</f>
        <v>0</v>
      </c>
      <c r="AV8" s="136" t="e">
        <f>'2. Technical Details'!#REF!</f>
        <v>#REF!</v>
      </c>
      <c r="AW8" s="136">
        <f>'2. Technical Details'!P28</f>
        <v>0</v>
      </c>
      <c r="AX8" s="136" t="b">
        <f>'2. Technical Details'!Q28</f>
        <v>0</v>
      </c>
      <c r="AY8" s="136" t="b">
        <f>'2. Technical Details'!R28</f>
        <v>0</v>
      </c>
      <c r="AZ8" s="136" t="b">
        <f>'2. Technical Details'!S28</f>
        <v>0</v>
      </c>
      <c r="BA8" s="136" t="b">
        <f>'2. Technical Details'!T28</f>
        <v>0</v>
      </c>
      <c r="BB8" s="136" t="b">
        <f>'2. Technical Details'!U28</f>
        <v>0</v>
      </c>
      <c r="BC8" s="136">
        <f>'2. Technical Details'!V28</f>
        <v>0</v>
      </c>
      <c r="BD8" s="136">
        <f>'2. Technical Details'!W28</f>
        <v>0</v>
      </c>
      <c r="BE8" s="136">
        <f>'2. Technical Details'!X28</f>
        <v>0</v>
      </c>
      <c r="BF8">
        <f>'2. Technical Details'!E43</f>
        <v>0</v>
      </c>
      <c r="BG8">
        <f>'2. Technical Details'!F43</f>
        <v>0</v>
      </c>
      <c r="BH8">
        <f>'2. Technical Details'!G43</f>
        <v>0</v>
      </c>
      <c r="BI8">
        <f>'2. Technical Details'!H43</f>
        <v>0</v>
      </c>
      <c r="BJ8">
        <f>'2. Technical Details'!I43</f>
        <v>0</v>
      </c>
      <c r="BK8" t="str">
        <f>'2. Technical Details'!J43</f>
        <v/>
      </c>
      <c r="BL8" t="b">
        <f>'2. Technical Details'!K43</f>
        <v>0</v>
      </c>
      <c r="BM8">
        <f>'2. Technical Details'!L43</f>
        <v>0</v>
      </c>
      <c r="BN8">
        <f>'2. Technical Details'!M43</f>
        <v>0</v>
      </c>
      <c r="BO8">
        <f>'2. Technical Details'!N43</f>
        <v>0</v>
      </c>
      <c r="BP8">
        <f>'2. Technical Details'!O43</f>
        <v>0</v>
      </c>
      <c r="BQ8">
        <f>'2. Technical Details'!P43</f>
        <v>0</v>
      </c>
      <c r="BR8" t="str">
        <f>'2. Technical Details'!Q43</f>
        <v/>
      </c>
      <c r="BS8" t="b">
        <f>'2. Technical Details'!R43</f>
        <v>0</v>
      </c>
      <c r="BT8">
        <f>'2. Technical Details'!S43</f>
        <v>0</v>
      </c>
      <c r="BU8">
        <f>'2. Technical Details'!T43</f>
        <v>0</v>
      </c>
      <c r="BV8">
        <f>'2. Technical Details'!U43</f>
        <v>0</v>
      </c>
      <c r="BW8">
        <f>'2. Technical Details'!V43</f>
        <v>0</v>
      </c>
      <c r="BX8">
        <f>'2. Technical Details'!W43</f>
        <v>0</v>
      </c>
      <c r="BY8" t="str">
        <f>'2. Technical Details'!X43</f>
        <v/>
      </c>
      <c r="BZ8">
        <f>'2. Technical Details'!Y43</f>
        <v>0</v>
      </c>
      <c r="CA8">
        <f>'2. Technical Details'!Z43</f>
        <v>0</v>
      </c>
      <c r="CB8">
        <f>'2. Technical Details'!AA43</f>
        <v>0</v>
      </c>
      <c r="CC8">
        <f>'2. Technical Details'!AB43</f>
        <v>0</v>
      </c>
      <c r="CD8">
        <f>'2. Technical Details'!AC43</f>
        <v>0</v>
      </c>
      <c r="CE8" t="str">
        <f>'2. Technical Details'!AD43</f>
        <v/>
      </c>
      <c r="CF8" t="str">
        <f>'2. Technical Details'!AE43</f>
        <v/>
      </c>
      <c r="CG8">
        <f>'2. Technical Details'!AF43</f>
        <v>0</v>
      </c>
      <c r="CH8">
        <f>'2. Technical Details'!AG43</f>
        <v>0</v>
      </c>
      <c r="CI8">
        <f>'2. Technical Details'!AH43</f>
        <v>0</v>
      </c>
      <c r="CJ8">
        <f>'2. Technical Details'!AI43</f>
        <v>0</v>
      </c>
      <c r="CK8">
        <f>'2. Technical Details'!AJ43</f>
        <v>0</v>
      </c>
      <c r="CL8" t="str">
        <f>'2. Technical Details'!AK43</f>
        <v/>
      </c>
      <c r="CM8" t="str">
        <f>'2. Technical Details'!AL43</f>
        <v/>
      </c>
      <c r="CN8">
        <f>'2. Technical Details'!AM43</f>
        <v>0</v>
      </c>
      <c r="CO8" t="str">
        <f>'2. Technical Details'!AN43</f>
        <v/>
      </c>
      <c r="CP8" t="str">
        <f>'2. Technical Details'!AO43</f>
        <v/>
      </c>
      <c r="CQ8">
        <f>'3. Deliverability Details'!E12</f>
        <v>0</v>
      </c>
      <c r="CR8">
        <f>'3. Deliverability Details'!F12</f>
        <v>0</v>
      </c>
      <c r="CS8">
        <f>'3. Deliverability Details'!G12</f>
        <v>0</v>
      </c>
      <c r="CT8">
        <f>'3. Deliverability Details'!H12</f>
        <v>0</v>
      </c>
      <c r="CU8">
        <f>'3. Deliverability Details'!I12</f>
        <v>0</v>
      </c>
      <c r="CV8">
        <f>'3. Deliverability Details'!J12</f>
        <v>0</v>
      </c>
      <c r="CW8">
        <f>'3. Deliverability Details'!K12</f>
        <v>0</v>
      </c>
      <c r="CX8">
        <f>'3. Deliverability Details'!L12</f>
        <v>0</v>
      </c>
      <c r="CY8">
        <f>'3. Deliverability Details'!M12</f>
        <v>0</v>
      </c>
      <c r="CZ8">
        <f>'3. Deliverability Details'!N12</f>
        <v>0</v>
      </c>
      <c r="DA8">
        <f>'3. Deliverability Details'!O12</f>
        <v>0</v>
      </c>
      <c r="DB8" t="b">
        <f>'3. Deliverability Details'!P12</f>
        <v>0</v>
      </c>
      <c r="DC8" t="b">
        <f>'3. Deliverability Details'!Q12</f>
        <v>0</v>
      </c>
      <c r="DD8" t="b">
        <f>'3. Deliverability Details'!R12</f>
        <v>0</v>
      </c>
      <c r="DE8" s="18">
        <f>'3. Deliverability Details'!E28</f>
        <v>0</v>
      </c>
      <c r="DF8" s="18">
        <f>'3. Deliverability Details'!F28</f>
        <v>0</v>
      </c>
      <c r="DG8" s="18">
        <f>'3. Deliverability Details'!G28</f>
        <v>0</v>
      </c>
      <c r="DH8" s="18">
        <f>'3. Deliverability Details'!H28</f>
        <v>0</v>
      </c>
      <c r="DI8" s="18">
        <f>'3. Deliverability Details'!I28</f>
        <v>0</v>
      </c>
      <c r="DJ8" s="18">
        <f>'3. Deliverability Details'!J28</f>
        <v>0</v>
      </c>
      <c r="DK8" s="18">
        <f>'3. Deliverability Details'!K28</f>
        <v>0</v>
      </c>
      <c r="DL8">
        <f>'4. Financial Detail'!E12</f>
        <v>0</v>
      </c>
      <c r="DM8">
        <f>'4. Financial Detail'!F12</f>
        <v>0</v>
      </c>
      <c r="DN8">
        <f>'4. Financial Detail'!G12</f>
        <v>0</v>
      </c>
      <c r="DO8">
        <f>'4. Financial Detail'!H12</f>
        <v>0</v>
      </c>
      <c r="DP8">
        <f>'4. Financial Detail'!I12</f>
        <v>0</v>
      </c>
      <c r="DQ8">
        <f>'4. Financial Detail'!J12</f>
        <v>0</v>
      </c>
      <c r="DR8">
        <f>'4. Financial Detail'!K12</f>
        <v>0</v>
      </c>
      <c r="DS8">
        <f>'4. Financial Detail'!L12</f>
        <v>0</v>
      </c>
      <c r="DT8">
        <f>'4. Financial Detail'!M12</f>
        <v>0</v>
      </c>
      <c r="DU8">
        <f>'4. Financial Detail'!N12</f>
        <v>0</v>
      </c>
      <c r="DV8" t="str">
        <f>'4. Financial Detail'!O12</f>
        <v/>
      </c>
      <c r="DW8" t="str">
        <f>'4. Financial Detail'!P12</f>
        <v/>
      </c>
      <c r="DX8" t="str">
        <f>'4. Financial Detail'!Q12</f>
        <v/>
      </c>
      <c r="DY8" t="str">
        <f>'4. Financial Detail'!R12</f>
        <v/>
      </c>
      <c r="DZ8" t="str">
        <f>'4. Financial Detail'!S12</f>
        <v/>
      </c>
      <c r="EA8" t="str">
        <f>'4. Financial Detail'!T12</f>
        <v/>
      </c>
      <c r="EB8" t="str">
        <f>'4. Financial Detail'!U12</f>
        <v/>
      </c>
      <c r="EC8" t="str">
        <f>'4. Financial Detail'!V12</f>
        <v/>
      </c>
      <c r="ED8" t="str">
        <f>'4. Financial Detail'!W12</f>
        <v/>
      </c>
      <c r="EE8" t="str">
        <f>'4. Financial Detail'!X12</f>
        <v/>
      </c>
      <c r="EF8" t="str">
        <f>'4. Financial Detail'!Y12</f>
        <v/>
      </c>
      <c r="EG8">
        <f>'4. Financial Detail'!E27</f>
        <v>0</v>
      </c>
      <c r="EH8" t="b">
        <f>'4. Financial Detail'!F27</f>
        <v>1</v>
      </c>
      <c r="EI8" t="str">
        <f>'4. Financial Detail'!G27</f>
        <v/>
      </c>
      <c r="EJ8" t="str">
        <f>'4. Financial Detail'!H27</f>
        <v/>
      </c>
      <c r="EK8">
        <f>'4. Financial Detail'!I27</f>
        <v>0</v>
      </c>
      <c r="EL8">
        <f>'4. Financial Detail'!J27</f>
        <v>0</v>
      </c>
      <c r="EM8">
        <f>'4. Financial Detail'!K27</f>
        <v>0</v>
      </c>
      <c r="EN8">
        <f>'4. Financial Detail'!L27</f>
        <v>0</v>
      </c>
      <c r="EO8">
        <f>'4. Financial Detail'!M27</f>
        <v>0</v>
      </c>
      <c r="EP8">
        <f>'4. Financial Detail'!N27</f>
        <v>0</v>
      </c>
      <c r="EQ8">
        <f>'4. Financial Detail'!O27</f>
        <v>0</v>
      </c>
      <c r="ER8">
        <f>'4. Financial Detail'!P27</f>
        <v>0</v>
      </c>
      <c r="ES8">
        <f>'4. Financial Detail'!Q27</f>
        <v>0</v>
      </c>
      <c r="ET8">
        <f>'4. Financial Detail'!R27</f>
        <v>0</v>
      </c>
      <c r="EU8">
        <f>'4. Financial Detail'!S27</f>
        <v>0</v>
      </c>
      <c r="EV8" t="str">
        <f>'4. Financial Detail'!T27</f>
        <v/>
      </c>
    </row>
    <row r="9" spans="2:152" x14ac:dyDescent="0.3">
      <c r="B9">
        <f>'6. Summary &amp; Declaration'!$G$23</f>
        <v>0</v>
      </c>
      <c r="C9" s="138">
        <f>'2. Technical Details'!D13</f>
        <v>0</v>
      </c>
      <c r="D9" s="138">
        <f>'2. Technical Details'!E13</f>
        <v>0</v>
      </c>
      <c r="E9" s="138">
        <f>'2. Technical Details'!F13</f>
        <v>0</v>
      </c>
      <c r="F9" s="138" t="str">
        <f>'2. Technical Details'!G13</f>
        <v>Please select</v>
      </c>
      <c r="G9" s="138">
        <f>'2. Technical Details'!H13</f>
        <v>0</v>
      </c>
      <c r="H9" s="138" t="b">
        <f>'2. Technical Details'!I13</f>
        <v>0</v>
      </c>
      <c r="I9" s="138" t="b">
        <f>'2. Technical Details'!J13</f>
        <v>0</v>
      </c>
      <c r="J9" s="138" t="b">
        <f>'2. Technical Details'!K13</f>
        <v>0</v>
      </c>
      <c r="K9" s="138" t="b">
        <f>'2. Technical Details'!L13</f>
        <v>0</v>
      </c>
      <c r="L9" s="138">
        <f>'2. Technical Details'!M13</f>
        <v>0</v>
      </c>
      <c r="M9" s="138">
        <f>'2. Technical Details'!N13</f>
        <v>0</v>
      </c>
      <c r="N9" s="138">
        <f>'2. Technical Details'!O13</f>
        <v>0</v>
      </c>
      <c r="O9" s="138">
        <f>'2. Technical Details'!P13</f>
        <v>0</v>
      </c>
      <c r="P9" s="138">
        <f>'2. Technical Details'!Q13</f>
        <v>0</v>
      </c>
      <c r="Q9" s="138">
        <f>'2. Technical Details'!R13</f>
        <v>0</v>
      </c>
      <c r="R9" s="138">
        <f>'2. Technical Details'!S13</f>
        <v>0</v>
      </c>
      <c r="S9" s="138" t="b">
        <f>'2. Technical Details'!T13</f>
        <v>0</v>
      </c>
      <c r="T9" s="138">
        <f>'2. Technical Details'!U13</f>
        <v>0</v>
      </c>
      <c r="U9" s="138">
        <f>'2. Technical Details'!V13</f>
        <v>0</v>
      </c>
      <c r="V9" s="138">
        <f>'2. Technical Details'!W13</f>
        <v>0</v>
      </c>
      <c r="W9" s="138">
        <f>'2. Technical Details'!X13</f>
        <v>0</v>
      </c>
      <c r="X9" s="138">
        <f>'2. Technical Details'!Y13</f>
        <v>0</v>
      </c>
      <c r="Y9" s="138">
        <f>'2. Technical Details'!Z13</f>
        <v>0</v>
      </c>
      <c r="Z9" s="138" t="b">
        <f>'2. Technical Details'!AA13</f>
        <v>0</v>
      </c>
      <c r="AA9" s="138">
        <f>'2. Technical Details'!AB13</f>
        <v>0</v>
      </c>
      <c r="AB9" s="138">
        <f>'2. Technical Details'!AC13</f>
        <v>0</v>
      </c>
      <c r="AC9" s="138">
        <f>'2. Technical Details'!AD13</f>
        <v>0</v>
      </c>
      <c r="AD9" s="138">
        <f>'2. Technical Details'!AE13</f>
        <v>0</v>
      </c>
      <c r="AE9" s="138">
        <f>'2. Technical Details'!AF13</f>
        <v>0</v>
      </c>
      <c r="AF9" s="138">
        <f>'2. Technical Details'!AG13</f>
        <v>0</v>
      </c>
      <c r="AG9" s="138">
        <f>'2. Technical Details'!AH13</f>
        <v>0</v>
      </c>
      <c r="AH9" s="138">
        <f>'2. Technical Details'!AI13</f>
        <v>0</v>
      </c>
      <c r="AI9" s="138">
        <f>'2. Technical Details'!AJ13</f>
        <v>0</v>
      </c>
      <c r="AJ9" s="138">
        <f>'2. Technical Details'!AK13</f>
        <v>0</v>
      </c>
      <c r="AK9" s="136">
        <f>'2. Technical Details'!E29</f>
        <v>0</v>
      </c>
      <c r="AL9" s="136">
        <f>'2. Technical Details'!F29</f>
        <v>0</v>
      </c>
      <c r="AM9" s="136">
        <f>'2. Technical Details'!G29</f>
        <v>0</v>
      </c>
      <c r="AN9" s="136">
        <f>'2. Technical Details'!H29</f>
        <v>0</v>
      </c>
      <c r="AO9" s="136" t="b">
        <f>'2. Technical Details'!I29</f>
        <v>0</v>
      </c>
      <c r="AP9" s="136" t="b">
        <f>'2. Technical Details'!J29</f>
        <v>0</v>
      </c>
      <c r="AQ9" s="136" t="b">
        <f>'2. Technical Details'!K29</f>
        <v>0</v>
      </c>
      <c r="AR9" s="136" t="str">
        <f>'2. Technical Details'!L29</f>
        <v>Please select</v>
      </c>
      <c r="AS9" s="136" t="str">
        <f>'2. Technical Details'!M29</f>
        <v>Please select</v>
      </c>
      <c r="AT9" s="136" t="b">
        <f>'2. Technical Details'!N29</f>
        <v>0</v>
      </c>
      <c r="AU9" s="136" t="b">
        <f>'2. Technical Details'!O29</f>
        <v>0</v>
      </c>
      <c r="AV9" s="136" t="e">
        <f>'2. Technical Details'!#REF!</f>
        <v>#REF!</v>
      </c>
      <c r="AW9" s="136">
        <f>'2. Technical Details'!P29</f>
        <v>0</v>
      </c>
      <c r="AX9" s="136" t="b">
        <f>'2. Technical Details'!Q29</f>
        <v>0</v>
      </c>
      <c r="AY9" s="136" t="b">
        <f>'2. Technical Details'!R29</f>
        <v>0</v>
      </c>
      <c r="AZ9" s="136" t="b">
        <f>'2. Technical Details'!S29</f>
        <v>0</v>
      </c>
      <c r="BA9" s="136" t="b">
        <f>'2. Technical Details'!T29</f>
        <v>0</v>
      </c>
      <c r="BB9" s="136" t="b">
        <f>'2. Technical Details'!U29</f>
        <v>0</v>
      </c>
      <c r="BC9" s="136">
        <f>'2. Technical Details'!V29</f>
        <v>0</v>
      </c>
      <c r="BD9" s="136">
        <f>'2. Technical Details'!W29</f>
        <v>0</v>
      </c>
      <c r="BE9" s="136">
        <f>'2. Technical Details'!X29</f>
        <v>0</v>
      </c>
      <c r="BF9">
        <f>'2. Technical Details'!E44</f>
        <v>0</v>
      </c>
      <c r="BG9">
        <f>'2. Technical Details'!F44</f>
        <v>0</v>
      </c>
      <c r="BH9">
        <f>'2. Technical Details'!G44</f>
        <v>0</v>
      </c>
      <c r="BI9">
        <f>'2. Technical Details'!H44</f>
        <v>0</v>
      </c>
      <c r="BJ9">
        <f>'2. Technical Details'!I44</f>
        <v>0</v>
      </c>
      <c r="BK9" t="str">
        <f>'2. Technical Details'!J44</f>
        <v/>
      </c>
      <c r="BL9" t="b">
        <f>'2. Technical Details'!K44</f>
        <v>0</v>
      </c>
      <c r="BM9">
        <f>'2. Technical Details'!L44</f>
        <v>0</v>
      </c>
      <c r="BN9">
        <f>'2. Technical Details'!M44</f>
        <v>0</v>
      </c>
      <c r="BO9">
        <f>'2. Technical Details'!N44</f>
        <v>0</v>
      </c>
      <c r="BP9">
        <f>'2. Technical Details'!O44</f>
        <v>0</v>
      </c>
      <c r="BQ9">
        <f>'2. Technical Details'!P44</f>
        <v>0</v>
      </c>
      <c r="BR9" t="str">
        <f>'2. Technical Details'!Q44</f>
        <v/>
      </c>
      <c r="BS9" t="b">
        <f>'2. Technical Details'!R44</f>
        <v>0</v>
      </c>
      <c r="BT9">
        <f>'2. Technical Details'!S44</f>
        <v>0</v>
      </c>
      <c r="BU9">
        <f>'2. Technical Details'!T44</f>
        <v>0</v>
      </c>
      <c r="BV9">
        <f>'2. Technical Details'!U44</f>
        <v>0</v>
      </c>
      <c r="BW9">
        <f>'2. Technical Details'!V44</f>
        <v>0</v>
      </c>
      <c r="BX9">
        <f>'2. Technical Details'!W44</f>
        <v>0</v>
      </c>
      <c r="BY9" t="str">
        <f>'2. Technical Details'!X44</f>
        <v/>
      </c>
      <c r="BZ9">
        <f>'2. Technical Details'!Y44</f>
        <v>0</v>
      </c>
      <c r="CA9">
        <f>'2. Technical Details'!Z44</f>
        <v>0</v>
      </c>
      <c r="CB9">
        <f>'2. Technical Details'!AA44</f>
        <v>0</v>
      </c>
      <c r="CC9">
        <f>'2. Technical Details'!AB44</f>
        <v>0</v>
      </c>
      <c r="CD9">
        <f>'2. Technical Details'!AC44</f>
        <v>0</v>
      </c>
      <c r="CE9" t="str">
        <f>'2. Technical Details'!AD44</f>
        <v/>
      </c>
      <c r="CF9" t="str">
        <f>'2. Technical Details'!AE44</f>
        <v/>
      </c>
      <c r="CG9">
        <f>'2. Technical Details'!AF44</f>
        <v>0</v>
      </c>
      <c r="CH9">
        <f>'2. Technical Details'!AG44</f>
        <v>0</v>
      </c>
      <c r="CI9">
        <f>'2. Technical Details'!AH44</f>
        <v>0</v>
      </c>
      <c r="CJ9">
        <f>'2. Technical Details'!AI44</f>
        <v>0</v>
      </c>
      <c r="CK9">
        <f>'2. Technical Details'!AJ44</f>
        <v>0</v>
      </c>
      <c r="CL9" t="str">
        <f>'2. Technical Details'!AK44</f>
        <v/>
      </c>
      <c r="CM9" t="str">
        <f>'2. Technical Details'!AL44</f>
        <v/>
      </c>
      <c r="CN9">
        <f>'2. Technical Details'!AM44</f>
        <v>0</v>
      </c>
      <c r="CO9" t="str">
        <f>'2. Technical Details'!AN44</f>
        <v/>
      </c>
      <c r="CP9" t="str">
        <f>'2. Technical Details'!AO44</f>
        <v/>
      </c>
      <c r="CQ9">
        <f>'3. Deliverability Details'!E13</f>
        <v>0</v>
      </c>
      <c r="CR9">
        <f>'3. Deliverability Details'!F13</f>
        <v>0</v>
      </c>
      <c r="CS9">
        <f>'3. Deliverability Details'!G13</f>
        <v>0</v>
      </c>
      <c r="CT9">
        <f>'3. Deliverability Details'!H13</f>
        <v>0</v>
      </c>
      <c r="CU9">
        <f>'3. Deliverability Details'!I13</f>
        <v>0</v>
      </c>
      <c r="CV9">
        <f>'3. Deliverability Details'!J13</f>
        <v>0</v>
      </c>
      <c r="CW9">
        <f>'3. Deliverability Details'!K13</f>
        <v>0</v>
      </c>
      <c r="CX9">
        <f>'3. Deliverability Details'!L13</f>
        <v>0</v>
      </c>
      <c r="CY9">
        <f>'3. Deliverability Details'!M13</f>
        <v>0</v>
      </c>
      <c r="CZ9">
        <f>'3. Deliverability Details'!N13</f>
        <v>0</v>
      </c>
      <c r="DA9">
        <f>'3. Deliverability Details'!O13</f>
        <v>0</v>
      </c>
      <c r="DB9" t="b">
        <f>'3. Deliverability Details'!P13</f>
        <v>0</v>
      </c>
      <c r="DC9" t="b">
        <f>'3. Deliverability Details'!Q13</f>
        <v>0</v>
      </c>
      <c r="DD9" t="b">
        <f>'3. Deliverability Details'!R13</f>
        <v>0</v>
      </c>
      <c r="DE9" s="18">
        <f>'3. Deliverability Details'!E29</f>
        <v>0</v>
      </c>
      <c r="DF9" s="18">
        <f>'3. Deliverability Details'!F29</f>
        <v>0</v>
      </c>
      <c r="DG9" s="18">
        <f>'3. Deliverability Details'!G29</f>
        <v>0</v>
      </c>
      <c r="DH9" s="18">
        <f>'3. Deliverability Details'!H29</f>
        <v>0</v>
      </c>
      <c r="DI9" s="18">
        <f>'3. Deliverability Details'!I29</f>
        <v>0</v>
      </c>
      <c r="DJ9" s="18">
        <f>'3. Deliverability Details'!J29</f>
        <v>0</v>
      </c>
      <c r="DK9" s="18">
        <f>'3. Deliverability Details'!K29</f>
        <v>0</v>
      </c>
      <c r="DL9">
        <f>'4. Financial Detail'!E13</f>
        <v>0</v>
      </c>
      <c r="DM9">
        <f>'4. Financial Detail'!F13</f>
        <v>0</v>
      </c>
      <c r="DN9">
        <f>'4. Financial Detail'!G13</f>
        <v>0</v>
      </c>
      <c r="DO9">
        <f>'4. Financial Detail'!H13</f>
        <v>0</v>
      </c>
      <c r="DP9">
        <f>'4. Financial Detail'!I13</f>
        <v>0</v>
      </c>
      <c r="DQ9">
        <f>'4. Financial Detail'!J13</f>
        <v>0</v>
      </c>
      <c r="DR9">
        <f>'4. Financial Detail'!K13</f>
        <v>0</v>
      </c>
      <c r="DS9">
        <f>'4. Financial Detail'!L13</f>
        <v>0</v>
      </c>
      <c r="DT9">
        <f>'4. Financial Detail'!M13</f>
        <v>0</v>
      </c>
      <c r="DU9">
        <f>'4. Financial Detail'!N13</f>
        <v>0</v>
      </c>
      <c r="DV9" t="str">
        <f>'4. Financial Detail'!O13</f>
        <v/>
      </c>
      <c r="DW9" t="str">
        <f>'4. Financial Detail'!P13</f>
        <v/>
      </c>
      <c r="DX9" t="str">
        <f>'4. Financial Detail'!Q13</f>
        <v/>
      </c>
      <c r="DY9" t="str">
        <f>'4. Financial Detail'!R13</f>
        <v/>
      </c>
      <c r="DZ9" t="str">
        <f>'4. Financial Detail'!S13</f>
        <v/>
      </c>
      <c r="EA9" t="str">
        <f>'4. Financial Detail'!T13</f>
        <v/>
      </c>
      <c r="EB9" t="str">
        <f>'4. Financial Detail'!U13</f>
        <v/>
      </c>
      <c r="EC9" t="str">
        <f>'4. Financial Detail'!V13</f>
        <v/>
      </c>
      <c r="ED9" t="str">
        <f>'4. Financial Detail'!W13</f>
        <v/>
      </c>
      <c r="EE9" t="str">
        <f>'4. Financial Detail'!X13</f>
        <v/>
      </c>
      <c r="EF9" t="str">
        <f>'4. Financial Detail'!Y13</f>
        <v/>
      </c>
      <c r="EG9">
        <f>'4. Financial Detail'!E28</f>
        <v>0</v>
      </c>
      <c r="EH9" t="b">
        <f>'4. Financial Detail'!F28</f>
        <v>1</v>
      </c>
      <c r="EI9" t="str">
        <f>'4. Financial Detail'!G28</f>
        <v/>
      </c>
      <c r="EJ9" t="str">
        <f>'4. Financial Detail'!H28</f>
        <v/>
      </c>
      <c r="EK9">
        <f>'4. Financial Detail'!I28</f>
        <v>0</v>
      </c>
      <c r="EL9">
        <f>'4. Financial Detail'!J28</f>
        <v>0</v>
      </c>
      <c r="EM9">
        <f>'4. Financial Detail'!K28</f>
        <v>0</v>
      </c>
      <c r="EN9">
        <f>'4. Financial Detail'!L28</f>
        <v>0</v>
      </c>
      <c r="EO9">
        <f>'4. Financial Detail'!M28</f>
        <v>0</v>
      </c>
      <c r="EP9">
        <f>'4. Financial Detail'!N28</f>
        <v>0</v>
      </c>
      <c r="EQ9">
        <f>'4. Financial Detail'!O28</f>
        <v>0</v>
      </c>
      <c r="ER9">
        <f>'4. Financial Detail'!P28</f>
        <v>0</v>
      </c>
      <c r="ES9">
        <f>'4. Financial Detail'!Q28</f>
        <v>0</v>
      </c>
      <c r="ET9">
        <f>'4. Financial Detail'!R28</f>
        <v>0</v>
      </c>
      <c r="EU9">
        <f>'4. Financial Detail'!S28</f>
        <v>0</v>
      </c>
      <c r="EV9" t="str">
        <f>'4. Financial Detail'!T28</f>
        <v/>
      </c>
    </row>
    <row r="10" spans="2:152" x14ac:dyDescent="0.3">
      <c r="B10">
        <f>'6. Summary &amp; Declaration'!$G$23</f>
        <v>0</v>
      </c>
      <c r="C10" s="138">
        <f>'2. Technical Details'!D14</f>
        <v>0</v>
      </c>
      <c r="D10" s="138">
        <f>'2. Technical Details'!E14</f>
        <v>0</v>
      </c>
      <c r="E10" s="138">
        <f>'2. Technical Details'!F14</f>
        <v>0</v>
      </c>
      <c r="F10" s="138" t="str">
        <f>'2. Technical Details'!G14</f>
        <v>Please select</v>
      </c>
      <c r="G10" s="138">
        <f>'2. Technical Details'!H14</f>
        <v>0</v>
      </c>
      <c r="H10" s="138" t="b">
        <f>'2. Technical Details'!I14</f>
        <v>0</v>
      </c>
      <c r="I10" s="138" t="b">
        <f>'2. Technical Details'!J14</f>
        <v>0</v>
      </c>
      <c r="J10" s="138" t="b">
        <f>'2. Technical Details'!K14</f>
        <v>0</v>
      </c>
      <c r="K10" s="138" t="b">
        <f>'2. Technical Details'!L14</f>
        <v>0</v>
      </c>
      <c r="L10" s="138">
        <f>'2. Technical Details'!M14</f>
        <v>0</v>
      </c>
      <c r="M10" s="138">
        <f>'2. Technical Details'!N14</f>
        <v>0</v>
      </c>
      <c r="N10" s="138">
        <f>'2. Technical Details'!O14</f>
        <v>0</v>
      </c>
      <c r="O10" s="138">
        <f>'2. Technical Details'!P14</f>
        <v>0</v>
      </c>
      <c r="P10" s="138">
        <f>'2. Technical Details'!Q14</f>
        <v>0</v>
      </c>
      <c r="Q10" s="138">
        <f>'2. Technical Details'!R14</f>
        <v>0</v>
      </c>
      <c r="R10" s="138">
        <f>'2. Technical Details'!S14</f>
        <v>0</v>
      </c>
      <c r="S10" s="138" t="b">
        <f>'2. Technical Details'!T14</f>
        <v>0</v>
      </c>
      <c r="T10" s="138">
        <f>'2. Technical Details'!U14</f>
        <v>0</v>
      </c>
      <c r="U10" s="138">
        <f>'2. Technical Details'!V14</f>
        <v>0</v>
      </c>
      <c r="V10" s="138">
        <f>'2. Technical Details'!W14</f>
        <v>0</v>
      </c>
      <c r="W10" s="138">
        <f>'2. Technical Details'!X14</f>
        <v>0</v>
      </c>
      <c r="X10" s="138">
        <f>'2. Technical Details'!Y14</f>
        <v>0</v>
      </c>
      <c r="Y10" s="138">
        <f>'2. Technical Details'!Z14</f>
        <v>0</v>
      </c>
      <c r="Z10" s="138" t="b">
        <f>'2. Technical Details'!AA14</f>
        <v>0</v>
      </c>
      <c r="AA10" s="138">
        <f>'2. Technical Details'!AB14</f>
        <v>0</v>
      </c>
      <c r="AB10" s="138">
        <f>'2. Technical Details'!AC14</f>
        <v>0</v>
      </c>
      <c r="AC10" s="138">
        <f>'2. Technical Details'!AD14</f>
        <v>0</v>
      </c>
      <c r="AD10" s="138">
        <f>'2. Technical Details'!AE14</f>
        <v>0</v>
      </c>
      <c r="AE10" s="138">
        <f>'2. Technical Details'!AF14</f>
        <v>0</v>
      </c>
      <c r="AF10" s="138">
        <f>'2. Technical Details'!AG14</f>
        <v>0</v>
      </c>
      <c r="AG10" s="138">
        <f>'2. Technical Details'!AH14</f>
        <v>0</v>
      </c>
      <c r="AH10" s="138">
        <f>'2. Technical Details'!AI14</f>
        <v>0</v>
      </c>
      <c r="AI10" s="138">
        <f>'2. Technical Details'!AJ14</f>
        <v>0</v>
      </c>
      <c r="AJ10" s="138">
        <f>'2. Technical Details'!AK14</f>
        <v>0</v>
      </c>
      <c r="AK10" s="136">
        <f>'2. Technical Details'!E30</f>
        <v>0</v>
      </c>
      <c r="AL10" s="136">
        <f>'2. Technical Details'!F30</f>
        <v>0</v>
      </c>
      <c r="AM10" s="136">
        <f>'2. Technical Details'!G30</f>
        <v>0</v>
      </c>
      <c r="AN10" s="136">
        <f>'2. Technical Details'!H30</f>
        <v>0</v>
      </c>
      <c r="AO10" s="136" t="b">
        <f>'2. Technical Details'!I30</f>
        <v>0</v>
      </c>
      <c r="AP10" s="136" t="b">
        <f>'2. Technical Details'!J30</f>
        <v>0</v>
      </c>
      <c r="AQ10" s="136" t="b">
        <f>'2. Technical Details'!K30</f>
        <v>0</v>
      </c>
      <c r="AR10" s="136" t="str">
        <f>'2. Technical Details'!L30</f>
        <v>Please select</v>
      </c>
      <c r="AS10" s="136" t="str">
        <f>'2. Technical Details'!M30</f>
        <v>Please select</v>
      </c>
      <c r="AT10" s="136" t="b">
        <f>'2. Technical Details'!N30</f>
        <v>0</v>
      </c>
      <c r="AU10" s="136" t="b">
        <f>'2. Technical Details'!O30</f>
        <v>0</v>
      </c>
      <c r="AV10" s="136" t="e">
        <f>'2. Technical Details'!#REF!</f>
        <v>#REF!</v>
      </c>
      <c r="AW10" s="136">
        <f>'2. Technical Details'!P30</f>
        <v>0</v>
      </c>
      <c r="AX10" s="136" t="b">
        <f>'2. Technical Details'!Q30</f>
        <v>0</v>
      </c>
      <c r="AY10" s="136" t="b">
        <f>'2. Technical Details'!R30</f>
        <v>0</v>
      </c>
      <c r="AZ10" s="136" t="b">
        <f>'2. Technical Details'!S30</f>
        <v>0</v>
      </c>
      <c r="BA10" s="136" t="b">
        <f>'2. Technical Details'!T30</f>
        <v>0</v>
      </c>
      <c r="BB10" s="136" t="b">
        <f>'2. Technical Details'!U30</f>
        <v>0</v>
      </c>
      <c r="BC10" s="136">
        <f>'2. Technical Details'!V30</f>
        <v>0</v>
      </c>
      <c r="BD10" s="136">
        <f>'2. Technical Details'!W30</f>
        <v>0</v>
      </c>
      <c r="BE10" s="136">
        <f>'2. Technical Details'!X30</f>
        <v>0</v>
      </c>
      <c r="BF10">
        <f>'2. Technical Details'!E45</f>
        <v>0</v>
      </c>
      <c r="BG10">
        <f>'2. Technical Details'!F45</f>
        <v>0</v>
      </c>
      <c r="BH10">
        <f>'2. Technical Details'!G45</f>
        <v>0</v>
      </c>
      <c r="BI10">
        <f>'2. Technical Details'!H45</f>
        <v>0</v>
      </c>
      <c r="BJ10">
        <f>'2. Technical Details'!I45</f>
        <v>0</v>
      </c>
      <c r="BK10" t="str">
        <f>'2. Technical Details'!J45</f>
        <v/>
      </c>
      <c r="BL10" t="b">
        <f>'2. Technical Details'!K45</f>
        <v>0</v>
      </c>
      <c r="BM10">
        <f>'2. Technical Details'!L45</f>
        <v>0</v>
      </c>
      <c r="BN10">
        <f>'2. Technical Details'!M45</f>
        <v>0</v>
      </c>
      <c r="BO10">
        <f>'2. Technical Details'!N45</f>
        <v>0</v>
      </c>
      <c r="BP10">
        <f>'2. Technical Details'!O45</f>
        <v>0</v>
      </c>
      <c r="BQ10">
        <f>'2. Technical Details'!P45</f>
        <v>0</v>
      </c>
      <c r="BR10" t="str">
        <f>'2. Technical Details'!Q45</f>
        <v/>
      </c>
      <c r="BS10" t="b">
        <f>'2. Technical Details'!R45</f>
        <v>0</v>
      </c>
      <c r="BT10">
        <f>'2. Technical Details'!S45</f>
        <v>0</v>
      </c>
      <c r="BU10">
        <f>'2. Technical Details'!T45</f>
        <v>0</v>
      </c>
      <c r="BV10">
        <f>'2. Technical Details'!U45</f>
        <v>0</v>
      </c>
      <c r="BW10">
        <f>'2. Technical Details'!V45</f>
        <v>0</v>
      </c>
      <c r="BX10">
        <f>'2. Technical Details'!W45</f>
        <v>0</v>
      </c>
      <c r="BY10" t="str">
        <f>'2. Technical Details'!X45</f>
        <v/>
      </c>
      <c r="BZ10">
        <f>'2. Technical Details'!Y45</f>
        <v>0</v>
      </c>
      <c r="CA10">
        <f>'2. Technical Details'!Z45</f>
        <v>0</v>
      </c>
      <c r="CB10">
        <f>'2. Technical Details'!AA45</f>
        <v>0</v>
      </c>
      <c r="CC10">
        <f>'2. Technical Details'!AB45</f>
        <v>0</v>
      </c>
      <c r="CD10">
        <f>'2. Technical Details'!AC45</f>
        <v>0</v>
      </c>
      <c r="CE10" t="str">
        <f>'2. Technical Details'!AD45</f>
        <v/>
      </c>
      <c r="CF10" t="str">
        <f>'2. Technical Details'!AE45</f>
        <v/>
      </c>
      <c r="CG10">
        <f>'2. Technical Details'!AF45</f>
        <v>0</v>
      </c>
      <c r="CH10">
        <f>'2. Technical Details'!AG45</f>
        <v>0</v>
      </c>
      <c r="CI10">
        <f>'2. Technical Details'!AH45</f>
        <v>0</v>
      </c>
      <c r="CJ10">
        <f>'2. Technical Details'!AI45</f>
        <v>0</v>
      </c>
      <c r="CK10">
        <f>'2. Technical Details'!AJ45</f>
        <v>0</v>
      </c>
      <c r="CL10" t="str">
        <f>'2. Technical Details'!AK45</f>
        <v/>
      </c>
      <c r="CM10" t="str">
        <f>'2. Technical Details'!AL45</f>
        <v/>
      </c>
      <c r="CN10">
        <f>'2. Technical Details'!AM45</f>
        <v>0</v>
      </c>
      <c r="CO10" t="str">
        <f>'2. Technical Details'!AN45</f>
        <v/>
      </c>
      <c r="CP10" t="str">
        <f>'2. Technical Details'!AO45</f>
        <v/>
      </c>
      <c r="CQ10">
        <f>'3. Deliverability Details'!E14</f>
        <v>0</v>
      </c>
      <c r="CR10">
        <f>'3. Deliverability Details'!F14</f>
        <v>0</v>
      </c>
      <c r="CS10">
        <f>'3. Deliverability Details'!G14</f>
        <v>0</v>
      </c>
      <c r="CT10">
        <f>'3. Deliverability Details'!H14</f>
        <v>0</v>
      </c>
      <c r="CU10">
        <f>'3. Deliverability Details'!I14</f>
        <v>0</v>
      </c>
      <c r="CV10">
        <f>'3. Deliverability Details'!J14</f>
        <v>0</v>
      </c>
      <c r="CW10">
        <f>'3. Deliverability Details'!K14</f>
        <v>0</v>
      </c>
      <c r="CX10">
        <f>'3. Deliverability Details'!L14</f>
        <v>0</v>
      </c>
      <c r="CY10">
        <f>'3. Deliverability Details'!M14</f>
        <v>0</v>
      </c>
      <c r="CZ10">
        <f>'3. Deliverability Details'!N14</f>
        <v>0</v>
      </c>
      <c r="DA10">
        <f>'3. Deliverability Details'!O14</f>
        <v>0</v>
      </c>
      <c r="DB10" t="b">
        <f>'3. Deliverability Details'!P14</f>
        <v>0</v>
      </c>
      <c r="DC10" t="b">
        <f>'3. Deliverability Details'!Q14</f>
        <v>0</v>
      </c>
      <c r="DD10" t="b">
        <f>'3. Deliverability Details'!R14</f>
        <v>0</v>
      </c>
      <c r="DE10" s="18">
        <f>'3. Deliverability Details'!E30</f>
        <v>0</v>
      </c>
      <c r="DF10" s="18">
        <f>'3. Deliverability Details'!F30</f>
        <v>0</v>
      </c>
      <c r="DG10" s="18">
        <f>'3. Deliverability Details'!G30</f>
        <v>0</v>
      </c>
      <c r="DH10" s="18">
        <f>'3. Deliverability Details'!H30</f>
        <v>0</v>
      </c>
      <c r="DI10" s="18">
        <f>'3. Deliverability Details'!I30</f>
        <v>0</v>
      </c>
      <c r="DJ10" s="18">
        <f>'3. Deliverability Details'!J30</f>
        <v>0</v>
      </c>
      <c r="DK10" s="18">
        <f>'3. Deliverability Details'!K30</f>
        <v>0</v>
      </c>
      <c r="DL10">
        <f>'4. Financial Detail'!E14</f>
        <v>0</v>
      </c>
      <c r="DM10">
        <f>'4. Financial Detail'!F14</f>
        <v>0</v>
      </c>
      <c r="DN10">
        <f>'4. Financial Detail'!G14</f>
        <v>0</v>
      </c>
      <c r="DO10">
        <f>'4. Financial Detail'!H14</f>
        <v>0</v>
      </c>
      <c r="DP10">
        <f>'4. Financial Detail'!I14</f>
        <v>0</v>
      </c>
      <c r="DQ10">
        <f>'4. Financial Detail'!J14</f>
        <v>0</v>
      </c>
      <c r="DR10">
        <f>'4. Financial Detail'!K14</f>
        <v>0</v>
      </c>
      <c r="DS10">
        <f>'4. Financial Detail'!L14</f>
        <v>0</v>
      </c>
      <c r="DT10">
        <f>'4. Financial Detail'!M14</f>
        <v>0</v>
      </c>
      <c r="DU10">
        <f>'4. Financial Detail'!N14</f>
        <v>0</v>
      </c>
      <c r="DV10" t="str">
        <f>'4. Financial Detail'!O14</f>
        <v/>
      </c>
      <c r="DW10" t="str">
        <f>'4. Financial Detail'!P14</f>
        <v/>
      </c>
      <c r="DX10" t="str">
        <f>'4. Financial Detail'!Q14</f>
        <v/>
      </c>
      <c r="DY10" t="str">
        <f>'4. Financial Detail'!R14</f>
        <v/>
      </c>
      <c r="DZ10" t="str">
        <f>'4. Financial Detail'!S14</f>
        <v/>
      </c>
      <c r="EA10" t="str">
        <f>'4. Financial Detail'!T14</f>
        <v/>
      </c>
      <c r="EB10" t="str">
        <f>'4. Financial Detail'!U14</f>
        <v/>
      </c>
      <c r="EC10" t="str">
        <f>'4. Financial Detail'!V14</f>
        <v/>
      </c>
      <c r="ED10" t="str">
        <f>'4. Financial Detail'!W14</f>
        <v/>
      </c>
      <c r="EE10" t="str">
        <f>'4. Financial Detail'!X14</f>
        <v/>
      </c>
      <c r="EF10" t="str">
        <f>'4. Financial Detail'!Y14</f>
        <v/>
      </c>
      <c r="EG10">
        <f>'4. Financial Detail'!E29</f>
        <v>0</v>
      </c>
      <c r="EH10" t="b">
        <f>'4. Financial Detail'!F29</f>
        <v>1</v>
      </c>
      <c r="EI10" t="str">
        <f>'4. Financial Detail'!G29</f>
        <v/>
      </c>
      <c r="EJ10" t="str">
        <f>'4. Financial Detail'!H29</f>
        <v/>
      </c>
      <c r="EK10">
        <f>'4. Financial Detail'!I29</f>
        <v>0</v>
      </c>
      <c r="EL10">
        <f>'4. Financial Detail'!J29</f>
        <v>0</v>
      </c>
      <c r="EM10">
        <f>'4. Financial Detail'!K29</f>
        <v>0</v>
      </c>
      <c r="EN10">
        <f>'4. Financial Detail'!L29</f>
        <v>0</v>
      </c>
      <c r="EO10">
        <f>'4. Financial Detail'!M29</f>
        <v>0</v>
      </c>
      <c r="EP10">
        <f>'4. Financial Detail'!N29</f>
        <v>0</v>
      </c>
      <c r="EQ10">
        <f>'4. Financial Detail'!O29</f>
        <v>0</v>
      </c>
      <c r="ER10">
        <f>'4. Financial Detail'!P29</f>
        <v>0</v>
      </c>
      <c r="ES10">
        <f>'4. Financial Detail'!Q29</f>
        <v>0</v>
      </c>
      <c r="ET10">
        <f>'4. Financial Detail'!R29</f>
        <v>0</v>
      </c>
      <c r="EU10">
        <f>'4. Financial Detail'!S29</f>
        <v>0</v>
      </c>
      <c r="EV10" t="str">
        <f>'4. Financial Detail'!T29</f>
        <v/>
      </c>
    </row>
    <row r="11" spans="2:152" x14ac:dyDescent="0.3">
      <c r="B11">
        <f>'6. Summary &amp; Declaration'!$G$23</f>
        <v>0</v>
      </c>
      <c r="C11" s="138">
        <f>'2. Technical Details'!D15</f>
        <v>0</v>
      </c>
      <c r="D11" s="138">
        <f>'2. Technical Details'!E15</f>
        <v>0</v>
      </c>
      <c r="E11" s="138">
        <f>'2. Technical Details'!F15</f>
        <v>0</v>
      </c>
      <c r="F11" s="138" t="str">
        <f>'2. Technical Details'!G15</f>
        <v>Please select</v>
      </c>
      <c r="G11" s="138">
        <f>'2. Technical Details'!H15</f>
        <v>0</v>
      </c>
      <c r="H11" s="138" t="b">
        <f>'2. Technical Details'!I15</f>
        <v>0</v>
      </c>
      <c r="I11" s="138" t="b">
        <f>'2. Technical Details'!J15</f>
        <v>0</v>
      </c>
      <c r="J11" s="138" t="b">
        <f>'2. Technical Details'!K15</f>
        <v>0</v>
      </c>
      <c r="K11" s="138" t="b">
        <f>'2. Technical Details'!L15</f>
        <v>0</v>
      </c>
      <c r="L11" s="138">
        <f>'2. Technical Details'!M15</f>
        <v>0</v>
      </c>
      <c r="M11" s="138">
        <f>'2. Technical Details'!N15</f>
        <v>0</v>
      </c>
      <c r="N11" s="138">
        <f>'2. Technical Details'!O15</f>
        <v>0</v>
      </c>
      <c r="O11" s="138">
        <f>'2. Technical Details'!P15</f>
        <v>0</v>
      </c>
      <c r="P11" s="138">
        <f>'2. Technical Details'!Q15</f>
        <v>0</v>
      </c>
      <c r="Q11" s="138">
        <f>'2. Technical Details'!R15</f>
        <v>0</v>
      </c>
      <c r="R11" s="138">
        <f>'2. Technical Details'!S15</f>
        <v>0</v>
      </c>
      <c r="S11" s="138" t="b">
        <f>'2. Technical Details'!T15</f>
        <v>0</v>
      </c>
      <c r="T11" s="138">
        <f>'2. Technical Details'!U15</f>
        <v>0</v>
      </c>
      <c r="U11" s="138">
        <f>'2. Technical Details'!V15</f>
        <v>0</v>
      </c>
      <c r="V11" s="138">
        <f>'2. Technical Details'!W15</f>
        <v>0</v>
      </c>
      <c r="W11" s="138">
        <f>'2. Technical Details'!X15</f>
        <v>0</v>
      </c>
      <c r="X11" s="138">
        <f>'2. Technical Details'!Y15</f>
        <v>0</v>
      </c>
      <c r="Y11" s="138">
        <f>'2. Technical Details'!Z15</f>
        <v>0</v>
      </c>
      <c r="Z11" s="138" t="b">
        <f>'2. Technical Details'!AA15</f>
        <v>0</v>
      </c>
      <c r="AA11" s="138">
        <f>'2. Technical Details'!AB15</f>
        <v>0</v>
      </c>
      <c r="AB11" s="138">
        <f>'2. Technical Details'!AC15</f>
        <v>0</v>
      </c>
      <c r="AC11" s="138">
        <f>'2. Technical Details'!AD15</f>
        <v>0</v>
      </c>
      <c r="AD11" s="138">
        <f>'2. Technical Details'!AE15</f>
        <v>0</v>
      </c>
      <c r="AE11" s="138">
        <f>'2. Technical Details'!AF15</f>
        <v>0</v>
      </c>
      <c r="AF11" s="138">
        <f>'2. Technical Details'!AG15</f>
        <v>0</v>
      </c>
      <c r="AG11" s="138">
        <f>'2. Technical Details'!AH15</f>
        <v>0</v>
      </c>
      <c r="AH11" s="138">
        <f>'2. Technical Details'!AI15</f>
        <v>0</v>
      </c>
      <c r="AI11" s="138">
        <f>'2. Technical Details'!AJ15</f>
        <v>0</v>
      </c>
      <c r="AJ11" s="138">
        <f>'2. Technical Details'!AK15</f>
        <v>0</v>
      </c>
      <c r="AK11" s="136">
        <f>'2. Technical Details'!E31</f>
        <v>0</v>
      </c>
      <c r="AL11" s="136">
        <f>'2. Technical Details'!F31</f>
        <v>0</v>
      </c>
      <c r="AM11" s="136">
        <f>'2. Technical Details'!G31</f>
        <v>0</v>
      </c>
      <c r="AN11" s="136">
        <f>'2. Technical Details'!H31</f>
        <v>0</v>
      </c>
      <c r="AO11" s="136" t="b">
        <f>'2. Technical Details'!I31</f>
        <v>0</v>
      </c>
      <c r="AP11" s="136" t="b">
        <f>'2. Technical Details'!J31</f>
        <v>0</v>
      </c>
      <c r="AQ11" s="136" t="b">
        <f>'2. Technical Details'!K31</f>
        <v>0</v>
      </c>
      <c r="AR11" s="136" t="str">
        <f>'2. Technical Details'!L31</f>
        <v>Please select</v>
      </c>
      <c r="AS11" s="136" t="str">
        <f>'2. Technical Details'!M31</f>
        <v>Please select</v>
      </c>
      <c r="AT11" s="136" t="b">
        <f>'2. Technical Details'!N31</f>
        <v>0</v>
      </c>
      <c r="AU11" s="136" t="b">
        <f>'2. Technical Details'!O31</f>
        <v>0</v>
      </c>
      <c r="AV11" s="136" t="e">
        <f>'2. Technical Details'!#REF!</f>
        <v>#REF!</v>
      </c>
      <c r="AW11" s="136">
        <f>'2. Technical Details'!P31</f>
        <v>0</v>
      </c>
      <c r="AX11" s="136" t="b">
        <f>'2. Technical Details'!Q31</f>
        <v>0</v>
      </c>
      <c r="AY11" s="136" t="b">
        <f>'2. Technical Details'!R31</f>
        <v>0</v>
      </c>
      <c r="AZ11" s="136" t="b">
        <f>'2. Technical Details'!S31</f>
        <v>0</v>
      </c>
      <c r="BA11" s="136" t="b">
        <f>'2. Technical Details'!T31</f>
        <v>0</v>
      </c>
      <c r="BB11" s="136" t="b">
        <f>'2. Technical Details'!U31</f>
        <v>0</v>
      </c>
      <c r="BC11" s="136">
        <f>'2. Technical Details'!V31</f>
        <v>0</v>
      </c>
      <c r="BD11" s="136">
        <f>'2. Technical Details'!W31</f>
        <v>0</v>
      </c>
      <c r="BE11" s="136">
        <f>'2. Technical Details'!X31</f>
        <v>0</v>
      </c>
      <c r="BF11">
        <f>'2. Technical Details'!E46</f>
        <v>0</v>
      </c>
      <c r="BG11">
        <f>'2. Technical Details'!F46</f>
        <v>0</v>
      </c>
      <c r="BH11">
        <f>'2. Technical Details'!G46</f>
        <v>0</v>
      </c>
      <c r="BI11">
        <f>'2. Technical Details'!H46</f>
        <v>0</v>
      </c>
      <c r="BJ11">
        <f>'2. Technical Details'!I46</f>
        <v>0</v>
      </c>
      <c r="BK11" t="str">
        <f>'2. Technical Details'!J46</f>
        <v/>
      </c>
      <c r="BL11" t="b">
        <f>'2. Technical Details'!K46</f>
        <v>0</v>
      </c>
      <c r="BM11">
        <f>'2. Technical Details'!L46</f>
        <v>0</v>
      </c>
      <c r="BN11">
        <f>'2. Technical Details'!M46</f>
        <v>0</v>
      </c>
      <c r="BO11">
        <f>'2. Technical Details'!N46</f>
        <v>0</v>
      </c>
      <c r="BP11">
        <f>'2. Technical Details'!O46</f>
        <v>0</v>
      </c>
      <c r="BQ11">
        <f>'2. Technical Details'!P46</f>
        <v>0</v>
      </c>
      <c r="BR11" t="str">
        <f>'2. Technical Details'!Q46</f>
        <v/>
      </c>
      <c r="BS11" t="b">
        <f>'2. Technical Details'!R46</f>
        <v>0</v>
      </c>
      <c r="BT11">
        <f>'2. Technical Details'!S46</f>
        <v>0</v>
      </c>
      <c r="BU11">
        <f>'2. Technical Details'!T46</f>
        <v>0</v>
      </c>
      <c r="BV11">
        <f>'2. Technical Details'!U46</f>
        <v>0</v>
      </c>
      <c r="BW11">
        <f>'2. Technical Details'!V46</f>
        <v>0</v>
      </c>
      <c r="BX11">
        <f>'2. Technical Details'!W46</f>
        <v>0</v>
      </c>
      <c r="BY11" t="str">
        <f>'2. Technical Details'!X46</f>
        <v/>
      </c>
      <c r="BZ11">
        <f>'2. Technical Details'!Y46</f>
        <v>0</v>
      </c>
      <c r="CA11">
        <f>'2. Technical Details'!Z46</f>
        <v>0</v>
      </c>
      <c r="CB11">
        <f>'2. Technical Details'!AA46</f>
        <v>0</v>
      </c>
      <c r="CC11">
        <f>'2. Technical Details'!AB46</f>
        <v>0</v>
      </c>
      <c r="CD11">
        <f>'2. Technical Details'!AC46</f>
        <v>0</v>
      </c>
      <c r="CE11" t="str">
        <f>'2. Technical Details'!AD46</f>
        <v/>
      </c>
      <c r="CF11" t="str">
        <f>'2. Technical Details'!AE46</f>
        <v/>
      </c>
      <c r="CG11">
        <f>'2. Technical Details'!AF46</f>
        <v>0</v>
      </c>
      <c r="CH11">
        <f>'2. Technical Details'!AG46</f>
        <v>0</v>
      </c>
      <c r="CI11">
        <f>'2. Technical Details'!AH46</f>
        <v>0</v>
      </c>
      <c r="CJ11">
        <f>'2. Technical Details'!AI46</f>
        <v>0</v>
      </c>
      <c r="CK11">
        <f>'2. Technical Details'!AJ46</f>
        <v>0</v>
      </c>
      <c r="CL11" t="str">
        <f>'2. Technical Details'!AK46</f>
        <v/>
      </c>
      <c r="CM11" t="str">
        <f>'2. Technical Details'!AL46</f>
        <v/>
      </c>
      <c r="CN11">
        <f>'2. Technical Details'!AM46</f>
        <v>0</v>
      </c>
      <c r="CO11" t="str">
        <f>'2. Technical Details'!AN46</f>
        <v/>
      </c>
      <c r="CP11" t="str">
        <f>'2. Technical Details'!AO46</f>
        <v/>
      </c>
      <c r="CQ11">
        <f>'3. Deliverability Details'!E15</f>
        <v>0</v>
      </c>
      <c r="CR11">
        <f>'3. Deliverability Details'!F15</f>
        <v>0</v>
      </c>
      <c r="CS11">
        <f>'3. Deliverability Details'!G15</f>
        <v>0</v>
      </c>
      <c r="CT11">
        <f>'3. Deliverability Details'!H15</f>
        <v>0</v>
      </c>
      <c r="CU11">
        <f>'3. Deliverability Details'!I15</f>
        <v>0</v>
      </c>
      <c r="CV11">
        <f>'3. Deliverability Details'!J15</f>
        <v>0</v>
      </c>
      <c r="CW11">
        <f>'3. Deliverability Details'!K15</f>
        <v>0</v>
      </c>
      <c r="CX11">
        <f>'3. Deliverability Details'!L15</f>
        <v>0</v>
      </c>
      <c r="CY11">
        <f>'3. Deliverability Details'!M15</f>
        <v>0</v>
      </c>
      <c r="CZ11">
        <f>'3. Deliverability Details'!N15</f>
        <v>0</v>
      </c>
      <c r="DA11">
        <f>'3. Deliverability Details'!O15</f>
        <v>0</v>
      </c>
      <c r="DB11" t="b">
        <f>'3. Deliverability Details'!P15</f>
        <v>0</v>
      </c>
      <c r="DC11" t="b">
        <f>'3. Deliverability Details'!Q15</f>
        <v>0</v>
      </c>
      <c r="DD11" t="b">
        <f>'3. Deliverability Details'!R15</f>
        <v>0</v>
      </c>
      <c r="DE11" s="18">
        <f>'3. Deliverability Details'!E31</f>
        <v>0</v>
      </c>
      <c r="DF11" s="18">
        <f>'3. Deliverability Details'!F31</f>
        <v>0</v>
      </c>
      <c r="DG11" s="18">
        <f>'3. Deliverability Details'!G31</f>
        <v>0</v>
      </c>
      <c r="DH11" s="18">
        <f>'3. Deliverability Details'!H31</f>
        <v>0</v>
      </c>
      <c r="DI11" s="18">
        <f>'3. Deliverability Details'!I31</f>
        <v>0</v>
      </c>
      <c r="DJ11" s="18">
        <f>'3. Deliverability Details'!J31</f>
        <v>0</v>
      </c>
      <c r="DK11" s="18">
        <f>'3. Deliverability Details'!K31</f>
        <v>0</v>
      </c>
      <c r="DL11">
        <f>'4. Financial Detail'!E15</f>
        <v>0</v>
      </c>
      <c r="DM11">
        <f>'4. Financial Detail'!F15</f>
        <v>0</v>
      </c>
      <c r="DN11">
        <f>'4. Financial Detail'!G15</f>
        <v>0</v>
      </c>
      <c r="DO11">
        <f>'4. Financial Detail'!H15</f>
        <v>0</v>
      </c>
      <c r="DP11">
        <f>'4. Financial Detail'!I15</f>
        <v>0</v>
      </c>
      <c r="DQ11">
        <f>'4. Financial Detail'!J15</f>
        <v>0</v>
      </c>
      <c r="DR11">
        <f>'4. Financial Detail'!K15</f>
        <v>0</v>
      </c>
      <c r="DS11">
        <f>'4. Financial Detail'!L15</f>
        <v>0</v>
      </c>
      <c r="DT11">
        <f>'4. Financial Detail'!M15</f>
        <v>0</v>
      </c>
      <c r="DU11">
        <f>'4. Financial Detail'!N15</f>
        <v>0</v>
      </c>
      <c r="DV11" t="str">
        <f>'4. Financial Detail'!O15</f>
        <v/>
      </c>
      <c r="DW11" t="str">
        <f>'4. Financial Detail'!P15</f>
        <v/>
      </c>
      <c r="DX11" t="str">
        <f>'4. Financial Detail'!Q15</f>
        <v/>
      </c>
      <c r="DY11" t="str">
        <f>'4. Financial Detail'!R15</f>
        <v/>
      </c>
      <c r="DZ11" t="str">
        <f>'4. Financial Detail'!S15</f>
        <v/>
      </c>
      <c r="EA11" t="str">
        <f>'4. Financial Detail'!T15</f>
        <v/>
      </c>
      <c r="EB11" t="str">
        <f>'4. Financial Detail'!U15</f>
        <v/>
      </c>
      <c r="EC11" t="str">
        <f>'4. Financial Detail'!V15</f>
        <v/>
      </c>
      <c r="ED11" t="str">
        <f>'4. Financial Detail'!W15</f>
        <v/>
      </c>
      <c r="EE11" t="str">
        <f>'4. Financial Detail'!X15</f>
        <v/>
      </c>
      <c r="EF11" t="str">
        <f>'4. Financial Detail'!Y15</f>
        <v/>
      </c>
      <c r="EG11">
        <f>'4. Financial Detail'!E30</f>
        <v>0</v>
      </c>
      <c r="EH11" t="b">
        <f>'4. Financial Detail'!F30</f>
        <v>1</v>
      </c>
      <c r="EI11" t="str">
        <f>'4. Financial Detail'!G30</f>
        <v/>
      </c>
      <c r="EJ11" t="str">
        <f>'4. Financial Detail'!H30</f>
        <v/>
      </c>
      <c r="EK11">
        <f>'4. Financial Detail'!I30</f>
        <v>0</v>
      </c>
      <c r="EL11">
        <f>'4. Financial Detail'!J30</f>
        <v>0</v>
      </c>
      <c r="EM11">
        <f>'4. Financial Detail'!K30</f>
        <v>0</v>
      </c>
      <c r="EN11">
        <f>'4. Financial Detail'!L30</f>
        <v>0</v>
      </c>
      <c r="EO11">
        <f>'4. Financial Detail'!M30</f>
        <v>0</v>
      </c>
      <c r="EP11">
        <f>'4. Financial Detail'!N30</f>
        <v>0</v>
      </c>
      <c r="EQ11">
        <f>'4. Financial Detail'!O30</f>
        <v>0</v>
      </c>
      <c r="ER11">
        <f>'4. Financial Detail'!P30</f>
        <v>0</v>
      </c>
      <c r="ES11">
        <f>'4. Financial Detail'!Q30</f>
        <v>0</v>
      </c>
      <c r="ET11">
        <f>'4. Financial Detail'!R30</f>
        <v>0</v>
      </c>
      <c r="EU11">
        <f>'4. Financial Detail'!S30</f>
        <v>0</v>
      </c>
      <c r="EV11" t="str">
        <f>'4. Financial Detail'!T30</f>
        <v/>
      </c>
    </row>
    <row r="12" spans="2:152" x14ac:dyDescent="0.3">
      <c r="B12">
        <f>'6. Summary &amp; Declaration'!$G$23</f>
        <v>0</v>
      </c>
      <c r="C12" s="138">
        <f>'2. Technical Details'!D16</f>
        <v>0</v>
      </c>
      <c r="D12" s="138">
        <f>'2. Technical Details'!E16</f>
        <v>0</v>
      </c>
      <c r="E12" s="138">
        <f>'2. Technical Details'!F16</f>
        <v>0</v>
      </c>
      <c r="F12" s="138" t="str">
        <f>'2. Technical Details'!G16</f>
        <v>Please select</v>
      </c>
      <c r="G12" s="138">
        <f>'2. Technical Details'!H16</f>
        <v>0</v>
      </c>
      <c r="H12" s="138" t="b">
        <f>'2. Technical Details'!I16</f>
        <v>0</v>
      </c>
      <c r="I12" s="138" t="b">
        <f>'2. Technical Details'!J16</f>
        <v>0</v>
      </c>
      <c r="J12" s="138" t="b">
        <f>'2. Technical Details'!K16</f>
        <v>0</v>
      </c>
      <c r="K12" s="138" t="b">
        <f>'2. Technical Details'!L16</f>
        <v>0</v>
      </c>
      <c r="L12" s="138">
        <f>'2. Technical Details'!M16</f>
        <v>0</v>
      </c>
      <c r="M12" s="138">
        <f>'2. Technical Details'!N16</f>
        <v>0</v>
      </c>
      <c r="N12" s="138">
        <f>'2. Technical Details'!O16</f>
        <v>0</v>
      </c>
      <c r="O12" s="138">
        <f>'2. Technical Details'!P16</f>
        <v>0</v>
      </c>
      <c r="P12" s="138">
        <f>'2. Technical Details'!Q16</f>
        <v>0</v>
      </c>
      <c r="Q12" s="138">
        <f>'2. Technical Details'!R16</f>
        <v>0</v>
      </c>
      <c r="R12" s="138">
        <f>'2. Technical Details'!S16</f>
        <v>0</v>
      </c>
      <c r="S12" s="138" t="b">
        <f>'2. Technical Details'!T16</f>
        <v>0</v>
      </c>
      <c r="T12" s="138">
        <f>'2. Technical Details'!U16</f>
        <v>0</v>
      </c>
      <c r="U12" s="138">
        <f>'2. Technical Details'!V16</f>
        <v>0</v>
      </c>
      <c r="V12" s="138">
        <f>'2. Technical Details'!W16</f>
        <v>0</v>
      </c>
      <c r="W12" s="138">
        <f>'2. Technical Details'!X16</f>
        <v>0</v>
      </c>
      <c r="X12" s="138">
        <f>'2. Technical Details'!Y16</f>
        <v>0</v>
      </c>
      <c r="Y12" s="138">
        <f>'2. Technical Details'!Z16</f>
        <v>0</v>
      </c>
      <c r="Z12" s="138" t="b">
        <f>'2. Technical Details'!AA16</f>
        <v>0</v>
      </c>
      <c r="AA12" s="138">
        <f>'2. Technical Details'!AB16</f>
        <v>0</v>
      </c>
      <c r="AB12" s="138">
        <f>'2. Technical Details'!AC16</f>
        <v>0</v>
      </c>
      <c r="AC12" s="138">
        <f>'2. Technical Details'!AD16</f>
        <v>0</v>
      </c>
      <c r="AD12" s="138">
        <f>'2. Technical Details'!AE16</f>
        <v>0</v>
      </c>
      <c r="AE12" s="138">
        <f>'2. Technical Details'!AF16</f>
        <v>0</v>
      </c>
      <c r="AF12" s="138">
        <f>'2. Technical Details'!AG16</f>
        <v>0</v>
      </c>
      <c r="AG12" s="138">
        <f>'2. Technical Details'!AH16</f>
        <v>0</v>
      </c>
      <c r="AH12" s="138">
        <f>'2. Technical Details'!AI16</f>
        <v>0</v>
      </c>
      <c r="AI12" s="138">
        <f>'2. Technical Details'!AJ16</f>
        <v>0</v>
      </c>
      <c r="AJ12" s="138">
        <f>'2. Technical Details'!AK16</f>
        <v>0</v>
      </c>
      <c r="AK12" s="136">
        <f>'2. Technical Details'!E32</f>
        <v>0</v>
      </c>
      <c r="AL12" s="136">
        <f>'2. Technical Details'!F32</f>
        <v>0</v>
      </c>
      <c r="AM12" s="136">
        <f>'2. Technical Details'!G32</f>
        <v>0</v>
      </c>
      <c r="AN12" s="136">
        <f>'2. Technical Details'!H32</f>
        <v>0</v>
      </c>
      <c r="AO12" s="136" t="b">
        <f>'2. Technical Details'!I32</f>
        <v>0</v>
      </c>
      <c r="AP12" s="136" t="b">
        <f>'2. Technical Details'!J32</f>
        <v>0</v>
      </c>
      <c r="AQ12" s="136" t="b">
        <f>'2. Technical Details'!K32</f>
        <v>0</v>
      </c>
      <c r="AR12" s="136" t="str">
        <f>'2. Technical Details'!L32</f>
        <v>Please select</v>
      </c>
      <c r="AS12" s="136" t="str">
        <f>'2. Technical Details'!M32</f>
        <v>Please select</v>
      </c>
      <c r="AT12" s="136" t="b">
        <f>'2. Technical Details'!N32</f>
        <v>0</v>
      </c>
      <c r="AU12" s="136" t="b">
        <f>'2. Technical Details'!O32</f>
        <v>0</v>
      </c>
      <c r="AV12" s="136" t="e">
        <f>'2. Technical Details'!#REF!</f>
        <v>#REF!</v>
      </c>
      <c r="AW12" s="136">
        <f>'2. Technical Details'!P32</f>
        <v>0</v>
      </c>
      <c r="AX12" s="136" t="b">
        <f>'2. Technical Details'!Q32</f>
        <v>0</v>
      </c>
      <c r="AY12" s="136" t="b">
        <f>'2. Technical Details'!R32</f>
        <v>0</v>
      </c>
      <c r="AZ12" s="136" t="b">
        <f>'2. Technical Details'!S32</f>
        <v>0</v>
      </c>
      <c r="BA12" s="136" t="b">
        <f>'2. Technical Details'!T32</f>
        <v>0</v>
      </c>
      <c r="BB12" s="136" t="b">
        <f>'2. Technical Details'!U32</f>
        <v>0</v>
      </c>
      <c r="BC12" s="136">
        <f>'2. Technical Details'!V32</f>
        <v>0</v>
      </c>
      <c r="BD12" s="136">
        <f>'2. Technical Details'!W32</f>
        <v>0</v>
      </c>
      <c r="BE12" s="136">
        <f>'2. Technical Details'!X32</f>
        <v>0</v>
      </c>
      <c r="BF12">
        <f>'2. Technical Details'!E47</f>
        <v>0</v>
      </c>
      <c r="BG12">
        <f>'2. Technical Details'!F47</f>
        <v>0</v>
      </c>
      <c r="BH12">
        <f>'2. Technical Details'!G47</f>
        <v>0</v>
      </c>
      <c r="BI12">
        <f>'2. Technical Details'!H47</f>
        <v>0</v>
      </c>
      <c r="BJ12">
        <f>'2. Technical Details'!I47</f>
        <v>0</v>
      </c>
      <c r="BK12" t="str">
        <f>'2. Technical Details'!J47</f>
        <v/>
      </c>
      <c r="BL12" t="b">
        <f>'2. Technical Details'!K47</f>
        <v>0</v>
      </c>
      <c r="BM12">
        <f>'2. Technical Details'!L47</f>
        <v>0</v>
      </c>
      <c r="BN12">
        <f>'2. Technical Details'!M47</f>
        <v>0</v>
      </c>
      <c r="BO12">
        <f>'2. Technical Details'!N47</f>
        <v>0</v>
      </c>
      <c r="BP12">
        <f>'2. Technical Details'!O47</f>
        <v>0</v>
      </c>
      <c r="BQ12">
        <f>'2. Technical Details'!P47</f>
        <v>0</v>
      </c>
      <c r="BR12" t="str">
        <f>'2. Technical Details'!Q47</f>
        <v/>
      </c>
      <c r="BS12" t="b">
        <f>'2. Technical Details'!R47</f>
        <v>0</v>
      </c>
      <c r="BT12">
        <f>'2. Technical Details'!S47</f>
        <v>0</v>
      </c>
      <c r="BU12">
        <f>'2. Technical Details'!T47</f>
        <v>0</v>
      </c>
      <c r="BV12">
        <f>'2. Technical Details'!U47</f>
        <v>0</v>
      </c>
      <c r="BW12">
        <f>'2. Technical Details'!V47</f>
        <v>0</v>
      </c>
      <c r="BX12">
        <f>'2. Technical Details'!W47</f>
        <v>0</v>
      </c>
      <c r="BY12" t="str">
        <f>'2. Technical Details'!X47</f>
        <v/>
      </c>
      <c r="BZ12">
        <f>'2. Technical Details'!Y47</f>
        <v>0</v>
      </c>
      <c r="CA12">
        <f>'2. Technical Details'!Z47</f>
        <v>0</v>
      </c>
      <c r="CB12">
        <f>'2. Technical Details'!AA47</f>
        <v>0</v>
      </c>
      <c r="CC12">
        <f>'2. Technical Details'!AB47</f>
        <v>0</v>
      </c>
      <c r="CD12">
        <f>'2. Technical Details'!AC47</f>
        <v>0</v>
      </c>
      <c r="CE12" t="str">
        <f>'2. Technical Details'!AD47</f>
        <v/>
      </c>
      <c r="CF12" t="str">
        <f>'2. Technical Details'!AE47</f>
        <v/>
      </c>
      <c r="CG12">
        <f>'2. Technical Details'!AF47</f>
        <v>0</v>
      </c>
      <c r="CH12">
        <f>'2. Technical Details'!AG47</f>
        <v>0</v>
      </c>
      <c r="CI12">
        <f>'2. Technical Details'!AH47</f>
        <v>0</v>
      </c>
      <c r="CJ12">
        <f>'2. Technical Details'!AI47</f>
        <v>0</v>
      </c>
      <c r="CK12">
        <f>'2. Technical Details'!AJ47</f>
        <v>0</v>
      </c>
      <c r="CL12" t="str">
        <f>'2. Technical Details'!AK47</f>
        <v/>
      </c>
      <c r="CM12" t="str">
        <f>'2. Technical Details'!AL47</f>
        <v/>
      </c>
      <c r="CN12">
        <f>'2. Technical Details'!AM47</f>
        <v>0</v>
      </c>
      <c r="CO12" t="str">
        <f>'2. Technical Details'!AN47</f>
        <v/>
      </c>
      <c r="CP12" t="str">
        <f>'2. Technical Details'!AO47</f>
        <v/>
      </c>
      <c r="CQ12">
        <f>'3. Deliverability Details'!E16</f>
        <v>0</v>
      </c>
      <c r="CR12">
        <f>'3. Deliverability Details'!F16</f>
        <v>0</v>
      </c>
      <c r="CS12">
        <f>'3. Deliverability Details'!G16</f>
        <v>0</v>
      </c>
      <c r="CT12">
        <f>'3. Deliverability Details'!H16</f>
        <v>0</v>
      </c>
      <c r="CU12">
        <f>'3. Deliverability Details'!I16</f>
        <v>0</v>
      </c>
      <c r="CV12">
        <f>'3. Deliverability Details'!J16</f>
        <v>0</v>
      </c>
      <c r="CW12">
        <f>'3. Deliverability Details'!K16</f>
        <v>0</v>
      </c>
      <c r="CX12">
        <f>'3. Deliverability Details'!L16</f>
        <v>0</v>
      </c>
      <c r="CY12">
        <f>'3. Deliverability Details'!M16</f>
        <v>0</v>
      </c>
      <c r="CZ12">
        <f>'3. Deliverability Details'!N16</f>
        <v>0</v>
      </c>
      <c r="DA12">
        <f>'3. Deliverability Details'!O16</f>
        <v>0</v>
      </c>
      <c r="DB12" t="b">
        <f>'3. Deliverability Details'!P16</f>
        <v>0</v>
      </c>
      <c r="DC12" t="b">
        <f>'3. Deliverability Details'!Q16</f>
        <v>0</v>
      </c>
      <c r="DD12" t="b">
        <f>'3. Deliverability Details'!R16</f>
        <v>0</v>
      </c>
      <c r="DE12" s="18">
        <f>'3. Deliverability Details'!E32</f>
        <v>0</v>
      </c>
      <c r="DF12" s="18">
        <f>'3. Deliverability Details'!F32</f>
        <v>0</v>
      </c>
      <c r="DG12" s="18">
        <f>'3. Deliverability Details'!G32</f>
        <v>0</v>
      </c>
      <c r="DH12" s="18">
        <f>'3. Deliverability Details'!H32</f>
        <v>0</v>
      </c>
      <c r="DI12" s="18">
        <f>'3. Deliverability Details'!I32</f>
        <v>0</v>
      </c>
      <c r="DJ12" s="18">
        <f>'3. Deliverability Details'!J32</f>
        <v>0</v>
      </c>
      <c r="DK12" s="18">
        <f>'3. Deliverability Details'!K32</f>
        <v>0</v>
      </c>
      <c r="DL12">
        <f>'4. Financial Detail'!E16</f>
        <v>0</v>
      </c>
      <c r="DM12">
        <f>'4. Financial Detail'!F16</f>
        <v>0</v>
      </c>
      <c r="DN12">
        <f>'4. Financial Detail'!G16</f>
        <v>0</v>
      </c>
      <c r="DO12">
        <f>'4. Financial Detail'!H16</f>
        <v>0</v>
      </c>
      <c r="DP12">
        <f>'4. Financial Detail'!I16</f>
        <v>0</v>
      </c>
      <c r="DQ12">
        <f>'4. Financial Detail'!J16</f>
        <v>0</v>
      </c>
      <c r="DR12">
        <f>'4. Financial Detail'!K16</f>
        <v>0</v>
      </c>
      <c r="DS12">
        <f>'4. Financial Detail'!L16</f>
        <v>0</v>
      </c>
      <c r="DT12">
        <f>'4. Financial Detail'!M16</f>
        <v>0</v>
      </c>
      <c r="DU12">
        <f>'4. Financial Detail'!N16</f>
        <v>0</v>
      </c>
      <c r="DV12" t="str">
        <f>'4. Financial Detail'!O16</f>
        <v/>
      </c>
      <c r="DW12" t="str">
        <f>'4. Financial Detail'!P16</f>
        <v/>
      </c>
      <c r="DX12" t="str">
        <f>'4. Financial Detail'!Q16</f>
        <v/>
      </c>
      <c r="DY12" t="str">
        <f>'4. Financial Detail'!R16</f>
        <v/>
      </c>
      <c r="DZ12" t="str">
        <f>'4. Financial Detail'!S16</f>
        <v/>
      </c>
      <c r="EA12" t="str">
        <f>'4. Financial Detail'!T16</f>
        <v/>
      </c>
      <c r="EB12" t="str">
        <f>'4. Financial Detail'!U16</f>
        <v/>
      </c>
      <c r="EC12" t="str">
        <f>'4. Financial Detail'!V16</f>
        <v/>
      </c>
      <c r="ED12" t="str">
        <f>'4. Financial Detail'!W16</f>
        <v/>
      </c>
      <c r="EE12" t="str">
        <f>'4. Financial Detail'!X16</f>
        <v/>
      </c>
      <c r="EF12" t="str">
        <f>'4. Financial Detail'!Y16</f>
        <v/>
      </c>
      <c r="EG12">
        <f>'4. Financial Detail'!E31</f>
        <v>0</v>
      </c>
      <c r="EH12" t="b">
        <f>'4. Financial Detail'!F31</f>
        <v>1</v>
      </c>
      <c r="EI12" t="str">
        <f>'4. Financial Detail'!G31</f>
        <v/>
      </c>
      <c r="EJ12" t="str">
        <f>'4. Financial Detail'!H31</f>
        <v/>
      </c>
      <c r="EK12">
        <f>'4. Financial Detail'!I31</f>
        <v>0</v>
      </c>
      <c r="EL12">
        <f>'4. Financial Detail'!J31</f>
        <v>0</v>
      </c>
      <c r="EM12">
        <f>'4. Financial Detail'!K31</f>
        <v>0</v>
      </c>
      <c r="EN12">
        <f>'4. Financial Detail'!L31</f>
        <v>0</v>
      </c>
      <c r="EO12">
        <f>'4. Financial Detail'!M31</f>
        <v>0</v>
      </c>
      <c r="EP12">
        <f>'4. Financial Detail'!N31</f>
        <v>0</v>
      </c>
      <c r="EQ12">
        <f>'4. Financial Detail'!O31</f>
        <v>0</v>
      </c>
      <c r="ER12">
        <f>'4. Financial Detail'!P31</f>
        <v>0</v>
      </c>
      <c r="ES12">
        <f>'4. Financial Detail'!Q31</f>
        <v>0</v>
      </c>
      <c r="ET12">
        <f>'4. Financial Detail'!R31</f>
        <v>0</v>
      </c>
      <c r="EU12">
        <f>'4. Financial Detail'!S31</f>
        <v>0</v>
      </c>
      <c r="EV12" t="str">
        <f>'4. Financial Detail'!T31</f>
        <v/>
      </c>
    </row>
    <row r="13" spans="2:152" x14ac:dyDescent="0.3">
      <c r="B13">
        <f>'6. Summary &amp; Declaration'!$G$23</f>
        <v>0</v>
      </c>
      <c r="C13" s="138">
        <f>'2. Technical Details'!D17</f>
        <v>0</v>
      </c>
      <c r="D13" s="138">
        <f>'2. Technical Details'!E17</f>
        <v>0</v>
      </c>
      <c r="E13" s="138">
        <f>'2. Technical Details'!F17</f>
        <v>0</v>
      </c>
      <c r="F13" s="138" t="str">
        <f>'2. Technical Details'!G17</f>
        <v>Please select</v>
      </c>
      <c r="G13" s="138">
        <f>'2. Technical Details'!H17</f>
        <v>0</v>
      </c>
      <c r="H13" s="138" t="b">
        <f>'2. Technical Details'!I17</f>
        <v>0</v>
      </c>
      <c r="I13" s="138" t="b">
        <f>'2. Technical Details'!J17</f>
        <v>0</v>
      </c>
      <c r="J13" s="138" t="b">
        <f>'2. Technical Details'!K17</f>
        <v>0</v>
      </c>
      <c r="K13" s="138" t="b">
        <f>'2. Technical Details'!L17</f>
        <v>0</v>
      </c>
      <c r="L13" s="138">
        <f>'2. Technical Details'!M17</f>
        <v>0</v>
      </c>
      <c r="M13" s="138">
        <f>'2. Technical Details'!N17</f>
        <v>0</v>
      </c>
      <c r="N13" s="138">
        <f>'2. Technical Details'!O17</f>
        <v>0</v>
      </c>
      <c r="O13" s="138">
        <f>'2. Technical Details'!P17</f>
        <v>0</v>
      </c>
      <c r="P13" s="138">
        <f>'2. Technical Details'!Q17</f>
        <v>0</v>
      </c>
      <c r="Q13" s="138">
        <f>'2. Technical Details'!R17</f>
        <v>0</v>
      </c>
      <c r="R13" s="138">
        <f>'2. Technical Details'!S17</f>
        <v>0</v>
      </c>
      <c r="S13" s="138" t="b">
        <f>'2. Technical Details'!T17</f>
        <v>0</v>
      </c>
      <c r="T13" s="138">
        <f>'2. Technical Details'!U17</f>
        <v>0</v>
      </c>
      <c r="U13" s="138">
        <f>'2. Technical Details'!V17</f>
        <v>0</v>
      </c>
      <c r="V13" s="138">
        <f>'2. Technical Details'!W17</f>
        <v>0</v>
      </c>
      <c r="W13" s="138">
        <f>'2. Technical Details'!X17</f>
        <v>0</v>
      </c>
      <c r="X13" s="138">
        <f>'2. Technical Details'!Y17</f>
        <v>0</v>
      </c>
      <c r="Y13" s="138">
        <f>'2. Technical Details'!Z17</f>
        <v>0</v>
      </c>
      <c r="Z13" s="138" t="b">
        <f>'2. Technical Details'!AA17</f>
        <v>0</v>
      </c>
      <c r="AA13" s="138">
        <f>'2. Technical Details'!AB17</f>
        <v>0</v>
      </c>
      <c r="AB13" s="138">
        <f>'2. Technical Details'!AC17</f>
        <v>0</v>
      </c>
      <c r="AC13" s="138">
        <f>'2. Technical Details'!AD17</f>
        <v>0</v>
      </c>
      <c r="AD13" s="138">
        <f>'2. Technical Details'!AE17</f>
        <v>0</v>
      </c>
      <c r="AE13" s="138">
        <f>'2. Technical Details'!AF17</f>
        <v>0</v>
      </c>
      <c r="AF13" s="138">
        <f>'2. Technical Details'!AG17</f>
        <v>0</v>
      </c>
      <c r="AG13" s="138">
        <f>'2. Technical Details'!AH17</f>
        <v>0</v>
      </c>
      <c r="AH13" s="138">
        <f>'2. Technical Details'!AI17</f>
        <v>0</v>
      </c>
      <c r="AI13" s="138">
        <f>'2. Technical Details'!AJ17</f>
        <v>0</v>
      </c>
      <c r="AJ13" s="138">
        <f>'2. Technical Details'!AK17</f>
        <v>0</v>
      </c>
      <c r="AK13" s="136">
        <f>'2. Technical Details'!E33</f>
        <v>0</v>
      </c>
      <c r="AL13" s="136">
        <f>'2. Technical Details'!F33</f>
        <v>0</v>
      </c>
      <c r="AM13" s="136">
        <f>'2. Technical Details'!G33</f>
        <v>0</v>
      </c>
      <c r="AN13" s="136">
        <f>'2. Technical Details'!H33</f>
        <v>0</v>
      </c>
      <c r="AO13" s="136" t="b">
        <f>'2. Technical Details'!I33</f>
        <v>0</v>
      </c>
      <c r="AP13" s="136" t="b">
        <f>'2. Technical Details'!J33</f>
        <v>0</v>
      </c>
      <c r="AQ13" s="136" t="b">
        <f>'2. Technical Details'!K33</f>
        <v>0</v>
      </c>
      <c r="AR13" s="136" t="str">
        <f>'2. Technical Details'!L33</f>
        <v>Please select</v>
      </c>
      <c r="AS13" s="136" t="str">
        <f>'2. Technical Details'!M33</f>
        <v>Please select</v>
      </c>
      <c r="AT13" s="136" t="b">
        <f>'2. Technical Details'!N33</f>
        <v>0</v>
      </c>
      <c r="AU13" s="136" t="b">
        <f>'2. Technical Details'!O33</f>
        <v>0</v>
      </c>
      <c r="AV13" s="136" t="e">
        <f>'2. Technical Details'!#REF!</f>
        <v>#REF!</v>
      </c>
      <c r="AW13" s="136">
        <f>'2. Technical Details'!P33</f>
        <v>0</v>
      </c>
      <c r="AX13" s="136" t="b">
        <f>'2. Technical Details'!Q33</f>
        <v>0</v>
      </c>
      <c r="AY13" s="136" t="b">
        <f>'2. Technical Details'!R33</f>
        <v>0</v>
      </c>
      <c r="AZ13" s="136" t="b">
        <f>'2. Technical Details'!S33</f>
        <v>0</v>
      </c>
      <c r="BA13" s="136" t="b">
        <f>'2. Technical Details'!T33</f>
        <v>0</v>
      </c>
      <c r="BB13" s="136" t="b">
        <f>'2. Technical Details'!U33</f>
        <v>0</v>
      </c>
      <c r="BC13" s="136">
        <f>'2. Technical Details'!V33</f>
        <v>0</v>
      </c>
      <c r="BD13" s="136">
        <f>'2. Technical Details'!W33</f>
        <v>0</v>
      </c>
      <c r="BE13" s="136">
        <f>'2. Technical Details'!X33</f>
        <v>0</v>
      </c>
      <c r="BF13">
        <f>'2. Technical Details'!E48</f>
        <v>0</v>
      </c>
      <c r="BG13">
        <f>'2. Technical Details'!F48</f>
        <v>0</v>
      </c>
      <c r="BH13">
        <f>'2. Technical Details'!G48</f>
        <v>0</v>
      </c>
      <c r="BI13">
        <f>'2. Technical Details'!H48</f>
        <v>0</v>
      </c>
      <c r="BJ13">
        <f>'2. Technical Details'!I48</f>
        <v>0</v>
      </c>
      <c r="BK13" t="str">
        <f>'2. Technical Details'!J48</f>
        <v/>
      </c>
      <c r="BL13" t="b">
        <f>'2. Technical Details'!K48</f>
        <v>0</v>
      </c>
      <c r="BM13">
        <f>'2. Technical Details'!L48</f>
        <v>0</v>
      </c>
      <c r="BN13">
        <f>'2. Technical Details'!M48</f>
        <v>0</v>
      </c>
      <c r="BO13">
        <f>'2. Technical Details'!N48</f>
        <v>0</v>
      </c>
      <c r="BP13">
        <f>'2. Technical Details'!O48</f>
        <v>0</v>
      </c>
      <c r="BQ13">
        <f>'2. Technical Details'!P48</f>
        <v>0</v>
      </c>
      <c r="BR13" t="str">
        <f>'2. Technical Details'!Q48</f>
        <v/>
      </c>
      <c r="BS13" t="b">
        <f>'2. Technical Details'!R48</f>
        <v>0</v>
      </c>
      <c r="BT13">
        <f>'2. Technical Details'!S48</f>
        <v>0</v>
      </c>
      <c r="BU13">
        <f>'2. Technical Details'!T48</f>
        <v>0</v>
      </c>
      <c r="BV13">
        <f>'2. Technical Details'!U48</f>
        <v>0</v>
      </c>
      <c r="BW13">
        <f>'2. Technical Details'!V48</f>
        <v>0</v>
      </c>
      <c r="BX13">
        <f>'2. Technical Details'!W48</f>
        <v>0</v>
      </c>
      <c r="BY13" t="str">
        <f>'2. Technical Details'!X48</f>
        <v/>
      </c>
      <c r="BZ13">
        <f>'2. Technical Details'!Y48</f>
        <v>0</v>
      </c>
      <c r="CA13">
        <f>'2. Technical Details'!Z48</f>
        <v>0</v>
      </c>
      <c r="CB13">
        <f>'2. Technical Details'!AA48</f>
        <v>0</v>
      </c>
      <c r="CC13">
        <f>'2. Technical Details'!AB48</f>
        <v>0</v>
      </c>
      <c r="CD13">
        <f>'2. Technical Details'!AC48</f>
        <v>0</v>
      </c>
      <c r="CE13" t="str">
        <f>'2. Technical Details'!AD48</f>
        <v/>
      </c>
      <c r="CF13" t="str">
        <f>'2. Technical Details'!AE48</f>
        <v/>
      </c>
      <c r="CG13">
        <f>'2. Technical Details'!AF48</f>
        <v>0</v>
      </c>
      <c r="CH13">
        <f>'2. Technical Details'!AG48</f>
        <v>0</v>
      </c>
      <c r="CI13">
        <f>'2. Technical Details'!AH48</f>
        <v>0</v>
      </c>
      <c r="CJ13">
        <f>'2. Technical Details'!AI48</f>
        <v>0</v>
      </c>
      <c r="CK13">
        <f>'2. Technical Details'!AJ48</f>
        <v>0</v>
      </c>
      <c r="CL13" t="str">
        <f>'2. Technical Details'!AK48</f>
        <v/>
      </c>
      <c r="CM13" t="str">
        <f>'2. Technical Details'!AL48</f>
        <v/>
      </c>
      <c r="CN13">
        <f>'2. Technical Details'!AM48</f>
        <v>0</v>
      </c>
      <c r="CO13" t="str">
        <f>'2. Technical Details'!AN48</f>
        <v/>
      </c>
      <c r="CP13" t="str">
        <f>'2. Technical Details'!AO48</f>
        <v/>
      </c>
      <c r="CQ13">
        <f>'3. Deliverability Details'!E17</f>
        <v>0</v>
      </c>
      <c r="CR13">
        <f>'3. Deliverability Details'!F17</f>
        <v>0</v>
      </c>
      <c r="CS13">
        <f>'3. Deliverability Details'!G17</f>
        <v>0</v>
      </c>
      <c r="CT13">
        <f>'3. Deliverability Details'!H17</f>
        <v>0</v>
      </c>
      <c r="CU13">
        <f>'3. Deliverability Details'!I17</f>
        <v>0</v>
      </c>
      <c r="CV13">
        <f>'3. Deliverability Details'!J17</f>
        <v>0</v>
      </c>
      <c r="CW13">
        <f>'3. Deliverability Details'!K17</f>
        <v>0</v>
      </c>
      <c r="CX13">
        <f>'3. Deliverability Details'!L17</f>
        <v>0</v>
      </c>
      <c r="CY13">
        <f>'3. Deliverability Details'!M17</f>
        <v>0</v>
      </c>
      <c r="CZ13">
        <f>'3. Deliverability Details'!N17</f>
        <v>0</v>
      </c>
      <c r="DA13">
        <f>'3. Deliverability Details'!O17</f>
        <v>0</v>
      </c>
      <c r="DB13" t="b">
        <f>'3. Deliverability Details'!P17</f>
        <v>0</v>
      </c>
      <c r="DC13" t="b">
        <f>'3. Deliverability Details'!Q17</f>
        <v>0</v>
      </c>
      <c r="DD13" t="b">
        <f>'3. Deliverability Details'!R17</f>
        <v>0</v>
      </c>
      <c r="DE13" s="18">
        <f>'3. Deliverability Details'!E33</f>
        <v>0</v>
      </c>
      <c r="DF13" s="18">
        <f>'3. Deliverability Details'!F33</f>
        <v>0</v>
      </c>
      <c r="DG13" s="18">
        <f>'3. Deliverability Details'!G33</f>
        <v>0</v>
      </c>
      <c r="DH13" s="18">
        <f>'3. Deliverability Details'!H33</f>
        <v>0</v>
      </c>
      <c r="DI13" s="18">
        <f>'3. Deliverability Details'!I33</f>
        <v>0</v>
      </c>
      <c r="DJ13" s="18">
        <f>'3. Deliverability Details'!J33</f>
        <v>0</v>
      </c>
      <c r="DK13" s="18">
        <f>'3. Deliverability Details'!K33</f>
        <v>0</v>
      </c>
      <c r="DL13">
        <f>'4. Financial Detail'!E17</f>
        <v>0</v>
      </c>
      <c r="DM13">
        <f>'4. Financial Detail'!F17</f>
        <v>0</v>
      </c>
      <c r="DN13">
        <f>'4. Financial Detail'!G17</f>
        <v>0</v>
      </c>
      <c r="DO13">
        <f>'4. Financial Detail'!H17</f>
        <v>0</v>
      </c>
      <c r="DP13">
        <f>'4. Financial Detail'!I17</f>
        <v>0</v>
      </c>
      <c r="DQ13">
        <f>'4. Financial Detail'!J17</f>
        <v>0</v>
      </c>
      <c r="DR13">
        <f>'4. Financial Detail'!K17</f>
        <v>0</v>
      </c>
      <c r="DS13">
        <f>'4. Financial Detail'!L17</f>
        <v>0</v>
      </c>
      <c r="DT13">
        <f>'4. Financial Detail'!M17</f>
        <v>0</v>
      </c>
      <c r="DU13">
        <f>'4. Financial Detail'!N17</f>
        <v>0</v>
      </c>
      <c r="DV13" t="str">
        <f>'4. Financial Detail'!O17</f>
        <v/>
      </c>
      <c r="DW13" t="str">
        <f>'4. Financial Detail'!P17</f>
        <v/>
      </c>
      <c r="DX13" t="str">
        <f>'4. Financial Detail'!Q17</f>
        <v/>
      </c>
      <c r="DY13" t="str">
        <f>'4. Financial Detail'!R17</f>
        <v/>
      </c>
      <c r="DZ13" t="str">
        <f>'4. Financial Detail'!S17</f>
        <v/>
      </c>
      <c r="EA13" t="str">
        <f>'4. Financial Detail'!T17</f>
        <v/>
      </c>
      <c r="EB13" t="str">
        <f>'4. Financial Detail'!U17</f>
        <v/>
      </c>
      <c r="EC13" t="str">
        <f>'4. Financial Detail'!V17</f>
        <v/>
      </c>
      <c r="ED13" t="str">
        <f>'4. Financial Detail'!W17</f>
        <v/>
      </c>
      <c r="EE13" t="str">
        <f>'4. Financial Detail'!X17</f>
        <v/>
      </c>
      <c r="EF13" t="str">
        <f>'4. Financial Detail'!Y17</f>
        <v/>
      </c>
      <c r="EG13">
        <f>'4. Financial Detail'!E32</f>
        <v>0</v>
      </c>
      <c r="EH13" t="b">
        <f>'4. Financial Detail'!F32</f>
        <v>1</v>
      </c>
      <c r="EI13" t="str">
        <f>'4. Financial Detail'!G32</f>
        <v/>
      </c>
      <c r="EJ13" t="str">
        <f>'4. Financial Detail'!H32</f>
        <v/>
      </c>
      <c r="EK13">
        <f>'4. Financial Detail'!I32</f>
        <v>0</v>
      </c>
      <c r="EL13">
        <f>'4. Financial Detail'!J32</f>
        <v>0</v>
      </c>
      <c r="EM13">
        <f>'4. Financial Detail'!K32</f>
        <v>0</v>
      </c>
      <c r="EN13">
        <f>'4. Financial Detail'!L32</f>
        <v>0</v>
      </c>
      <c r="EO13">
        <f>'4. Financial Detail'!M32</f>
        <v>0</v>
      </c>
      <c r="EP13">
        <f>'4. Financial Detail'!N32</f>
        <v>0</v>
      </c>
      <c r="EQ13">
        <f>'4. Financial Detail'!O32</f>
        <v>0</v>
      </c>
      <c r="ER13">
        <f>'4. Financial Detail'!P32</f>
        <v>0</v>
      </c>
      <c r="ES13">
        <f>'4. Financial Detail'!Q32</f>
        <v>0</v>
      </c>
      <c r="ET13">
        <f>'4. Financial Detail'!R32</f>
        <v>0</v>
      </c>
      <c r="EU13">
        <f>'4. Financial Detail'!S32</f>
        <v>0</v>
      </c>
      <c r="EV13" t="str">
        <f>'4. Financial Detail'!T32</f>
        <v/>
      </c>
    </row>
    <row r="14" spans="2:152" x14ac:dyDescent="0.3">
      <c r="B14">
        <f>'6. Summary &amp; Declaration'!$G$23</f>
        <v>0</v>
      </c>
      <c r="C14" s="138">
        <f>'2. Technical Details'!D18</f>
        <v>0</v>
      </c>
      <c r="D14" s="138">
        <f>'2. Technical Details'!E18</f>
        <v>0</v>
      </c>
      <c r="E14" s="138">
        <f>'2. Technical Details'!F18</f>
        <v>0</v>
      </c>
      <c r="F14" s="138" t="str">
        <f>'2. Technical Details'!G18</f>
        <v>Please select</v>
      </c>
      <c r="G14" s="138">
        <f>'2. Technical Details'!H18</f>
        <v>0</v>
      </c>
      <c r="H14" s="138" t="b">
        <f>'2. Technical Details'!I18</f>
        <v>0</v>
      </c>
      <c r="I14" s="138" t="b">
        <f>'2. Technical Details'!J18</f>
        <v>0</v>
      </c>
      <c r="J14" s="138" t="b">
        <f>'2. Technical Details'!K18</f>
        <v>0</v>
      </c>
      <c r="K14" s="138" t="b">
        <f>'2. Technical Details'!L18</f>
        <v>0</v>
      </c>
      <c r="L14" s="138">
        <f>'2. Technical Details'!M18</f>
        <v>0</v>
      </c>
      <c r="M14" s="138">
        <f>'2. Technical Details'!N18</f>
        <v>0</v>
      </c>
      <c r="N14" s="138">
        <f>'2. Technical Details'!O18</f>
        <v>0</v>
      </c>
      <c r="O14" s="138">
        <f>'2. Technical Details'!P18</f>
        <v>0</v>
      </c>
      <c r="P14" s="138">
        <f>'2. Technical Details'!Q18</f>
        <v>0</v>
      </c>
      <c r="Q14" s="138">
        <f>'2. Technical Details'!R18</f>
        <v>0</v>
      </c>
      <c r="R14" s="138">
        <f>'2. Technical Details'!S18</f>
        <v>0</v>
      </c>
      <c r="S14" s="138" t="b">
        <f>'2. Technical Details'!T18</f>
        <v>0</v>
      </c>
      <c r="T14" s="138">
        <f>'2. Technical Details'!U18</f>
        <v>0</v>
      </c>
      <c r="U14" s="138">
        <f>'2. Technical Details'!V18</f>
        <v>0</v>
      </c>
      <c r="V14" s="138">
        <f>'2. Technical Details'!W18</f>
        <v>0</v>
      </c>
      <c r="W14" s="138">
        <f>'2. Technical Details'!X18</f>
        <v>0</v>
      </c>
      <c r="X14" s="138">
        <f>'2. Technical Details'!Y18</f>
        <v>0</v>
      </c>
      <c r="Y14" s="138">
        <f>'2. Technical Details'!Z18</f>
        <v>0</v>
      </c>
      <c r="Z14" s="138" t="b">
        <f>'2. Technical Details'!AA18</f>
        <v>0</v>
      </c>
      <c r="AA14" s="138">
        <f>'2. Technical Details'!AB18</f>
        <v>0</v>
      </c>
      <c r="AB14" s="138">
        <f>'2. Technical Details'!AC18</f>
        <v>0</v>
      </c>
      <c r="AC14" s="138">
        <f>'2. Technical Details'!AD18</f>
        <v>0</v>
      </c>
      <c r="AD14" s="138">
        <f>'2. Technical Details'!AE18</f>
        <v>0</v>
      </c>
      <c r="AE14" s="138">
        <f>'2. Technical Details'!AF18</f>
        <v>0</v>
      </c>
      <c r="AF14" s="138">
        <f>'2. Technical Details'!AG18</f>
        <v>0</v>
      </c>
      <c r="AG14" s="138">
        <f>'2. Technical Details'!AH18</f>
        <v>0</v>
      </c>
      <c r="AH14" s="138">
        <f>'2. Technical Details'!AI18</f>
        <v>0</v>
      </c>
      <c r="AI14" s="138">
        <f>'2. Technical Details'!AJ18</f>
        <v>0</v>
      </c>
      <c r="AJ14" s="138">
        <f>'2. Technical Details'!AK18</f>
        <v>0</v>
      </c>
      <c r="AK14" s="136">
        <f>'2. Technical Details'!E34</f>
        <v>0</v>
      </c>
      <c r="AL14" s="136">
        <f>'2. Technical Details'!F34</f>
        <v>0</v>
      </c>
      <c r="AM14" s="136">
        <f>'2. Technical Details'!G34</f>
        <v>0</v>
      </c>
      <c r="AN14" s="136">
        <f>'2. Technical Details'!H34</f>
        <v>0</v>
      </c>
      <c r="AO14" s="136" t="b">
        <f>'2. Technical Details'!I34</f>
        <v>0</v>
      </c>
      <c r="AP14" s="136" t="b">
        <f>'2. Technical Details'!J34</f>
        <v>0</v>
      </c>
      <c r="AQ14" s="136" t="b">
        <f>'2. Technical Details'!K34</f>
        <v>0</v>
      </c>
      <c r="AR14" s="136" t="str">
        <f>'2. Technical Details'!L34</f>
        <v>Please select</v>
      </c>
      <c r="AS14" s="136" t="str">
        <f>'2. Technical Details'!M34</f>
        <v>Please select</v>
      </c>
      <c r="AT14" s="136" t="b">
        <f>'2. Technical Details'!N34</f>
        <v>0</v>
      </c>
      <c r="AU14" s="136" t="b">
        <f>'2. Technical Details'!O34</f>
        <v>0</v>
      </c>
      <c r="AV14" s="136" t="e">
        <f>'2. Technical Details'!#REF!</f>
        <v>#REF!</v>
      </c>
      <c r="AW14" s="136">
        <f>'2. Technical Details'!P34</f>
        <v>0</v>
      </c>
      <c r="AX14" s="136" t="b">
        <f>'2. Technical Details'!Q34</f>
        <v>0</v>
      </c>
      <c r="AY14" s="136" t="b">
        <f>'2. Technical Details'!R34</f>
        <v>0</v>
      </c>
      <c r="AZ14" s="136" t="b">
        <f>'2. Technical Details'!S34</f>
        <v>0</v>
      </c>
      <c r="BA14" s="136" t="b">
        <f>'2. Technical Details'!T34</f>
        <v>0</v>
      </c>
      <c r="BB14" s="136" t="b">
        <f>'2. Technical Details'!U34</f>
        <v>0</v>
      </c>
      <c r="BC14" s="136">
        <f>'2. Technical Details'!V34</f>
        <v>0</v>
      </c>
      <c r="BD14" s="136">
        <f>'2. Technical Details'!W34</f>
        <v>0</v>
      </c>
      <c r="BE14" s="136">
        <f>'2. Technical Details'!X34</f>
        <v>0</v>
      </c>
      <c r="BF14">
        <f>'2. Technical Details'!E49</f>
        <v>0</v>
      </c>
      <c r="BG14">
        <f>'2. Technical Details'!F49</f>
        <v>0</v>
      </c>
      <c r="BH14">
        <f>'2. Technical Details'!G49</f>
        <v>0</v>
      </c>
      <c r="BI14">
        <f>'2. Technical Details'!H49</f>
        <v>0</v>
      </c>
      <c r="BJ14">
        <f>'2. Technical Details'!I49</f>
        <v>0</v>
      </c>
      <c r="BK14" t="str">
        <f>'2. Technical Details'!J49</f>
        <v/>
      </c>
      <c r="BL14" t="b">
        <f>'2. Technical Details'!K49</f>
        <v>0</v>
      </c>
      <c r="BM14">
        <f>'2. Technical Details'!L49</f>
        <v>0</v>
      </c>
      <c r="BN14">
        <f>'2. Technical Details'!M49</f>
        <v>0</v>
      </c>
      <c r="BO14">
        <f>'2. Technical Details'!N49</f>
        <v>0</v>
      </c>
      <c r="BP14">
        <f>'2. Technical Details'!O49</f>
        <v>0</v>
      </c>
      <c r="BQ14">
        <f>'2. Technical Details'!P49</f>
        <v>0</v>
      </c>
      <c r="BR14" t="str">
        <f>'2. Technical Details'!Q49</f>
        <v/>
      </c>
      <c r="BS14" t="b">
        <f>'2. Technical Details'!R49</f>
        <v>0</v>
      </c>
      <c r="BT14">
        <f>'2. Technical Details'!S49</f>
        <v>0</v>
      </c>
      <c r="BU14">
        <f>'2. Technical Details'!T49</f>
        <v>0</v>
      </c>
      <c r="BV14">
        <f>'2. Technical Details'!U49</f>
        <v>0</v>
      </c>
      <c r="BW14">
        <f>'2. Technical Details'!V49</f>
        <v>0</v>
      </c>
      <c r="BX14">
        <f>'2. Technical Details'!W49</f>
        <v>0</v>
      </c>
      <c r="BY14" t="str">
        <f>'2. Technical Details'!X49</f>
        <v/>
      </c>
      <c r="BZ14">
        <f>'2. Technical Details'!Y49</f>
        <v>0</v>
      </c>
      <c r="CA14">
        <f>'2. Technical Details'!Z49</f>
        <v>0</v>
      </c>
      <c r="CB14">
        <f>'2. Technical Details'!AA49</f>
        <v>0</v>
      </c>
      <c r="CC14">
        <f>'2. Technical Details'!AB49</f>
        <v>0</v>
      </c>
      <c r="CD14">
        <f>'2. Technical Details'!AC49</f>
        <v>0</v>
      </c>
      <c r="CE14" t="str">
        <f>'2. Technical Details'!AD49</f>
        <v/>
      </c>
      <c r="CF14" t="str">
        <f>'2. Technical Details'!AE49</f>
        <v/>
      </c>
      <c r="CG14">
        <f>'2. Technical Details'!AF49</f>
        <v>0</v>
      </c>
      <c r="CH14">
        <f>'2. Technical Details'!AG49</f>
        <v>0</v>
      </c>
      <c r="CI14">
        <f>'2. Technical Details'!AH49</f>
        <v>0</v>
      </c>
      <c r="CJ14">
        <f>'2. Technical Details'!AI49</f>
        <v>0</v>
      </c>
      <c r="CK14">
        <f>'2. Technical Details'!AJ49</f>
        <v>0</v>
      </c>
      <c r="CL14" t="str">
        <f>'2. Technical Details'!AK49</f>
        <v/>
      </c>
      <c r="CM14" t="str">
        <f>'2. Technical Details'!AL49</f>
        <v/>
      </c>
      <c r="CN14">
        <f>'2. Technical Details'!AM49</f>
        <v>0</v>
      </c>
      <c r="CO14" t="str">
        <f>'2. Technical Details'!AN49</f>
        <v/>
      </c>
      <c r="CP14" t="str">
        <f>'2. Technical Details'!AO49</f>
        <v/>
      </c>
      <c r="CQ14">
        <f>'3. Deliverability Details'!E18</f>
        <v>0</v>
      </c>
      <c r="CR14">
        <f>'3. Deliverability Details'!F18</f>
        <v>0</v>
      </c>
      <c r="CS14">
        <f>'3. Deliverability Details'!G18</f>
        <v>0</v>
      </c>
      <c r="CT14">
        <f>'3. Deliverability Details'!H18</f>
        <v>0</v>
      </c>
      <c r="CU14">
        <f>'3. Deliverability Details'!I18</f>
        <v>0</v>
      </c>
      <c r="CV14">
        <f>'3. Deliverability Details'!J18</f>
        <v>0</v>
      </c>
      <c r="CW14">
        <f>'3. Deliverability Details'!K18</f>
        <v>0</v>
      </c>
      <c r="CX14">
        <f>'3. Deliverability Details'!L18</f>
        <v>0</v>
      </c>
      <c r="CY14">
        <f>'3. Deliverability Details'!M18</f>
        <v>0</v>
      </c>
      <c r="CZ14">
        <f>'3. Deliverability Details'!N18</f>
        <v>0</v>
      </c>
      <c r="DA14">
        <f>'3. Deliverability Details'!O18</f>
        <v>0</v>
      </c>
      <c r="DB14" t="b">
        <f>'3. Deliverability Details'!P18</f>
        <v>0</v>
      </c>
      <c r="DC14" t="b">
        <f>'3. Deliverability Details'!Q18</f>
        <v>0</v>
      </c>
      <c r="DD14" t="b">
        <f>'3. Deliverability Details'!R18</f>
        <v>0</v>
      </c>
      <c r="DE14" s="18">
        <f>'3. Deliverability Details'!E34</f>
        <v>0</v>
      </c>
      <c r="DF14" s="18">
        <f>'3. Deliverability Details'!F34</f>
        <v>0</v>
      </c>
      <c r="DG14" s="18">
        <f>'3. Deliverability Details'!G34</f>
        <v>0</v>
      </c>
      <c r="DH14" s="18">
        <f>'3. Deliverability Details'!H34</f>
        <v>0</v>
      </c>
      <c r="DI14" s="18">
        <f>'3. Deliverability Details'!I34</f>
        <v>0</v>
      </c>
      <c r="DJ14" s="18">
        <f>'3. Deliverability Details'!J34</f>
        <v>0</v>
      </c>
      <c r="DK14" s="18">
        <f>'3. Deliverability Details'!K34</f>
        <v>0</v>
      </c>
      <c r="DL14">
        <f>'4. Financial Detail'!E18</f>
        <v>0</v>
      </c>
      <c r="DM14">
        <f>'4. Financial Detail'!F18</f>
        <v>0</v>
      </c>
      <c r="DN14">
        <f>'4. Financial Detail'!G18</f>
        <v>0</v>
      </c>
      <c r="DO14">
        <f>'4. Financial Detail'!H18</f>
        <v>0</v>
      </c>
      <c r="DP14">
        <f>'4. Financial Detail'!I18</f>
        <v>0</v>
      </c>
      <c r="DQ14">
        <f>'4. Financial Detail'!J18</f>
        <v>0</v>
      </c>
      <c r="DR14">
        <f>'4. Financial Detail'!K18</f>
        <v>0</v>
      </c>
      <c r="DS14">
        <f>'4. Financial Detail'!L18</f>
        <v>0</v>
      </c>
      <c r="DT14">
        <f>'4. Financial Detail'!M18</f>
        <v>0</v>
      </c>
      <c r="DU14">
        <f>'4. Financial Detail'!N18</f>
        <v>0</v>
      </c>
      <c r="DV14" t="str">
        <f>'4. Financial Detail'!O18</f>
        <v/>
      </c>
      <c r="DW14" t="str">
        <f>'4. Financial Detail'!P18</f>
        <v/>
      </c>
      <c r="DX14" t="str">
        <f>'4. Financial Detail'!Q18</f>
        <v/>
      </c>
      <c r="DY14" t="str">
        <f>'4. Financial Detail'!R18</f>
        <v/>
      </c>
      <c r="DZ14" t="str">
        <f>'4. Financial Detail'!S18</f>
        <v/>
      </c>
      <c r="EA14" t="str">
        <f>'4. Financial Detail'!T18</f>
        <v/>
      </c>
      <c r="EB14" t="str">
        <f>'4. Financial Detail'!U18</f>
        <v/>
      </c>
      <c r="EC14" t="str">
        <f>'4. Financial Detail'!V18</f>
        <v/>
      </c>
      <c r="ED14" t="str">
        <f>'4. Financial Detail'!W18</f>
        <v/>
      </c>
      <c r="EE14" t="str">
        <f>'4. Financial Detail'!X18</f>
        <v/>
      </c>
      <c r="EF14" t="str">
        <f>'4. Financial Detail'!Y18</f>
        <v/>
      </c>
      <c r="EG14">
        <f>'4. Financial Detail'!E33</f>
        <v>0</v>
      </c>
      <c r="EH14" t="b">
        <f>'4. Financial Detail'!F33</f>
        <v>1</v>
      </c>
      <c r="EI14" t="str">
        <f>'4. Financial Detail'!G33</f>
        <v/>
      </c>
      <c r="EJ14" t="str">
        <f>'4. Financial Detail'!H33</f>
        <v/>
      </c>
      <c r="EK14">
        <f>'4. Financial Detail'!I33</f>
        <v>0</v>
      </c>
      <c r="EL14">
        <f>'4. Financial Detail'!J33</f>
        <v>0</v>
      </c>
      <c r="EM14">
        <f>'4. Financial Detail'!K33</f>
        <v>0</v>
      </c>
      <c r="EN14">
        <f>'4. Financial Detail'!L33</f>
        <v>0</v>
      </c>
      <c r="EO14">
        <f>'4. Financial Detail'!M33</f>
        <v>0</v>
      </c>
      <c r="EP14">
        <f>'4. Financial Detail'!N33</f>
        <v>0</v>
      </c>
      <c r="EQ14">
        <f>'4. Financial Detail'!O33</f>
        <v>0</v>
      </c>
      <c r="ER14">
        <f>'4. Financial Detail'!P33</f>
        <v>0</v>
      </c>
      <c r="ES14">
        <f>'4. Financial Detail'!Q33</f>
        <v>0</v>
      </c>
      <c r="ET14">
        <f>'4. Financial Detail'!R33</f>
        <v>0</v>
      </c>
      <c r="EU14">
        <f>'4. Financial Detail'!S33</f>
        <v>0</v>
      </c>
      <c r="EV14" t="str">
        <f>'4. Financial Detail'!T33</f>
        <v/>
      </c>
    </row>
  </sheetData>
  <sheetProtection algorithmName="SHA-512" hashValue="raTVYbhd/yRO1J3N9KKysQOCZ7pqdZMPspvhnhubdGgf7zlDnvzbap9eOVs2DJJaeynEr3F9/BjblRJsecFW6g==" saltValue="AXb/mK0PpirfRTKTdCHf7g==" spinCount="100000" sheet="1" objects="1" scenarios="1"/>
  <mergeCells count="22">
    <mergeCell ref="EG3:EJ3"/>
    <mergeCell ref="EK3:EN3"/>
    <mergeCell ref="EO3:EP3"/>
    <mergeCell ref="EQ3:EV3"/>
    <mergeCell ref="CQ3:CT3"/>
    <mergeCell ref="CU3:CZ3"/>
    <mergeCell ref="DA3:DD3"/>
    <mergeCell ref="DE3:DK3"/>
    <mergeCell ref="DL3:DT3"/>
    <mergeCell ref="DV3:EF3"/>
    <mergeCell ref="CE3:CP3"/>
    <mergeCell ref="D3:K3"/>
    <mergeCell ref="L3:R3"/>
    <mergeCell ref="Z3:AF3"/>
    <mergeCell ref="AK3:AN3"/>
    <mergeCell ref="AO3:AW3"/>
    <mergeCell ref="AX3:BC3"/>
    <mergeCell ref="BD3:BE3"/>
    <mergeCell ref="BF3:BK3"/>
    <mergeCell ref="BL3:BR3"/>
    <mergeCell ref="BS3:BY3"/>
    <mergeCell ref="BZ3:CC3"/>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E0B33B8-83D6-4409-95A9-E5DFAC6F21F3}">
          <x14:formula1>
            <xm:f>Lookups!$Q$4:$Q$17</xm:f>
          </x14:formula1>
          <xm:sqref>EQ4:ET4</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2E8EA-33F5-40F7-BA94-AA8B364C42C0}">
  <dimension ref="B2:BT13"/>
  <sheetViews>
    <sheetView topLeftCell="A3" workbookViewId="0">
      <selection activeCell="G135" sqref="G135:H135"/>
    </sheetView>
  </sheetViews>
  <sheetFormatPr defaultRowHeight="14.4" x14ac:dyDescent="0.3"/>
  <sheetData>
    <row r="2" spans="2:72" ht="15" thickBot="1" x14ac:dyDescent="0.35"/>
    <row r="3" spans="2:72" ht="159" thickBot="1" x14ac:dyDescent="0.35">
      <c r="B3" s="336" t="s">
        <v>543</v>
      </c>
      <c r="C3" s="336" t="s">
        <v>544</v>
      </c>
      <c r="D3" s="336" t="s">
        <v>545</v>
      </c>
      <c r="E3" s="336" t="s">
        <v>546</v>
      </c>
      <c r="F3" s="359" t="s">
        <v>547</v>
      </c>
      <c r="G3" s="360" t="s">
        <v>548</v>
      </c>
      <c r="H3" s="360" t="s">
        <v>549</v>
      </c>
      <c r="I3" s="360" t="s">
        <v>550</v>
      </c>
      <c r="J3" s="337" t="s">
        <v>551</v>
      </c>
      <c r="K3" s="337" t="s">
        <v>552</v>
      </c>
      <c r="L3" s="336" t="s">
        <v>553</v>
      </c>
      <c r="M3" s="338" t="s">
        <v>554</v>
      </c>
      <c r="N3" s="338" t="s">
        <v>555</v>
      </c>
      <c r="O3" s="339" t="s">
        <v>556</v>
      </c>
      <c r="P3" s="340" t="s">
        <v>557</v>
      </c>
      <c r="Q3" s="338" t="s">
        <v>558</v>
      </c>
      <c r="R3" s="338" t="s">
        <v>559</v>
      </c>
      <c r="S3" s="339" t="s">
        <v>560</v>
      </c>
      <c r="T3" s="339" t="s">
        <v>561</v>
      </c>
      <c r="U3" s="338" t="s">
        <v>562</v>
      </c>
      <c r="V3" s="339" t="s">
        <v>563</v>
      </c>
      <c r="W3" s="341" t="s">
        <v>564</v>
      </c>
      <c r="X3" s="341" t="s">
        <v>565</v>
      </c>
      <c r="Y3" s="341" t="s">
        <v>566</v>
      </c>
      <c r="Z3" s="341" t="s">
        <v>567</v>
      </c>
      <c r="AA3" s="341" t="s">
        <v>568</v>
      </c>
      <c r="AB3" s="341" t="s">
        <v>569</v>
      </c>
      <c r="AC3" s="341" t="s">
        <v>570</v>
      </c>
      <c r="AD3" s="341" t="s">
        <v>571</v>
      </c>
      <c r="AE3" s="341" t="s">
        <v>572</v>
      </c>
      <c r="AF3" s="342" t="s">
        <v>573</v>
      </c>
      <c r="AG3" s="341" t="s">
        <v>574</v>
      </c>
      <c r="AH3" s="341" t="s">
        <v>575</v>
      </c>
      <c r="AI3" s="343" t="s">
        <v>576</v>
      </c>
      <c r="AJ3" s="343" t="s">
        <v>577</v>
      </c>
      <c r="AK3" s="344" t="s">
        <v>578</v>
      </c>
      <c r="AL3" s="343" t="s">
        <v>579</v>
      </c>
      <c r="AM3" s="343" t="s">
        <v>580</v>
      </c>
      <c r="AN3" s="343" t="s">
        <v>38</v>
      </c>
      <c r="AO3" s="345" t="s">
        <v>581</v>
      </c>
      <c r="AP3" s="346" t="s">
        <v>582</v>
      </c>
      <c r="AQ3" s="346" t="s">
        <v>583</v>
      </c>
      <c r="AR3" s="346" t="s">
        <v>584</v>
      </c>
      <c r="AS3" s="345" t="s">
        <v>585</v>
      </c>
      <c r="AT3" s="345" t="s">
        <v>586</v>
      </c>
      <c r="AU3" s="345" t="s">
        <v>587</v>
      </c>
      <c r="AV3" s="345" t="s">
        <v>588</v>
      </c>
      <c r="AW3" s="345" t="s">
        <v>589</v>
      </c>
      <c r="AX3" s="347" t="s">
        <v>590</v>
      </c>
      <c r="AY3" s="347" t="s">
        <v>591</v>
      </c>
      <c r="AZ3" s="347" t="s">
        <v>592</v>
      </c>
      <c r="BA3" s="347" t="s">
        <v>593</v>
      </c>
      <c r="BB3" s="347" t="s">
        <v>594</v>
      </c>
      <c r="BC3" s="347" t="s">
        <v>595</v>
      </c>
      <c r="BD3" s="347" t="s">
        <v>596</v>
      </c>
      <c r="BE3" s="347" t="s">
        <v>597</v>
      </c>
      <c r="BF3" s="348" t="s">
        <v>598</v>
      </c>
      <c r="BG3" s="349" t="s">
        <v>599</v>
      </c>
      <c r="BH3" s="350" t="s">
        <v>600</v>
      </c>
      <c r="BI3" s="351" t="s">
        <v>601</v>
      </c>
      <c r="BJ3" s="351" t="s">
        <v>602</v>
      </c>
      <c r="BK3" s="351" t="s">
        <v>603</v>
      </c>
      <c r="BL3" s="351" t="s">
        <v>604</v>
      </c>
      <c r="BM3" s="351" t="s">
        <v>605</v>
      </c>
      <c r="BN3" s="351" t="s">
        <v>606</v>
      </c>
      <c r="BO3" s="351" t="s">
        <v>607</v>
      </c>
      <c r="BP3" s="352" t="s">
        <v>608</v>
      </c>
      <c r="BQ3" s="353" t="s">
        <v>609</v>
      </c>
      <c r="BR3" s="354" t="s">
        <v>610</v>
      </c>
      <c r="BS3" s="355" t="s">
        <v>611</v>
      </c>
      <c r="BT3" s="356" t="s">
        <v>612</v>
      </c>
    </row>
    <row r="4" spans="2:72" x14ac:dyDescent="0.3">
      <c r="B4">
        <f>'6. Summary &amp; Declaration'!G23</f>
        <v>0</v>
      </c>
      <c r="C4" s="138" t="str">
        <f>'2. Technical Details'!D40</f>
        <v/>
      </c>
      <c r="D4" s="357" t="str">
        <f>'2. Technical Details'!G9</f>
        <v>Please select</v>
      </c>
      <c r="E4" s="357">
        <f>'2. Technical Details'!H9</f>
        <v>0</v>
      </c>
      <c r="F4" s="361"/>
      <c r="G4" s="361"/>
      <c r="H4" s="361"/>
      <c r="I4" s="361"/>
      <c r="J4" s="358" t="str">
        <f>'6. Summary &amp; Declaration'!G74</f>
        <v/>
      </c>
      <c r="K4" s="358" t="str">
        <f>'6. Summary &amp; Declaration'!H74</f>
        <v/>
      </c>
      <c r="L4" s="358" t="str">
        <f>'6. Summary &amp; Declaration'!I74</f>
        <v/>
      </c>
      <c r="M4">
        <f>'2. Technical Details'!AH9</f>
        <v>0</v>
      </c>
      <c r="N4">
        <f>'2. Technical Details'!Y40</f>
        <v>0</v>
      </c>
      <c r="O4" s="362">
        <f>'2. Technical Details'!R9</f>
        <v>0</v>
      </c>
      <c r="P4">
        <f>'2. Technical Details'!AM40</f>
        <v>0</v>
      </c>
      <c r="Q4">
        <f>SUM('2. Technical Details'!Q9,'2. Technical Details'!X9,'2. Technical Details'!AE9)</f>
        <v>0</v>
      </c>
      <c r="R4">
        <f>SUM('2. Technical Details'!H40,'2. Technical Details'!O40,'2. Technical Details'!V40)</f>
        <v>0</v>
      </c>
      <c r="S4">
        <f>'2. Technical Details'!N9</f>
        <v>0</v>
      </c>
      <c r="T4">
        <f>'2. Technical Details'!F40</f>
        <v>0</v>
      </c>
      <c r="U4">
        <f>'2. Technical Details'!AF40</f>
        <v>0</v>
      </c>
      <c r="V4">
        <f>'2. Technical Details'!AG40</f>
        <v>0</v>
      </c>
      <c r="W4">
        <f>'3. Deliverability Details'!G9</f>
        <v>0</v>
      </c>
      <c r="X4">
        <f>'3. Deliverability Details'!F9</f>
        <v>0</v>
      </c>
      <c r="Y4">
        <f>'3. Deliverability Details'!E9</f>
        <v>0</v>
      </c>
      <c r="Z4">
        <f>'3. Deliverability Details'!H9</f>
        <v>0</v>
      </c>
      <c r="AA4" s="361"/>
      <c r="AB4" s="361"/>
      <c r="AC4" s="361"/>
      <c r="AD4" s="36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t="e">
        <f>'2. Technical Details'!AH9/'2. Technical Details'!H9</f>
        <v>#DIV/0!</v>
      </c>
      <c r="BG4" t="e">
        <f>'2. Technical Details'!AI9/'2. Technical Details'!H9</f>
        <v>#DIV/0!</v>
      </c>
      <c r="BH4">
        <f>'2. Technical Details'!Z40</f>
        <v>0</v>
      </c>
      <c r="BI4" t="e">
        <f>('4. Financial Detail'!E9+'4. Financial Detail'!K9)/'Export - current tracker'!BH4</f>
        <v>#DIV/0!</v>
      </c>
      <c r="BJ4" t="str">
        <f>'4. Financial Detail'!V9</f>
        <v/>
      </c>
      <c r="BK4" t="e">
        <f>'4. Financial Detail'!H9/'Export - current tracker'!BH4</f>
        <v>#DIV/0!</v>
      </c>
      <c r="BL4" t="e">
        <f>'4. Financial Detail'!I9/BH4</f>
        <v>#DIV/0!</v>
      </c>
      <c r="BM4" s="361"/>
      <c r="BN4" t="e">
        <f>'4. Financial Detail'!J9/BH4</f>
        <v>#DIV/0!</v>
      </c>
      <c r="BO4" t="e">
        <f>'4. Financial Detail'!G9/'Export - current tracker'!BH4</f>
        <v>#DIV/0!</v>
      </c>
      <c r="BP4" t="e">
        <f>'4. Financial Detail'!L9/'Export - current tracker'!BH4</f>
        <v>#DIV/0!</v>
      </c>
      <c r="BQ4" t="e">
        <f>'4. Financial Detail'!F9/'Export - current tracker'!U4</f>
        <v>#DIV/0!</v>
      </c>
      <c r="BR4" t="e">
        <f>SUM('4. Financial Detail'!E9,'4. Financial Detail'!G9:K9)/U4</f>
        <v>#DIV/0!</v>
      </c>
      <c r="BS4" s="363" t="str">
        <f>'4. Financial Detail'!Y9</f>
        <v/>
      </c>
      <c r="BT4" s="363" t="str">
        <f>'4. Financial Detail'!Y9</f>
        <v/>
      </c>
    </row>
    <row r="5" spans="2:72" x14ac:dyDescent="0.3">
      <c r="B5">
        <f>'6. Summary &amp; Declaration'!G24</f>
        <v>0</v>
      </c>
      <c r="C5" s="138" t="str">
        <f>'2. Technical Details'!D41</f>
        <v/>
      </c>
      <c r="D5" s="357" t="str">
        <f>'2. Technical Details'!G10</f>
        <v>Please select</v>
      </c>
      <c r="E5" s="357">
        <f>'2. Technical Details'!H10</f>
        <v>0</v>
      </c>
      <c r="F5" s="361"/>
      <c r="G5" s="361"/>
      <c r="H5" s="361"/>
      <c r="I5" s="361"/>
      <c r="J5" s="358" t="str">
        <f>'6. Summary &amp; Declaration'!G75</f>
        <v/>
      </c>
      <c r="K5" s="358" t="str">
        <f>'6. Summary &amp; Declaration'!H75</f>
        <v/>
      </c>
      <c r="L5" s="358" t="str">
        <f>'6. Summary &amp; Declaration'!I75</f>
        <v/>
      </c>
      <c r="M5">
        <f>'2. Technical Details'!AH10</f>
        <v>0</v>
      </c>
      <c r="N5">
        <f>'2. Technical Details'!Y41</f>
        <v>0</v>
      </c>
      <c r="O5" s="362">
        <f>'2. Technical Details'!R10</f>
        <v>0</v>
      </c>
      <c r="P5">
        <f>'2. Technical Details'!AM41</f>
        <v>0</v>
      </c>
      <c r="Q5">
        <f>SUM('2. Technical Details'!Q10,'2. Technical Details'!X10,'2. Technical Details'!AE10)</f>
        <v>0</v>
      </c>
      <c r="R5">
        <f>SUM('2. Technical Details'!H41,'2. Technical Details'!O41,'2. Technical Details'!V41)</f>
        <v>0</v>
      </c>
      <c r="S5">
        <f>'2. Technical Details'!N10</f>
        <v>0</v>
      </c>
      <c r="T5">
        <f>'2. Technical Details'!F41</f>
        <v>0</v>
      </c>
      <c r="U5">
        <f>'2. Technical Details'!AF41</f>
        <v>0</v>
      </c>
      <c r="V5">
        <f>'2. Technical Details'!AG41</f>
        <v>0</v>
      </c>
      <c r="W5">
        <f>'3. Deliverability Details'!G10</f>
        <v>0</v>
      </c>
      <c r="X5">
        <f>'3. Deliverability Details'!F10</f>
        <v>0</v>
      </c>
      <c r="Y5">
        <f>'3. Deliverability Details'!E10</f>
        <v>0</v>
      </c>
      <c r="Z5">
        <f>'3. Deliverability Details'!H10</f>
        <v>0</v>
      </c>
      <c r="AA5" s="361"/>
      <c r="AB5" s="361"/>
      <c r="AC5" s="361"/>
      <c r="AD5" s="36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t="e">
        <f>'2. Technical Details'!AH10/'2. Technical Details'!H10</f>
        <v>#DIV/0!</v>
      </c>
      <c r="BG5" t="e">
        <f>'2. Technical Details'!AI10/'2. Technical Details'!H10</f>
        <v>#DIV/0!</v>
      </c>
      <c r="BH5">
        <f>'2. Technical Details'!Z41</f>
        <v>0</v>
      </c>
      <c r="BI5" t="e">
        <f>('4. Financial Detail'!E10+'4. Financial Detail'!K10)/'Export - current tracker'!BH5</f>
        <v>#DIV/0!</v>
      </c>
      <c r="BJ5" t="str">
        <f>'4. Financial Detail'!V10</f>
        <v/>
      </c>
      <c r="BK5" t="e">
        <f>'4. Financial Detail'!H10/'Export - current tracker'!BH5</f>
        <v>#DIV/0!</v>
      </c>
      <c r="BL5" t="e">
        <f>'4. Financial Detail'!I10/BH5</f>
        <v>#DIV/0!</v>
      </c>
      <c r="BM5" s="361"/>
      <c r="BN5" t="e">
        <f>'4. Financial Detail'!J10/BH5</f>
        <v>#DIV/0!</v>
      </c>
      <c r="BO5" t="e">
        <f>'4. Financial Detail'!G10/'Export - current tracker'!BH5</f>
        <v>#DIV/0!</v>
      </c>
      <c r="BP5" t="e">
        <f>'4. Financial Detail'!L10/'Export - current tracker'!BH5</f>
        <v>#DIV/0!</v>
      </c>
      <c r="BQ5" t="e">
        <f>'4. Financial Detail'!F10/'Export - current tracker'!U5</f>
        <v>#DIV/0!</v>
      </c>
      <c r="BR5" t="e">
        <f>SUM('4. Financial Detail'!E10,'4. Financial Detail'!G10:K10)/U5</f>
        <v>#DIV/0!</v>
      </c>
      <c r="BS5" s="363" t="str">
        <f>'4. Financial Detail'!Y10</f>
        <v/>
      </c>
      <c r="BT5" s="363" t="str">
        <f>'4. Financial Detail'!Y10</f>
        <v/>
      </c>
    </row>
    <row r="6" spans="2:72" x14ac:dyDescent="0.3">
      <c r="B6">
        <f>'6. Summary &amp; Declaration'!G25</f>
        <v>0</v>
      </c>
      <c r="C6" s="138" t="str">
        <f>'2. Technical Details'!D42</f>
        <v/>
      </c>
      <c r="D6" s="357" t="str">
        <f>'2. Technical Details'!G11</f>
        <v>Please select</v>
      </c>
      <c r="E6" s="357">
        <f>'2. Technical Details'!H11</f>
        <v>0</v>
      </c>
      <c r="F6" s="361"/>
      <c r="G6" s="361"/>
      <c r="H6" s="361"/>
      <c r="I6" s="361"/>
      <c r="J6" s="358" t="str">
        <f>'6. Summary &amp; Declaration'!G76</f>
        <v/>
      </c>
      <c r="K6" s="358" t="str">
        <f>'6. Summary &amp; Declaration'!H76</f>
        <v/>
      </c>
      <c r="L6" s="358" t="str">
        <f>'6. Summary &amp; Declaration'!I76</f>
        <v/>
      </c>
      <c r="M6">
        <f>'2. Technical Details'!AH11</f>
        <v>0</v>
      </c>
      <c r="N6">
        <f>'2. Technical Details'!Y42</f>
        <v>0</v>
      </c>
      <c r="O6" s="362">
        <f>'2. Technical Details'!R11</f>
        <v>0</v>
      </c>
      <c r="P6">
        <f>'2. Technical Details'!AM42</f>
        <v>0</v>
      </c>
      <c r="Q6">
        <f>SUM('2. Technical Details'!Q11,'2. Technical Details'!X11,'2. Technical Details'!AE11)</f>
        <v>0</v>
      </c>
      <c r="R6">
        <f>SUM('2. Technical Details'!H42,'2. Technical Details'!O42,'2. Technical Details'!V42)</f>
        <v>0</v>
      </c>
      <c r="S6">
        <f>'2. Technical Details'!N11</f>
        <v>0</v>
      </c>
      <c r="T6">
        <f>'2. Technical Details'!F42</f>
        <v>0</v>
      </c>
      <c r="U6">
        <f>'2. Technical Details'!AF42</f>
        <v>0</v>
      </c>
      <c r="V6">
        <f>'2. Technical Details'!AG42</f>
        <v>0</v>
      </c>
      <c r="W6">
        <f>'3. Deliverability Details'!G11</f>
        <v>0</v>
      </c>
      <c r="X6">
        <f>'3. Deliverability Details'!F11</f>
        <v>0</v>
      </c>
      <c r="Y6">
        <f>'3. Deliverability Details'!E11</f>
        <v>0</v>
      </c>
      <c r="Z6">
        <f>'3. Deliverability Details'!H11</f>
        <v>0</v>
      </c>
      <c r="AA6" s="361"/>
      <c r="AB6" s="361"/>
      <c r="AC6" s="361"/>
      <c r="AD6" s="36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t="e">
        <f>'2. Technical Details'!AH11/'2. Technical Details'!H11</f>
        <v>#DIV/0!</v>
      </c>
      <c r="BG6" t="e">
        <f>'2. Technical Details'!AI11/'2. Technical Details'!H11</f>
        <v>#DIV/0!</v>
      </c>
      <c r="BH6">
        <f>'2. Technical Details'!Z42</f>
        <v>0</v>
      </c>
      <c r="BI6" t="e">
        <f>('4. Financial Detail'!E11+'4. Financial Detail'!K11)/'Export - current tracker'!BH6</f>
        <v>#DIV/0!</v>
      </c>
      <c r="BJ6" t="str">
        <f>'4. Financial Detail'!V11</f>
        <v/>
      </c>
      <c r="BK6" t="e">
        <f>'4. Financial Detail'!H11/'Export - current tracker'!BH6</f>
        <v>#DIV/0!</v>
      </c>
      <c r="BL6" t="e">
        <f>'4. Financial Detail'!I11/BH6</f>
        <v>#DIV/0!</v>
      </c>
      <c r="BM6" s="361"/>
      <c r="BN6" t="e">
        <f>'4. Financial Detail'!J11/BH6</f>
        <v>#DIV/0!</v>
      </c>
      <c r="BO6" t="e">
        <f>'4. Financial Detail'!G11/'Export - current tracker'!BH6</f>
        <v>#DIV/0!</v>
      </c>
      <c r="BP6" t="e">
        <f>'4. Financial Detail'!L11/'Export - current tracker'!BH6</f>
        <v>#DIV/0!</v>
      </c>
      <c r="BQ6" t="e">
        <f>'4. Financial Detail'!F11/'Export - current tracker'!U6</f>
        <v>#DIV/0!</v>
      </c>
      <c r="BR6" t="e">
        <f>SUM('4. Financial Detail'!E11,'4. Financial Detail'!G11:K11)/U6</f>
        <v>#DIV/0!</v>
      </c>
      <c r="BS6" s="363" t="str">
        <f>'4. Financial Detail'!Y11</f>
        <v/>
      </c>
      <c r="BT6" s="363" t="str">
        <f>'4. Financial Detail'!Y11</f>
        <v/>
      </c>
    </row>
    <row r="7" spans="2:72" x14ac:dyDescent="0.3">
      <c r="B7">
        <f>'6. Summary &amp; Declaration'!G26</f>
        <v>0</v>
      </c>
      <c r="C7" s="138" t="str">
        <f>'2. Technical Details'!D43</f>
        <v/>
      </c>
      <c r="D7" s="357" t="str">
        <f>'2. Technical Details'!G12</f>
        <v>Please select</v>
      </c>
      <c r="E7" s="357">
        <f>'2. Technical Details'!H12</f>
        <v>0</v>
      </c>
      <c r="F7" s="361"/>
      <c r="G7" s="361"/>
      <c r="H7" s="361"/>
      <c r="I7" s="361"/>
      <c r="J7" s="358" t="str">
        <f>'6. Summary &amp; Declaration'!G77</f>
        <v/>
      </c>
      <c r="K7" s="358" t="str">
        <f>'6. Summary &amp; Declaration'!H77</f>
        <v/>
      </c>
      <c r="L7" s="358" t="str">
        <f>'6. Summary &amp; Declaration'!I77</f>
        <v/>
      </c>
      <c r="M7">
        <f>'2. Technical Details'!AH12</f>
        <v>0</v>
      </c>
      <c r="N7">
        <f>'2. Technical Details'!Y43</f>
        <v>0</v>
      </c>
      <c r="O7" s="362">
        <f>'2. Technical Details'!R12</f>
        <v>0</v>
      </c>
      <c r="P7">
        <f>'2. Technical Details'!AM43</f>
        <v>0</v>
      </c>
      <c r="Q7">
        <f>SUM('2. Technical Details'!Q12,'2. Technical Details'!X12,'2. Technical Details'!AE12)</f>
        <v>0</v>
      </c>
      <c r="R7">
        <f>SUM('2. Technical Details'!H43,'2. Technical Details'!O43,'2. Technical Details'!V43)</f>
        <v>0</v>
      </c>
      <c r="S7">
        <f>'2. Technical Details'!N12</f>
        <v>0</v>
      </c>
      <c r="T7">
        <f>'2. Technical Details'!F43</f>
        <v>0</v>
      </c>
      <c r="U7">
        <f>'2. Technical Details'!AF43</f>
        <v>0</v>
      </c>
      <c r="V7">
        <f>'2. Technical Details'!AG43</f>
        <v>0</v>
      </c>
      <c r="W7">
        <f>'3. Deliverability Details'!G12</f>
        <v>0</v>
      </c>
      <c r="X7">
        <f>'3. Deliverability Details'!F12</f>
        <v>0</v>
      </c>
      <c r="Y7">
        <f>'3. Deliverability Details'!E12</f>
        <v>0</v>
      </c>
      <c r="Z7">
        <f>'3. Deliverability Details'!H12</f>
        <v>0</v>
      </c>
      <c r="AA7" s="361"/>
      <c r="AB7" s="361"/>
      <c r="AC7" s="361"/>
      <c r="AD7" s="36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t="e">
        <f>'2. Technical Details'!AH12/'2. Technical Details'!H12</f>
        <v>#DIV/0!</v>
      </c>
      <c r="BG7" t="e">
        <f>'2. Technical Details'!AI12/'2. Technical Details'!H12</f>
        <v>#DIV/0!</v>
      </c>
      <c r="BH7">
        <f>'2. Technical Details'!Z43</f>
        <v>0</v>
      </c>
      <c r="BI7" t="e">
        <f>('4. Financial Detail'!E12+'4. Financial Detail'!K12)/'Export - current tracker'!BH7</f>
        <v>#DIV/0!</v>
      </c>
      <c r="BJ7" t="str">
        <f>'4. Financial Detail'!V12</f>
        <v/>
      </c>
      <c r="BK7" t="e">
        <f>'4. Financial Detail'!H12/'Export - current tracker'!BH7</f>
        <v>#DIV/0!</v>
      </c>
      <c r="BL7" t="e">
        <f>'4. Financial Detail'!I12/BH7</f>
        <v>#DIV/0!</v>
      </c>
      <c r="BM7" s="361"/>
      <c r="BN7" t="e">
        <f>'4. Financial Detail'!J12/BH7</f>
        <v>#DIV/0!</v>
      </c>
      <c r="BO7" t="e">
        <f>'4. Financial Detail'!G12/'Export - current tracker'!BH7</f>
        <v>#DIV/0!</v>
      </c>
      <c r="BP7" t="e">
        <f>'4. Financial Detail'!L12/'Export - current tracker'!BH7</f>
        <v>#DIV/0!</v>
      </c>
      <c r="BQ7" t="e">
        <f>'4. Financial Detail'!F12/'Export - current tracker'!U7</f>
        <v>#DIV/0!</v>
      </c>
      <c r="BR7" t="e">
        <f>SUM('4. Financial Detail'!E12,'4. Financial Detail'!G12:K12)/U7</f>
        <v>#DIV/0!</v>
      </c>
      <c r="BS7" s="363" t="str">
        <f>'4. Financial Detail'!Y12</f>
        <v/>
      </c>
      <c r="BT7" s="363" t="str">
        <f>'4. Financial Detail'!Y12</f>
        <v/>
      </c>
    </row>
    <row r="8" spans="2:72" x14ac:dyDescent="0.3">
      <c r="B8">
        <f>'6. Summary &amp; Declaration'!G27</f>
        <v>0</v>
      </c>
      <c r="C8" s="138" t="str">
        <f>'2. Technical Details'!D44</f>
        <v/>
      </c>
      <c r="D8" s="357" t="str">
        <f>'2. Technical Details'!G13</f>
        <v>Please select</v>
      </c>
      <c r="E8" s="357">
        <f>'2. Technical Details'!H13</f>
        <v>0</v>
      </c>
      <c r="F8" s="361"/>
      <c r="G8" s="361"/>
      <c r="H8" s="361"/>
      <c r="I8" s="361"/>
      <c r="J8" s="358" t="str">
        <f>'6. Summary &amp; Declaration'!G78</f>
        <v/>
      </c>
      <c r="K8" s="358" t="str">
        <f>'6. Summary &amp; Declaration'!H78</f>
        <v/>
      </c>
      <c r="L8" s="358" t="str">
        <f>'6. Summary &amp; Declaration'!I78</f>
        <v/>
      </c>
      <c r="M8">
        <f>'2. Technical Details'!AH13</f>
        <v>0</v>
      </c>
      <c r="N8">
        <f>'2. Technical Details'!Y44</f>
        <v>0</v>
      </c>
      <c r="O8" s="362">
        <f>'2. Technical Details'!R13</f>
        <v>0</v>
      </c>
      <c r="P8">
        <f>'2. Technical Details'!AM44</f>
        <v>0</v>
      </c>
      <c r="Q8">
        <f>SUM('2. Technical Details'!Q13,'2. Technical Details'!X13,'2. Technical Details'!AE13)</f>
        <v>0</v>
      </c>
      <c r="R8">
        <f>SUM('2. Technical Details'!H44,'2. Technical Details'!O44,'2. Technical Details'!V44)</f>
        <v>0</v>
      </c>
      <c r="S8">
        <f>'2. Technical Details'!N13</f>
        <v>0</v>
      </c>
      <c r="T8">
        <f>'2. Technical Details'!F44</f>
        <v>0</v>
      </c>
      <c r="U8">
        <f>'2. Technical Details'!AF44</f>
        <v>0</v>
      </c>
      <c r="V8">
        <f>'2. Technical Details'!AG44</f>
        <v>0</v>
      </c>
      <c r="W8">
        <f>'3. Deliverability Details'!G13</f>
        <v>0</v>
      </c>
      <c r="X8">
        <f>'3. Deliverability Details'!F13</f>
        <v>0</v>
      </c>
      <c r="Y8">
        <f>'3. Deliverability Details'!E13</f>
        <v>0</v>
      </c>
      <c r="Z8">
        <f>'3. Deliverability Details'!H13</f>
        <v>0</v>
      </c>
      <c r="AA8" s="361"/>
      <c r="AB8" s="361"/>
      <c r="AC8" s="361"/>
      <c r="AD8" s="36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t="e">
        <f>'2. Technical Details'!AH13/'2. Technical Details'!H13</f>
        <v>#DIV/0!</v>
      </c>
      <c r="BG8" t="e">
        <f>'2. Technical Details'!AI13/'2. Technical Details'!H13</f>
        <v>#DIV/0!</v>
      </c>
      <c r="BH8">
        <f>'2. Technical Details'!Z44</f>
        <v>0</v>
      </c>
      <c r="BI8" t="e">
        <f>('4. Financial Detail'!E13+'4. Financial Detail'!K13)/'Export - current tracker'!BH8</f>
        <v>#DIV/0!</v>
      </c>
      <c r="BJ8" t="str">
        <f>'4. Financial Detail'!V13</f>
        <v/>
      </c>
      <c r="BK8" t="e">
        <f>'4. Financial Detail'!H13/'Export - current tracker'!BH8</f>
        <v>#DIV/0!</v>
      </c>
      <c r="BL8" t="e">
        <f>'4. Financial Detail'!I13/BH8</f>
        <v>#DIV/0!</v>
      </c>
      <c r="BM8" s="361"/>
      <c r="BN8" t="e">
        <f>'4. Financial Detail'!J13/BH8</f>
        <v>#DIV/0!</v>
      </c>
      <c r="BO8" t="e">
        <f>'4. Financial Detail'!G13/'Export - current tracker'!BH8</f>
        <v>#DIV/0!</v>
      </c>
      <c r="BP8" t="e">
        <f>'4. Financial Detail'!L13/'Export - current tracker'!BH8</f>
        <v>#DIV/0!</v>
      </c>
      <c r="BQ8" t="e">
        <f>'4. Financial Detail'!F13/'Export - current tracker'!U8</f>
        <v>#DIV/0!</v>
      </c>
      <c r="BR8" t="e">
        <f>SUM('4. Financial Detail'!E13,'4. Financial Detail'!G13:K13)/U8</f>
        <v>#DIV/0!</v>
      </c>
      <c r="BS8" s="363" t="str">
        <f>'4. Financial Detail'!Y13</f>
        <v/>
      </c>
      <c r="BT8" s="363" t="str">
        <f>'4. Financial Detail'!Y13</f>
        <v/>
      </c>
    </row>
    <row r="9" spans="2:72" x14ac:dyDescent="0.3">
      <c r="B9">
        <f>'6. Summary &amp; Declaration'!G28</f>
        <v>0</v>
      </c>
      <c r="C9" s="138" t="str">
        <f>'2. Technical Details'!D45</f>
        <v/>
      </c>
      <c r="D9" s="357" t="str">
        <f>'2. Technical Details'!G14</f>
        <v>Please select</v>
      </c>
      <c r="E9" s="357">
        <f>'2. Technical Details'!H14</f>
        <v>0</v>
      </c>
      <c r="F9" s="361"/>
      <c r="G9" s="361"/>
      <c r="H9" s="361"/>
      <c r="I9" s="361"/>
      <c r="J9" s="358" t="str">
        <f>'6. Summary &amp; Declaration'!G79</f>
        <v/>
      </c>
      <c r="K9" s="358" t="str">
        <f>'6. Summary &amp; Declaration'!H79</f>
        <v/>
      </c>
      <c r="L9" s="358" t="str">
        <f>'6. Summary &amp; Declaration'!I79</f>
        <v/>
      </c>
      <c r="M9">
        <f>'2. Technical Details'!AH14</f>
        <v>0</v>
      </c>
      <c r="N9">
        <f>'2. Technical Details'!Y45</f>
        <v>0</v>
      </c>
      <c r="O9" s="362">
        <f>'2. Technical Details'!R14</f>
        <v>0</v>
      </c>
      <c r="P9">
        <f>'2. Technical Details'!AM45</f>
        <v>0</v>
      </c>
      <c r="Q9">
        <f>SUM('2. Technical Details'!Q14,'2. Technical Details'!X14,'2. Technical Details'!AE14)</f>
        <v>0</v>
      </c>
      <c r="R9">
        <f>SUM('2. Technical Details'!H45,'2. Technical Details'!O45,'2. Technical Details'!V45)</f>
        <v>0</v>
      </c>
      <c r="S9">
        <f>'2. Technical Details'!N14</f>
        <v>0</v>
      </c>
      <c r="T9">
        <f>'2. Technical Details'!F45</f>
        <v>0</v>
      </c>
      <c r="U9">
        <f>'2. Technical Details'!AF45</f>
        <v>0</v>
      </c>
      <c r="V9">
        <f>'2. Technical Details'!AG45</f>
        <v>0</v>
      </c>
      <c r="W9">
        <f>'3. Deliverability Details'!G14</f>
        <v>0</v>
      </c>
      <c r="X9">
        <f>'3. Deliverability Details'!F14</f>
        <v>0</v>
      </c>
      <c r="Y9">
        <f>'3. Deliverability Details'!E14</f>
        <v>0</v>
      </c>
      <c r="Z9">
        <f>'3. Deliverability Details'!H14</f>
        <v>0</v>
      </c>
      <c r="AA9" s="361"/>
      <c r="AB9" s="361"/>
      <c r="AC9" s="361"/>
      <c r="AD9" s="36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t="e">
        <f>'2. Technical Details'!AH14/'2. Technical Details'!H14</f>
        <v>#DIV/0!</v>
      </c>
      <c r="BG9" t="e">
        <f>'2. Technical Details'!AI14/'2. Technical Details'!H14</f>
        <v>#DIV/0!</v>
      </c>
      <c r="BH9">
        <f>'2. Technical Details'!Z45</f>
        <v>0</v>
      </c>
      <c r="BI9" t="e">
        <f>('4. Financial Detail'!E14+'4. Financial Detail'!K14)/'Export - current tracker'!BH9</f>
        <v>#DIV/0!</v>
      </c>
      <c r="BJ9" t="str">
        <f>'4. Financial Detail'!V14</f>
        <v/>
      </c>
      <c r="BK9" t="e">
        <f>'4. Financial Detail'!H14/'Export - current tracker'!BH9</f>
        <v>#DIV/0!</v>
      </c>
      <c r="BL9" t="e">
        <f>'4. Financial Detail'!I14/BH9</f>
        <v>#DIV/0!</v>
      </c>
      <c r="BM9" s="361"/>
      <c r="BN9" t="e">
        <f>'4. Financial Detail'!J14/BH9</f>
        <v>#DIV/0!</v>
      </c>
      <c r="BO9" t="e">
        <f>'4. Financial Detail'!G14/'Export - current tracker'!BH9</f>
        <v>#DIV/0!</v>
      </c>
      <c r="BP9" t="e">
        <f>'4. Financial Detail'!L14/'Export - current tracker'!BH9</f>
        <v>#DIV/0!</v>
      </c>
      <c r="BQ9" t="e">
        <f>'4. Financial Detail'!F14/'Export - current tracker'!U9</f>
        <v>#DIV/0!</v>
      </c>
      <c r="BR9" t="e">
        <f>SUM('4. Financial Detail'!E14,'4. Financial Detail'!G14:K14)/U9</f>
        <v>#DIV/0!</v>
      </c>
      <c r="BS9" s="363" t="str">
        <f>'4. Financial Detail'!Y14</f>
        <v/>
      </c>
      <c r="BT9" s="363" t="str">
        <f>'4. Financial Detail'!Y14</f>
        <v/>
      </c>
    </row>
    <row r="10" spans="2:72" x14ac:dyDescent="0.3">
      <c r="B10">
        <f>'6. Summary &amp; Declaration'!G29</f>
        <v>0</v>
      </c>
      <c r="C10" s="138" t="str">
        <f>'2. Technical Details'!D46</f>
        <v/>
      </c>
      <c r="D10" s="357" t="str">
        <f>'2. Technical Details'!G15</f>
        <v>Please select</v>
      </c>
      <c r="E10" s="357">
        <f>'2. Technical Details'!H15</f>
        <v>0</v>
      </c>
      <c r="F10" s="361"/>
      <c r="G10" s="361"/>
      <c r="H10" s="361"/>
      <c r="I10" s="361"/>
      <c r="J10" s="358" t="str">
        <f>'6. Summary &amp; Declaration'!G80</f>
        <v/>
      </c>
      <c r="K10" s="358" t="str">
        <f>'6. Summary &amp; Declaration'!H80</f>
        <v/>
      </c>
      <c r="L10" s="358" t="str">
        <f>'6. Summary &amp; Declaration'!I80</f>
        <v/>
      </c>
      <c r="M10">
        <f>'2. Technical Details'!AH15</f>
        <v>0</v>
      </c>
      <c r="N10">
        <f>'2. Technical Details'!Y46</f>
        <v>0</v>
      </c>
      <c r="O10" s="362">
        <f>'2. Technical Details'!R15</f>
        <v>0</v>
      </c>
      <c r="P10">
        <f>'2. Technical Details'!AM46</f>
        <v>0</v>
      </c>
      <c r="Q10">
        <f>SUM('2. Technical Details'!Q15,'2. Technical Details'!X15,'2. Technical Details'!AE15)</f>
        <v>0</v>
      </c>
      <c r="R10">
        <f>SUM('2. Technical Details'!H46,'2. Technical Details'!O46,'2. Technical Details'!V46)</f>
        <v>0</v>
      </c>
      <c r="S10">
        <f>'2. Technical Details'!N15</f>
        <v>0</v>
      </c>
      <c r="T10">
        <f>'2. Technical Details'!F46</f>
        <v>0</v>
      </c>
      <c r="U10">
        <f>'2. Technical Details'!AF46</f>
        <v>0</v>
      </c>
      <c r="V10">
        <f>'2. Technical Details'!AG46</f>
        <v>0</v>
      </c>
      <c r="W10">
        <f>'3. Deliverability Details'!G15</f>
        <v>0</v>
      </c>
      <c r="X10">
        <f>'3. Deliverability Details'!F15</f>
        <v>0</v>
      </c>
      <c r="Y10">
        <f>'3. Deliverability Details'!E15</f>
        <v>0</v>
      </c>
      <c r="Z10">
        <f>'3. Deliverability Details'!H15</f>
        <v>0</v>
      </c>
      <c r="AA10" s="361"/>
      <c r="AB10" s="361"/>
      <c r="AC10" s="361"/>
      <c r="AD10" s="36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t="e">
        <f>'2. Technical Details'!AH15/'2. Technical Details'!H15</f>
        <v>#DIV/0!</v>
      </c>
      <c r="BG10" t="e">
        <f>'2. Technical Details'!AI15/'2. Technical Details'!H15</f>
        <v>#DIV/0!</v>
      </c>
      <c r="BH10">
        <f>'2. Technical Details'!Z46</f>
        <v>0</v>
      </c>
      <c r="BI10" t="e">
        <f>('4. Financial Detail'!E15+'4. Financial Detail'!K15)/'Export - current tracker'!BH10</f>
        <v>#DIV/0!</v>
      </c>
      <c r="BJ10" t="str">
        <f>'4. Financial Detail'!V15</f>
        <v/>
      </c>
      <c r="BK10" t="e">
        <f>'4. Financial Detail'!H15/'Export - current tracker'!BH10</f>
        <v>#DIV/0!</v>
      </c>
      <c r="BL10" t="e">
        <f>'4. Financial Detail'!I15/BH10</f>
        <v>#DIV/0!</v>
      </c>
      <c r="BM10" s="361"/>
      <c r="BN10" t="e">
        <f>'4. Financial Detail'!J15/BH10</f>
        <v>#DIV/0!</v>
      </c>
      <c r="BO10" t="e">
        <f>'4. Financial Detail'!G15/'Export - current tracker'!BH10</f>
        <v>#DIV/0!</v>
      </c>
      <c r="BP10" t="e">
        <f>'4. Financial Detail'!L15/'Export - current tracker'!BH10</f>
        <v>#DIV/0!</v>
      </c>
      <c r="BQ10" t="e">
        <f>'4. Financial Detail'!F15/'Export - current tracker'!U10</f>
        <v>#DIV/0!</v>
      </c>
      <c r="BR10" t="e">
        <f>SUM('4. Financial Detail'!E15,'4. Financial Detail'!G15:K15)/U10</f>
        <v>#DIV/0!</v>
      </c>
      <c r="BS10" s="363" t="str">
        <f>'4. Financial Detail'!Y15</f>
        <v/>
      </c>
      <c r="BT10" s="363" t="str">
        <f>'4. Financial Detail'!Y15</f>
        <v/>
      </c>
    </row>
    <row r="11" spans="2:72" x14ac:dyDescent="0.3">
      <c r="B11">
        <f>'6. Summary &amp; Declaration'!G30</f>
        <v>0</v>
      </c>
      <c r="C11" s="138" t="str">
        <f>'2. Technical Details'!D47</f>
        <v/>
      </c>
      <c r="D11" s="357" t="str">
        <f>'2. Technical Details'!G16</f>
        <v>Please select</v>
      </c>
      <c r="E11" s="357">
        <f>'2. Technical Details'!H16</f>
        <v>0</v>
      </c>
      <c r="F11" s="361"/>
      <c r="G11" s="361"/>
      <c r="H11" s="361"/>
      <c r="I11" s="361"/>
      <c r="J11" s="358" t="str">
        <f>'6. Summary &amp; Declaration'!G81</f>
        <v/>
      </c>
      <c r="K11" s="358" t="str">
        <f>'6. Summary &amp; Declaration'!H81</f>
        <v/>
      </c>
      <c r="L11" s="358" t="str">
        <f>'6. Summary &amp; Declaration'!I81</f>
        <v/>
      </c>
      <c r="M11">
        <f>'2. Technical Details'!AH16</f>
        <v>0</v>
      </c>
      <c r="N11">
        <f>'2. Technical Details'!Y47</f>
        <v>0</v>
      </c>
      <c r="O11" s="362">
        <f>'2. Technical Details'!R16</f>
        <v>0</v>
      </c>
      <c r="P11">
        <f>'2. Technical Details'!AM47</f>
        <v>0</v>
      </c>
      <c r="Q11">
        <f>SUM('2. Technical Details'!Q16,'2. Technical Details'!X16,'2. Technical Details'!AE16)</f>
        <v>0</v>
      </c>
      <c r="R11">
        <f>SUM('2. Technical Details'!H47,'2. Technical Details'!O47,'2. Technical Details'!V47)</f>
        <v>0</v>
      </c>
      <c r="S11">
        <f>'2. Technical Details'!N16</f>
        <v>0</v>
      </c>
      <c r="T11">
        <f>'2. Technical Details'!F47</f>
        <v>0</v>
      </c>
      <c r="U11">
        <f>'2. Technical Details'!AF47</f>
        <v>0</v>
      </c>
      <c r="V11">
        <f>'2. Technical Details'!AG47</f>
        <v>0</v>
      </c>
      <c r="W11">
        <f>'3. Deliverability Details'!G16</f>
        <v>0</v>
      </c>
      <c r="X11">
        <f>'3. Deliverability Details'!F16</f>
        <v>0</v>
      </c>
      <c r="Y11">
        <f>'3. Deliverability Details'!E16</f>
        <v>0</v>
      </c>
      <c r="Z11">
        <f>'3. Deliverability Details'!H16</f>
        <v>0</v>
      </c>
      <c r="AA11" s="361"/>
      <c r="AB11" s="361"/>
      <c r="AC11" s="361"/>
      <c r="AD11" s="36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t="e">
        <f>'2. Technical Details'!AH16/'2. Technical Details'!H16</f>
        <v>#DIV/0!</v>
      </c>
      <c r="BG11" t="e">
        <f>'2. Technical Details'!AI16/'2. Technical Details'!H16</f>
        <v>#DIV/0!</v>
      </c>
      <c r="BH11">
        <f>'2. Technical Details'!Z47</f>
        <v>0</v>
      </c>
      <c r="BI11" t="e">
        <f>('4. Financial Detail'!E16+'4. Financial Detail'!K16)/'Export - current tracker'!BH11</f>
        <v>#DIV/0!</v>
      </c>
      <c r="BJ11" t="str">
        <f>'4. Financial Detail'!V16</f>
        <v/>
      </c>
      <c r="BK11" t="e">
        <f>'4. Financial Detail'!H16/'Export - current tracker'!BH11</f>
        <v>#DIV/0!</v>
      </c>
      <c r="BL11" t="e">
        <f>'4. Financial Detail'!I16/BH11</f>
        <v>#DIV/0!</v>
      </c>
      <c r="BM11" s="361"/>
      <c r="BN11" t="e">
        <f>'4. Financial Detail'!J16/BH11</f>
        <v>#DIV/0!</v>
      </c>
      <c r="BO11" t="e">
        <f>'4. Financial Detail'!G16/'Export - current tracker'!BH11</f>
        <v>#DIV/0!</v>
      </c>
      <c r="BP11" t="e">
        <f>'4. Financial Detail'!L16/'Export - current tracker'!BH11</f>
        <v>#DIV/0!</v>
      </c>
      <c r="BQ11" t="e">
        <f>'4. Financial Detail'!F16/'Export - current tracker'!U11</f>
        <v>#DIV/0!</v>
      </c>
      <c r="BR11" t="e">
        <f>SUM('4. Financial Detail'!E16,'4. Financial Detail'!G16:K16)/U11</f>
        <v>#DIV/0!</v>
      </c>
      <c r="BS11" s="363" t="str">
        <f>'4. Financial Detail'!Y16</f>
        <v/>
      </c>
      <c r="BT11" s="363" t="str">
        <f>'4. Financial Detail'!Y16</f>
        <v/>
      </c>
    </row>
    <row r="12" spans="2:72" x14ac:dyDescent="0.3">
      <c r="B12">
        <f>'6. Summary &amp; Declaration'!G31</f>
        <v>0</v>
      </c>
      <c r="C12" s="138" t="str">
        <f>'2. Technical Details'!D48</f>
        <v/>
      </c>
      <c r="D12" s="357" t="str">
        <f>'2. Technical Details'!G17</f>
        <v>Please select</v>
      </c>
      <c r="E12" s="357">
        <f>'2. Technical Details'!H17</f>
        <v>0</v>
      </c>
      <c r="F12" s="361"/>
      <c r="G12" s="361"/>
      <c r="H12" s="361"/>
      <c r="I12" s="361"/>
      <c r="J12" s="358" t="str">
        <f>'6. Summary &amp; Declaration'!G82</f>
        <v/>
      </c>
      <c r="K12" s="358" t="str">
        <f>'6. Summary &amp; Declaration'!H82</f>
        <v/>
      </c>
      <c r="L12" s="358" t="str">
        <f>'6. Summary &amp; Declaration'!I82</f>
        <v/>
      </c>
      <c r="M12">
        <f>'2. Technical Details'!AH17</f>
        <v>0</v>
      </c>
      <c r="N12">
        <f>'2. Technical Details'!Y48</f>
        <v>0</v>
      </c>
      <c r="O12" s="362">
        <f>'2. Technical Details'!R17</f>
        <v>0</v>
      </c>
      <c r="P12">
        <f>'2. Technical Details'!AM48</f>
        <v>0</v>
      </c>
      <c r="Q12">
        <f>SUM('2. Technical Details'!Q17,'2. Technical Details'!X17,'2. Technical Details'!AE17)</f>
        <v>0</v>
      </c>
      <c r="R12">
        <f>SUM('2. Technical Details'!H48,'2. Technical Details'!O48,'2. Technical Details'!V48)</f>
        <v>0</v>
      </c>
      <c r="S12">
        <f>'2. Technical Details'!N17</f>
        <v>0</v>
      </c>
      <c r="T12">
        <f>'2. Technical Details'!F48</f>
        <v>0</v>
      </c>
      <c r="U12">
        <f>'2. Technical Details'!AF48</f>
        <v>0</v>
      </c>
      <c r="V12">
        <f>'2. Technical Details'!AG48</f>
        <v>0</v>
      </c>
      <c r="W12">
        <f>'3. Deliverability Details'!G17</f>
        <v>0</v>
      </c>
      <c r="X12">
        <f>'3. Deliverability Details'!F17</f>
        <v>0</v>
      </c>
      <c r="Y12">
        <f>'3. Deliverability Details'!E17</f>
        <v>0</v>
      </c>
      <c r="Z12">
        <f>'3. Deliverability Details'!H17</f>
        <v>0</v>
      </c>
      <c r="AA12" s="361"/>
      <c r="AB12" s="361"/>
      <c r="AC12" s="361"/>
      <c r="AD12" s="36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t="e">
        <f>'2. Technical Details'!AH17/'2. Technical Details'!H17</f>
        <v>#DIV/0!</v>
      </c>
      <c r="BG12" t="e">
        <f>'2. Technical Details'!AI17/'2. Technical Details'!H17</f>
        <v>#DIV/0!</v>
      </c>
      <c r="BH12">
        <f>'2. Technical Details'!Z48</f>
        <v>0</v>
      </c>
      <c r="BI12" t="e">
        <f>('4. Financial Detail'!E17+'4. Financial Detail'!K17)/'Export - current tracker'!BH12</f>
        <v>#DIV/0!</v>
      </c>
      <c r="BJ12" t="str">
        <f>'4. Financial Detail'!V17</f>
        <v/>
      </c>
      <c r="BK12" t="e">
        <f>'4. Financial Detail'!H17/'Export - current tracker'!BH12</f>
        <v>#DIV/0!</v>
      </c>
      <c r="BL12" t="e">
        <f>'4. Financial Detail'!I17/BH12</f>
        <v>#DIV/0!</v>
      </c>
      <c r="BM12" s="361"/>
      <c r="BN12" t="e">
        <f>'4. Financial Detail'!J17/BH12</f>
        <v>#DIV/0!</v>
      </c>
      <c r="BO12" t="e">
        <f>'4. Financial Detail'!G17/'Export - current tracker'!BH12</f>
        <v>#DIV/0!</v>
      </c>
      <c r="BP12" t="e">
        <f>'4. Financial Detail'!L17/'Export - current tracker'!BH12</f>
        <v>#DIV/0!</v>
      </c>
      <c r="BQ12" t="e">
        <f>'4. Financial Detail'!F17/'Export - current tracker'!U12</f>
        <v>#DIV/0!</v>
      </c>
      <c r="BR12" t="e">
        <f>SUM('4. Financial Detail'!E17,'4. Financial Detail'!G17:K17)/U12</f>
        <v>#DIV/0!</v>
      </c>
      <c r="BS12" s="363" t="str">
        <f>'4. Financial Detail'!Y17</f>
        <v/>
      </c>
      <c r="BT12" s="363" t="str">
        <f>'4. Financial Detail'!Y17</f>
        <v/>
      </c>
    </row>
    <row r="13" spans="2:72" x14ac:dyDescent="0.3">
      <c r="B13">
        <f>'6. Summary &amp; Declaration'!G32</f>
        <v>0</v>
      </c>
      <c r="C13" s="138" t="str">
        <f>'2. Technical Details'!D49</f>
        <v/>
      </c>
      <c r="D13" s="357" t="str">
        <f>'2. Technical Details'!G18</f>
        <v>Please select</v>
      </c>
      <c r="E13" s="357">
        <f>'2. Technical Details'!H18</f>
        <v>0</v>
      </c>
      <c r="F13" s="361"/>
      <c r="G13" s="361"/>
      <c r="H13" s="361"/>
      <c r="I13" s="361"/>
      <c r="J13" s="358" t="str">
        <f>'6. Summary &amp; Declaration'!G83</f>
        <v/>
      </c>
      <c r="K13" s="358" t="str">
        <f>'6. Summary &amp; Declaration'!H83</f>
        <v/>
      </c>
      <c r="L13" s="358" t="str">
        <f>'6. Summary &amp; Declaration'!I83</f>
        <v/>
      </c>
      <c r="M13">
        <f>'2. Technical Details'!AH18</f>
        <v>0</v>
      </c>
      <c r="N13">
        <f>'2. Technical Details'!Y49</f>
        <v>0</v>
      </c>
      <c r="O13" s="362">
        <f>'2. Technical Details'!R18</f>
        <v>0</v>
      </c>
      <c r="P13">
        <f>'2. Technical Details'!AM49</f>
        <v>0</v>
      </c>
      <c r="Q13">
        <f>SUM('2. Technical Details'!Q18,'2. Technical Details'!X18,'2. Technical Details'!AE18)</f>
        <v>0</v>
      </c>
      <c r="R13">
        <f>SUM('2. Technical Details'!H49,'2. Technical Details'!O49,'2. Technical Details'!V49)</f>
        <v>0</v>
      </c>
      <c r="S13">
        <f>'2. Technical Details'!N18</f>
        <v>0</v>
      </c>
      <c r="T13">
        <f>'2. Technical Details'!F49</f>
        <v>0</v>
      </c>
      <c r="U13">
        <f>'2. Technical Details'!AF49</f>
        <v>0</v>
      </c>
      <c r="V13">
        <f>'2. Technical Details'!AG49</f>
        <v>0</v>
      </c>
      <c r="W13">
        <f>'3. Deliverability Details'!G18</f>
        <v>0</v>
      </c>
      <c r="X13">
        <f>'3. Deliverability Details'!F18</f>
        <v>0</v>
      </c>
      <c r="Y13">
        <f>'3. Deliverability Details'!E18</f>
        <v>0</v>
      </c>
      <c r="Z13">
        <f>'3. Deliverability Details'!H18</f>
        <v>0</v>
      </c>
      <c r="AA13" s="361"/>
      <c r="AB13" s="361"/>
      <c r="AC13" s="361"/>
      <c r="AD13" s="36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t="e">
        <f>'2. Technical Details'!AH18/'2. Technical Details'!H18</f>
        <v>#DIV/0!</v>
      </c>
      <c r="BG13" t="e">
        <f>'2. Technical Details'!AI18/'2. Technical Details'!H18</f>
        <v>#DIV/0!</v>
      </c>
      <c r="BH13">
        <f>'2. Technical Details'!Z49</f>
        <v>0</v>
      </c>
      <c r="BI13" t="e">
        <f>('4. Financial Detail'!E18+'4. Financial Detail'!K18)/'Export - current tracker'!BH13</f>
        <v>#DIV/0!</v>
      </c>
      <c r="BJ13" t="str">
        <f>'4. Financial Detail'!V18</f>
        <v/>
      </c>
      <c r="BK13" t="e">
        <f>'4. Financial Detail'!H18/'Export - current tracker'!BH13</f>
        <v>#DIV/0!</v>
      </c>
      <c r="BL13" t="e">
        <f>'4. Financial Detail'!I18/BH13</f>
        <v>#DIV/0!</v>
      </c>
      <c r="BM13" s="361"/>
      <c r="BN13" t="e">
        <f>'4. Financial Detail'!J18/BH13</f>
        <v>#DIV/0!</v>
      </c>
      <c r="BO13" t="e">
        <f>'4. Financial Detail'!G18/'Export - current tracker'!BH13</f>
        <v>#DIV/0!</v>
      </c>
      <c r="BP13" t="e">
        <f>'4. Financial Detail'!L18/'Export - current tracker'!BH13</f>
        <v>#DIV/0!</v>
      </c>
      <c r="BQ13" t="e">
        <f>'4. Financial Detail'!F18/'Export - current tracker'!U13</f>
        <v>#DIV/0!</v>
      </c>
      <c r="BR13" t="e">
        <f>SUM('4. Financial Detail'!E18,'4. Financial Detail'!G18:K18)/U13</f>
        <v>#DIV/0!</v>
      </c>
      <c r="BS13" s="363" t="str">
        <f>'4. Financial Detail'!Y18</f>
        <v/>
      </c>
      <c r="BT13" s="363" t="str">
        <f>'4. Financial Detail'!Y18</f>
        <v/>
      </c>
    </row>
  </sheetData>
  <sheetProtection algorithmName="SHA-512" hashValue="HrTExnFQ72DA/z3PBXjSCPeMdVIBdrb+xoBkDCmlafUVSg7YtZ9dW+PEXBn9IurAjbOLScSgs6xw+xla8Dcx3g==" saltValue="OZHC+YK+4f+bNSj/HvItTA==" spinCount="100000" sheet="1" objects="1" scenarios="1"/>
  <conditionalFormatting sqref="J3">
    <cfRule type="expression" dxfId="2" priority="1">
      <formula>OR(_xlfn.ISFORMULA(J3), ISNUMBER(SEARCH("Hard Copy", J3)))</formula>
    </cfRule>
  </conditionalFormatting>
  <conditionalFormatting sqref="L3:T3 V3">
    <cfRule type="dataBar" priority="4">
      <dataBar>
        <cfvo type="min"/>
        <cfvo type="percent" val="90"/>
        <color rgb="FF63C384"/>
      </dataBar>
      <extLst>
        <ext xmlns:x14="http://schemas.microsoft.com/office/spreadsheetml/2009/9/main" uri="{B025F937-C7B1-47D3-B67F-A62EFF666E3E}">
          <x14:id>{0DFD2DF8-1678-468C-86E5-F0E8E13FFA9E}</x14:id>
        </ext>
      </extLst>
    </cfRule>
  </conditionalFormatting>
  <conditionalFormatting sqref="Q3">
    <cfRule type="expression" dxfId="1" priority="3">
      <formula>ISNUMBER(SEARCH("Hard Copy",Q3))</formula>
    </cfRule>
  </conditionalFormatting>
  <conditionalFormatting sqref="AS3">
    <cfRule type="expression" dxfId="0" priority="2">
      <formula>OR(_xlfn.ISFORMULA(AP4), ISNUMBER(SEARCH("Hard Copy", AP4)))</formula>
    </cfRule>
  </conditionalFormatting>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0DFD2DF8-1678-468C-86E5-F0E8E13FFA9E}">
            <x14:dataBar minLength="0" maxLength="100" border="1" negativeBarBorderColorSameAsPositive="0">
              <x14:cfvo type="autoMin"/>
              <x14:cfvo type="percent">
                <xm:f>90</xm:f>
              </x14:cfvo>
              <x14:borderColor rgb="FF63C384"/>
              <x14:negativeFillColor rgb="FFFF0000"/>
              <x14:negativeBorderColor rgb="FFFF0000"/>
              <x14:axisColor rgb="FF000000"/>
            </x14:dataBar>
          </x14:cfRule>
          <xm:sqref>L3:T3 V3</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DDA8E-6A7C-42FD-9D78-A37D42DD545B}">
  <sheetPr>
    <tabColor rgb="FF002060"/>
  </sheetPr>
  <dimension ref="A2:AW89"/>
  <sheetViews>
    <sheetView topLeftCell="A15" workbookViewId="0">
      <selection activeCell="G135" sqref="G135:H135"/>
    </sheetView>
  </sheetViews>
  <sheetFormatPr defaultColWidth="9.33203125" defaultRowHeight="14.4" x14ac:dyDescent="0.3"/>
  <cols>
    <col min="1" max="1" width="17.6640625" style="140" customWidth="1"/>
    <col min="2" max="2" width="35.6640625" style="140" customWidth="1"/>
    <col min="3" max="3" width="17.44140625" style="140" customWidth="1"/>
    <col min="4" max="4" width="19.44140625" style="140" customWidth="1"/>
    <col min="5" max="5" width="9" style="140" customWidth="1"/>
    <col min="6" max="6" width="13.6640625" style="140" customWidth="1"/>
    <col min="7" max="7" width="30.5546875" style="140" customWidth="1"/>
    <col min="8" max="8" width="15.33203125" style="140" customWidth="1"/>
    <col min="9" max="9" width="14.33203125" style="140" customWidth="1"/>
    <col min="10" max="10" width="9.33203125" style="140" customWidth="1"/>
    <col min="11" max="11" width="11.6640625" style="140" customWidth="1"/>
    <col min="12" max="12" width="31.6640625" style="140" customWidth="1"/>
    <col min="13" max="13" width="11.6640625" style="140" customWidth="1"/>
    <col min="14" max="14" width="13.33203125" style="140" customWidth="1"/>
    <col min="15" max="15" width="9.33203125" style="140" customWidth="1"/>
    <col min="16" max="16" width="15.5546875" style="140" customWidth="1"/>
    <col min="17" max="17" width="30.6640625" style="140" customWidth="1"/>
    <col min="18" max="18" width="13.44140625" style="140" customWidth="1"/>
    <col min="19" max="19" width="15.33203125" style="140" customWidth="1"/>
    <col min="20" max="20" width="9.33203125" style="140" customWidth="1"/>
    <col min="21" max="21" width="16.33203125" style="140" customWidth="1"/>
    <col min="22" max="22" width="32.6640625" style="140" customWidth="1"/>
    <col min="23" max="23" width="11" style="140" customWidth="1"/>
    <col min="24" max="24" width="14.5546875" style="140" customWidth="1"/>
    <col min="25" max="25" width="9.33203125" style="140" customWidth="1"/>
    <col min="26" max="26" width="9.33203125" style="140"/>
    <col min="27" max="27" width="29.6640625" style="140" customWidth="1"/>
    <col min="28" max="31" width="9.33203125" style="140"/>
    <col min="32" max="32" width="29" style="140" customWidth="1"/>
    <col min="33" max="36" width="9.33203125" style="140"/>
    <col min="37" max="37" width="27.6640625" style="140" customWidth="1"/>
    <col min="38" max="41" width="9.33203125" style="140"/>
    <col min="42" max="42" width="29.33203125" style="140" customWidth="1"/>
    <col min="43" max="46" width="9.33203125" style="140"/>
    <col min="47" max="47" width="29" style="140" customWidth="1"/>
    <col min="48" max="16384" width="9.33203125" style="140"/>
  </cols>
  <sheetData>
    <row r="2" spans="1:6" ht="18" x14ac:dyDescent="0.35">
      <c r="A2" s="139" t="s">
        <v>249</v>
      </c>
      <c r="D2" s="140" t="s">
        <v>250</v>
      </c>
    </row>
    <row r="3" spans="1:6" x14ac:dyDescent="0.3">
      <c r="D3" s="140">
        <v>5</v>
      </c>
      <c r="E3" s="140" t="s">
        <v>251</v>
      </c>
    </row>
    <row r="4" spans="1:6" x14ac:dyDescent="0.3">
      <c r="A4" s="141" t="s">
        <v>252</v>
      </c>
      <c r="B4" s="142">
        <v>0</v>
      </c>
      <c r="D4" s="140">
        <v>4</v>
      </c>
      <c r="E4" s="140" t="s">
        <v>253</v>
      </c>
    </row>
    <row r="5" spans="1:6" x14ac:dyDescent="0.3">
      <c r="A5" s="141" t="s">
        <v>254</v>
      </c>
      <c r="B5" s="142"/>
      <c r="D5" s="140">
        <v>3</v>
      </c>
      <c r="E5" s="140" t="s">
        <v>255</v>
      </c>
    </row>
    <row r="6" spans="1:6" x14ac:dyDescent="0.3">
      <c r="A6" s="141" t="s">
        <v>256</v>
      </c>
      <c r="B6" s="142"/>
      <c r="D6" s="140">
        <v>2</v>
      </c>
      <c r="E6" s="140" t="s">
        <v>257</v>
      </c>
    </row>
    <row r="7" spans="1:6" x14ac:dyDescent="0.3">
      <c r="A7" s="141" t="s">
        <v>33</v>
      </c>
      <c r="B7" s="143"/>
      <c r="D7" s="140">
        <v>1</v>
      </c>
      <c r="E7" s="140" t="s">
        <v>258</v>
      </c>
    </row>
    <row r="8" spans="1:6" x14ac:dyDescent="0.3">
      <c r="A8" s="144"/>
    </row>
    <row r="9" spans="1:6" ht="18" x14ac:dyDescent="0.35">
      <c r="A9" s="145" t="s">
        <v>259</v>
      </c>
    </row>
    <row r="11" spans="1:6" x14ac:dyDescent="0.3">
      <c r="A11" s="141" t="s">
        <v>254</v>
      </c>
      <c r="B11" s="141" t="s">
        <v>181</v>
      </c>
      <c r="C11" s="141" t="s">
        <v>260</v>
      </c>
      <c r="D11" s="141" t="s">
        <v>261</v>
      </c>
      <c r="E11" s="141" t="s">
        <v>262</v>
      </c>
      <c r="F11" s="140" t="s">
        <v>263</v>
      </c>
    </row>
    <row r="12" spans="1:6" x14ac:dyDescent="0.3">
      <c r="A12" s="146" t="s">
        <v>264</v>
      </c>
      <c r="B12" s="146">
        <v>0</v>
      </c>
      <c r="C12" s="147">
        <v>0</v>
      </c>
      <c r="D12" s="141"/>
      <c r="E12" s="140">
        <f>PRODUCT(C32,C39,C44,C49)</f>
        <v>0</v>
      </c>
    </row>
    <row r="13" spans="1:6" x14ac:dyDescent="0.3">
      <c r="A13" s="146" t="s">
        <v>265</v>
      </c>
      <c r="B13" s="146">
        <v>0</v>
      </c>
      <c r="C13" s="147">
        <v>0</v>
      </c>
      <c r="D13" s="141"/>
      <c r="E13" s="140">
        <f>PRODUCT(H32,H39,H44,H49)</f>
        <v>0</v>
      </c>
    </row>
    <row r="14" spans="1:6" x14ac:dyDescent="0.3">
      <c r="A14" s="146" t="s">
        <v>266</v>
      </c>
      <c r="B14" s="146">
        <v>0</v>
      </c>
      <c r="C14" s="147">
        <v>0</v>
      </c>
      <c r="D14" s="141"/>
      <c r="E14" s="140">
        <f>PRODUCT(M32,M39,M44,M49)</f>
        <v>0</v>
      </c>
    </row>
    <row r="15" spans="1:6" x14ac:dyDescent="0.3">
      <c r="A15" s="146" t="s">
        <v>267</v>
      </c>
      <c r="B15" s="146">
        <v>0</v>
      </c>
      <c r="C15" s="147">
        <v>0</v>
      </c>
      <c r="D15" s="141"/>
      <c r="E15" s="140">
        <f>PRODUCT(R32,R39,R44,R49)</f>
        <v>0</v>
      </c>
    </row>
    <row r="16" spans="1:6" x14ac:dyDescent="0.3">
      <c r="A16" s="146" t="s">
        <v>268</v>
      </c>
      <c r="B16" s="146">
        <v>0</v>
      </c>
      <c r="C16" s="147">
        <v>0</v>
      </c>
      <c r="D16" s="141"/>
      <c r="E16" s="140">
        <f>PRODUCT(W32,W39,W44,W49)</f>
        <v>0</v>
      </c>
    </row>
    <row r="17" spans="1:49" x14ac:dyDescent="0.3">
      <c r="A17" s="146" t="s">
        <v>269</v>
      </c>
      <c r="B17" s="146">
        <v>0</v>
      </c>
      <c r="C17" s="147">
        <v>0</v>
      </c>
      <c r="D17" s="146"/>
      <c r="E17" s="140">
        <f>PRODUCT(AB32,AB39,AB44,AB49)</f>
        <v>0</v>
      </c>
    </row>
    <row r="18" spans="1:49" x14ac:dyDescent="0.3">
      <c r="A18" s="146" t="s">
        <v>270</v>
      </c>
      <c r="B18" s="146">
        <v>0</v>
      </c>
      <c r="C18" s="147">
        <v>0</v>
      </c>
      <c r="D18" s="146"/>
      <c r="E18" s="140">
        <f>PRODUCT(AG32,AG39,AG44,AG49)</f>
        <v>0</v>
      </c>
    </row>
    <row r="19" spans="1:49" x14ac:dyDescent="0.3">
      <c r="A19" s="146" t="s">
        <v>271</v>
      </c>
      <c r="B19" s="146">
        <v>0</v>
      </c>
      <c r="C19" s="147">
        <v>0</v>
      </c>
      <c r="D19" s="146"/>
      <c r="E19" s="140">
        <f>PRODUCT(AL32,AL39,AL44,AL49)</f>
        <v>0</v>
      </c>
    </row>
    <row r="20" spans="1:49" x14ac:dyDescent="0.3">
      <c r="A20" s="146" t="s">
        <v>272</v>
      </c>
      <c r="B20" s="146">
        <v>0</v>
      </c>
      <c r="C20" s="147">
        <v>0</v>
      </c>
      <c r="D20" s="146"/>
      <c r="E20" s="140">
        <f>PRODUCT(AQ32,AQ39,AQ44,AQ49)</f>
        <v>0</v>
      </c>
    </row>
    <row r="21" spans="1:49" x14ac:dyDescent="0.3">
      <c r="A21" s="146" t="s">
        <v>273</v>
      </c>
      <c r="B21" s="146">
        <v>0</v>
      </c>
      <c r="C21" s="147">
        <v>0</v>
      </c>
      <c r="D21" s="146"/>
      <c r="E21" s="140">
        <f>PRODUCT(AV32,AV39,AV44,AV49)</f>
        <v>0</v>
      </c>
    </row>
    <row r="22" spans="1:49" x14ac:dyDescent="0.3">
      <c r="A22" s="141" t="s">
        <v>248</v>
      </c>
      <c r="B22" s="148"/>
      <c r="C22" s="149">
        <f>SUM(C12:C21)</f>
        <v>0</v>
      </c>
      <c r="D22" s="141"/>
    </row>
    <row r="24" spans="1:49" ht="18" x14ac:dyDescent="0.35">
      <c r="A24" s="145" t="s">
        <v>274</v>
      </c>
    </row>
    <row r="26" spans="1:49" x14ac:dyDescent="0.3">
      <c r="A26" s="141" t="s">
        <v>264</v>
      </c>
      <c r="B26" s="141">
        <f>B12</f>
        <v>0</v>
      </c>
      <c r="F26" s="141" t="s">
        <v>265</v>
      </c>
      <c r="G26" s="141">
        <f>B13</f>
        <v>0</v>
      </c>
      <c r="K26" s="141" t="s">
        <v>266</v>
      </c>
      <c r="L26" s="141">
        <f>B14</f>
        <v>0</v>
      </c>
      <c r="P26" s="141" t="s">
        <v>267</v>
      </c>
      <c r="Q26" s="141">
        <f>B15</f>
        <v>0</v>
      </c>
      <c r="U26" s="141" t="s">
        <v>268</v>
      </c>
      <c r="V26" s="141">
        <f>B16</f>
        <v>0</v>
      </c>
      <c r="Z26" s="141" t="s">
        <v>269</v>
      </c>
      <c r="AA26" s="141">
        <f>B17</f>
        <v>0</v>
      </c>
      <c r="AE26" s="141" t="s">
        <v>270</v>
      </c>
      <c r="AF26" s="141">
        <f>B18</f>
        <v>0</v>
      </c>
      <c r="AJ26" s="141" t="s">
        <v>271</v>
      </c>
      <c r="AK26" s="141">
        <f>B19</f>
        <v>0</v>
      </c>
      <c r="AO26" s="141" t="s">
        <v>272</v>
      </c>
      <c r="AP26" s="141">
        <f>B20</f>
        <v>0</v>
      </c>
      <c r="AT26" s="141" t="s">
        <v>273</v>
      </c>
      <c r="AU26" s="141">
        <f>B21</f>
        <v>0</v>
      </c>
    </row>
    <row r="28" spans="1:49" x14ac:dyDescent="0.3">
      <c r="A28" s="141" t="s">
        <v>275</v>
      </c>
      <c r="B28" s="141" t="s">
        <v>276</v>
      </c>
      <c r="C28" s="141" t="s">
        <v>111</v>
      </c>
      <c r="D28" s="141" t="s">
        <v>112</v>
      </c>
      <c r="F28" s="141" t="s">
        <v>275</v>
      </c>
      <c r="G28" s="141" t="s">
        <v>276</v>
      </c>
      <c r="H28" s="141" t="s">
        <v>111</v>
      </c>
      <c r="I28" s="141" t="s">
        <v>112</v>
      </c>
      <c r="K28" s="141" t="s">
        <v>275</v>
      </c>
      <c r="L28" s="141" t="s">
        <v>276</v>
      </c>
      <c r="M28" s="141" t="s">
        <v>111</v>
      </c>
      <c r="N28" s="141" t="s">
        <v>112</v>
      </c>
      <c r="P28" s="141" t="s">
        <v>275</v>
      </c>
      <c r="Q28" s="141" t="s">
        <v>276</v>
      </c>
      <c r="R28" s="141" t="s">
        <v>111</v>
      </c>
      <c r="S28" s="141" t="s">
        <v>112</v>
      </c>
      <c r="U28" s="141" t="s">
        <v>275</v>
      </c>
      <c r="V28" s="141" t="s">
        <v>276</v>
      </c>
      <c r="W28" s="141" t="s">
        <v>111</v>
      </c>
      <c r="X28" s="141" t="s">
        <v>112</v>
      </c>
      <c r="Z28" s="141" t="s">
        <v>275</v>
      </c>
      <c r="AA28" s="141" t="s">
        <v>276</v>
      </c>
      <c r="AB28" s="141" t="s">
        <v>111</v>
      </c>
      <c r="AC28" s="141" t="s">
        <v>112</v>
      </c>
      <c r="AE28" s="141" t="s">
        <v>275</v>
      </c>
      <c r="AF28" s="141" t="s">
        <v>276</v>
      </c>
      <c r="AG28" s="141" t="s">
        <v>111</v>
      </c>
      <c r="AH28" s="141" t="s">
        <v>112</v>
      </c>
      <c r="AJ28" s="141" t="s">
        <v>275</v>
      </c>
      <c r="AK28" s="141" t="s">
        <v>276</v>
      </c>
      <c r="AL28" s="141" t="s">
        <v>111</v>
      </c>
      <c r="AM28" s="141" t="s">
        <v>112</v>
      </c>
      <c r="AO28" s="141" t="s">
        <v>275</v>
      </c>
      <c r="AP28" s="141" t="s">
        <v>276</v>
      </c>
      <c r="AQ28" s="141" t="s">
        <v>111</v>
      </c>
      <c r="AR28" s="141" t="s">
        <v>112</v>
      </c>
      <c r="AT28" s="141" t="s">
        <v>275</v>
      </c>
      <c r="AU28" s="141" t="s">
        <v>276</v>
      </c>
      <c r="AV28" s="141" t="s">
        <v>111</v>
      </c>
      <c r="AW28" s="141" t="s">
        <v>112</v>
      </c>
    </row>
    <row r="29" spans="1:49" x14ac:dyDescent="0.3">
      <c r="A29" s="146" t="s">
        <v>277</v>
      </c>
      <c r="B29" s="142" t="s">
        <v>278</v>
      </c>
      <c r="C29" s="146"/>
      <c r="D29" s="146"/>
      <c r="F29" s="146" t="s">
        <v>277</v>
      </c>
      <c r="G29" s="142" t="s">
        <v>278</v>
      </c>
      <c r="H29" s="146"/>
      <c r="I29" s="146"/>
      <c r="K29" s="146" t="s">
        <v>277</v>
      </c>
      <c r="L29" s="142" t="s">
        <v>278</v>
      </c>
      <c r="M29" s="146"/>
      <c r="N29" s="146"/>
      <c r="P29" s="146" t="s">
        <v>277</v>
      </c>
      <c r="Q29" s="142" t="s">
        <v>278</v>
      </c>
      <c r="R29" s="146"/>
      <c r="S29" s="146"/>
      <c r="U29" s="146" t="s">
        <v>277</v>
      </c>
      <c r="V29" s="142" t="s">
        <v>278</v>
      </c>
      <c r="W29" s="146"/>
      <c r="X29" s="146"/>
      <c r="Z29" s="146" t="s">
        <v>277</v>
      </c>
      <c r="AA29" s="142" t="s">
        <v>278</v>
      </c>
      <c r="AB29" s="146"/>
      <c r="AC29" s="146"/>
      <c r="AE29" s="146" t="s">
        <v>277</v>
      </c>
      <c r="AF29" s="142" t="s">
        <v>278</v>
      </c>
      <c r="AG29" s="146"/>
      <c r="AH29" s="146"/>
      <c r="AJ29" s="146" t="s">
        <v>277</v>
      </c>
      <c r="AK29" s="142" t="s">
        <v>278</v>
      </c>
      <c r="AL29" s="146"/>
      <c r="AM29" s="146"/>
      <c r="AO29" s="146" t="s">
        <v>277</v>
      </c>
      <c r="AP29" s="142" t="s">
        <v>278</v>
      </c>
      <c r="AQ29" s="146"/>
      <c r="AR29" s="146"/>
      <c r="AT29" s="146" t="s">
        <v>277</v>
      </c>
      <c r="AU29" s="142" t="s">
        <v>278</v>
      </c>
      <c r="AV29" s="146"/>
      <c r="AW29" s="146"/>
    </row>
    <row r="30" spans="1:49" x14ac:dyDescent="0.3">
      <c r="A30" s="146" t="s">
        <v>279</v>
      </c>
      <c r="B30" s="142" t="s">
        <v>280</v>
      </c>
      <c r="C30" s="146"/>
      <c r="D30" s="146"/>
      <c r="F30" s="146" t="s">
        <v>279</v>
      </c>
      <c r="G30" s="142" t="s">
        <v>280</v>
      </c>
      <c r="H30" s="146"/>
      <c r="I30" s="146"/>
      <c r="K30" s="146" t="s">
        <v>279</v>
      </c>
      <c r="L30" s="142" t="s">
        <v>280</v>
      </c>
      <c r="M30" s="146"/>
      <c r="N30" s="146"/>
      <c r="P30" s="146" t="s">
        <v>279</v>
      </c>
      <c r="Q30" s="142" t="s">
        <v>280</v>
      </c>
      <c r="R30" s="146"/>
      <c r="S30" s="146"/>
      <c r="U30" s="146" t="s">
        <v>279</v>
      </c>
      <c r="V30" s="142" t="s">
        <v>280</v>
      </c>
      <c r="W30" s="146"/>
      <c r="X30" s="146"/>
      <c r="Z30" s="146" t="s">
        <v>279</v>
      </c>
      <c r="AA30" s="142" t="s">
        <v>280</v>
      </c>
      <c r="AB30" s="146"/>
      <c r="AC30" s="146"/>
      <c r="AE30" s="146" t="s">
        <v>279</v>
      </c>
      <c r="AF30" s="142" t="s">
        <v>280</v>
      </c>
      <c r="AG30" s="146"/>
      <c r="AH30" s="146"/>
      <c r="AJ30" s="146" t="s">
        <v>279</v>
      </c>
      <c r="AK30" s="142" t="s">
        <v>280</v>
      </c>
      <c r="AL30" s="146"/>
      <c r="AM30" s="146"/>
      <c r="AO30" s="146" t="s">
        <v>279</v>
      </c>
      <c r="AP30" s="142" t="s">
        <v>280</v>
      </c>
      <c r="AQ30" s="146"/>
      <c r="AR30" s="146"/>
      <c r="AT30" s="146" t="s">
        <v>279</v>
      </c>
      <c r="AU30" s="142" t="s">
        <v>280</v>
      </c>
      <c r="AV30" s="146"/>
      <c r="AW30" s="146"/>
    </row>
    <row r="31" spans="1:49" x14ac:dyDescent="0.3">
      <c r="A31" s="146" t="s">
        <v>281</v>
      </c>
      <c r="B31" s="142" t="s">
        <v>282</v>
      </c>
      <c r="C31" s="146"/>
      <c r="D31" s="146"/>
      <c r="F31" s="146" t="s">
        <v>281</v>
      </c>
      <c r="G31" s="142" t="s">
        <v>282</v>
      </c>
      <c r="H31" s="146"/>
      <c r="I31" s="146"/>
      <c r="K31" s="146" t="s">
        <v>281</v>
      </c>
      <c r="L31" s="142" t="s">
        <v>282</v>
      </c>
      <c r="M31" s="146"/>
      <c r="N31" s="146"/>
      <c r="P31" s="146" t="s">
        <v>281</v>
      </c>
      <c r="Q31" s="142" t="s">
        <v>282</v>
      </c>
      <c r="R31" s="146"/>
      <c r="S31" s="146"/>
      <c r="U31" s="146" t="s">
        <v>281</v>
      </c>
      <c r="V31" s="142" t="s">
        <v>282</v>
      </c>
      <c r="W31" s="146"/>
      <c r="X31" s="146"/>
      <c r="Z31" s="146" t="s">
        <v>281</v>
      </c>
      <c r="AA31" s="142" t="s">
        <v>282</v>
      </c>
      <c r="AB31" s="146"/>
      <c r="AC31" s="146"/>
      <c r="AE31" s="146" t="s">
        <v>281</v>
      </c>
      <c r="AF31" s="142" t="s">
        <v>282</v>
      </c>
      <c r="AG31" s="146"/>
      <c r="AH31" s="146"/>
      <c r="AJ31" s="146" t="s">
        <v>281</v>
      </c>
      <c r="AK31" s="142" t="s">
        <v>282</v>
      </c>
      <c r="AL31" s="146"/>
      <c r="AM31" s="146"/>
      <c r="AO31" s="146" t="s">
        <v>281</v>
      </c>
      <c r="AP31" s="142" t="s">
        <v>282</v>
      </c>
      <c r="AQ31" s="146"/>
      <c r="AR31" s="146"/>
      <c r="AT31" s="146" t="s">
        <v>281</v>
      </c>
      <c r="AU31" s="142" t="s">
        <v>282</v>
      </c>
      <c r="AV31" s="146"/>
      <c r="AW31" s="146"/>
    </row>
    <row r="32" spans="1:49" x14ac:dyDescent="0.3">
      <c r="A32" s="150" t="s">
        <v>283</v>
      </c>
      <c r="C32" s="150">
        <v>0</v>
      </c>
      <c r="D32" s="150"/>
      <c r="F32" s="150" t="s">
        <v>283</v>
      </c>
      <c r="H32" s="150">
        <v>0</v>
      </c>
      <c r="I32" s="150"/>
      <c r="K32" s="150" t="s">
        <v>283</v>
      </c>
      <c r="M32" s="150">
        <v>0</v>
      </c>
      <c r="N32" s="150"/>
      <c r="P32" s="150" t="s">
        <v>283</v>
      </c>
      <c r="R32" s="150">
        <v>0</v>
      </c>
      <c r="S32" s="150"/>
      <c r="U32" s="150" t="s">
        <v>283</v>
      </c>
      <c r="W32" s="150">
        <v>0</v>
      </c>
      <c r="X32" s="150"/>
      <c r="Z32" s="150" t="s">
        <v>283</v>
      </c>
      <c r="AB32" s="150">
        <v>0</v>
      </c>
      <c r="AC32" s="150"/>
      <c r="AE32" s="150" t="s">
        <v>283</v>
      </c>
      <c r="AG32" s="150">
        <v>0</v>
      </c>
      <c r="AH32" s="150"/>
      <c r="AJ32" s="150" t="s">
        <v>283</v>
      </c>
      <c r="AL32" s="150">
        <v>0</v>
      </c>
      <c r="AM32" s="150"/>
      <c r="AO32" s="150" t="s">
        <v>283</v>
      </c>
      <c r="AQ32" s="150">
        <v>0</v>
      </c>
      <c r="AR32" s="150"/>
      <c r="AT32" s="150" t="s">
        <v>283</v>
      </c>
      <c r="AV32" s="150">
        <v>0</v>
      </c>
      <c r="AW32" s="150"/>
    </row>
    <row r="34" spans="1:49" x14ac:dyDescent="0.3">
      <c r="A34" s="141" t="s">
        <v>28</v>
      </c>
      <c r="B34" s="141" t="s">
        <v>276</v>
      </c>
      <c r="C34" s="141" t="s">
        <v>111</v>
      </c>
      <c r="D34" s="141" t="s">
        <v>112</v>
      </c>
      <c r="F34" s="141" t="s">
        <v>28</v>
      </c>
      <c r="G34" s="141" t="s">
        <v>276</v>
      </c>
      <c r="H34" s="141" t="s">
        <v>111</v>
      </c>
      <c r="I34" s="141" t="s">
        <v>112</v>
      </c>
      <c r="K34" s="141" t="s">
        <v>28</v>
      </c>
      <c r="L34" s="141" t="s">
        <v>276</v>
      </c>
      <c r="M34" s="141" t="s">
        <v>111</v>
      </c>
      <c r="N34" s="141" t="s">
        <v>112</v>
      </c>
      <c r="P34" s="141" t="s">
        <v>28</v>
      </c>
      <c r="Q34" s="141" t="s">
        <v>276</v>
      </c>
      <c r="R34" s="141" t="s">
        <v>111</v>
      </c>
      <c r="S34" s="141" t="s">
        <v>112</v>
      </c>
      <c r="U34" s="141" t="s">
        <v>28</v>
      </c>
      <c r="V34" s="141" t="s">
        <v>276</v>
      </c>
      <c r="W34" s="141" t="s">
        <v>111</v>
      </c>
      <c r="X34" s="141" t="s">
        <v>112</v>
      </c>
      <c r="Z34" s="141" t="s">
        <v>28</v>
      </c>
      <c r="AA34" s="141" t="s">
        <v>276</v>
      </c>
      <c r="AB34" s="141" t="s">
        <v>111</v>
      </c>
      <c r="AC34" s="141" t="s">
        <v>112</v>
      </c>
      <c r="AE34" s="141" t="s">
        <v>28</v>
      </c>
      <c r="AF34" s="141" t="s">
        <v>276</v>
      </c>
      <c r="AG34" s="141" t="s">
        <v>111</v>
      </c>
      <c r="AH34" s="141" t="s">
        <v>112</v>
      </c>
      <c r="AJ34" s="141" t="s">
        <v>28</v>
      </c>
      <c r="AK34" s="141" t="s">
        <v>276</v>
      </c>
      <c r="AL34" s="141" t="s">
        <v>111</v>
      </c>
      <c r="AM34" s="141" t="s">
        <v>112</v>
      </c>
      <c r="AO34" s="141" t="s">
        <v>28</v>
      </c>
      <c r="AP34" s="141" t="s">
        <v>276</v>
      </c>
      <c r="AQ34" s="141" t="s">
        <v>111</v>
      </c>
      <c r="AR34" s="141" t="s">
        <v>112</v>
      </c>
      <c r="AT34" s="141" t="s">
        <v>28</v>
      </c>
      <c r="AU34" s="141" t="s">
        <v>276</v>
      </c>
      <c r="AV34" s="141" t="s">
        <v>111</v>
      </c>
      <c r="AW34" s="141" t="s">
        <v>112</v>
      </c>
    </row>
    <row r="35" spans="1:49" x14ac:dyDescent="0.3">
      <c r="A35" s="146" t="s">
        <v>284</v>
      </c>
      <c r="B35" s="142" t="s">
        <v>285</v>
      </c>
      <c r="C35" s="142"/>
      <c r="D35" s="142"/>
      <c r="F35" s="146" t="s">
        <v>284</v>
      </c>
      <c r="G35" s="142" t="s">
        <v>285</v>
      </c>
      <c r="H35" s="142"/>
      <c r="I35" s="142"/>
      <c r="K35" s="146" t="s">
        <v>284</v>
      </c>
      <c r="L35" s="142" t="s">
        <v>285</v>
      </c>
      <c r="M35" s="142"/>
      <c r="N35" s="142"/>
      <c r="P35" s="146" t="s">
        <v>284</v>
      </c>
      <c r="Q35" s="142" t="s">
        <v>285</v>
      </c>
      <c r="R35" s="142"/>
      <c r="S35" s="142"/>
      <c r="U35" s="146" t="s">
        <v>284</v>
      </c>
      <c r="V35" s="142" t="s">
        <v>285</v>
      </c>
      <c r="W35" s="142"/>
      <c r="X35" s="142"/>
      <c r="Z35" s="146" t="s">
        <v>284</v>
      </c>
      <c r="AA35" s="142" t="s">
        <v>285</v>
      </c>
      <c r="AB35" s="142"/>
      <c r="AC35" s="142"/>
      <c r="AE35" s="146" t="s">
        <v>284</v>
      </c>
      <c r="AF35" s="142" t="s">
        <v>285</v>
      </c>
      <c r="AG35" s="142"/>
      <c r="AH35" s="142"/>
      <c r="AJ35" s="146" t="s">
        <v>284</v>
      </c>
      <c r="AK35" s="142" t="s">
        <v>285</v>
      </c>
      <c r="AL35" s="142"/>
      <c r="AM35" s="142"/>
      <c r="AO35" s="146" t="s">
        <v>284</v>
      </c>
      <c r="AP35" s="142" t="s">
        <v>285</v>
      </c>
      <c r="AQ35" s="142"/>
      <c r="AR35" s="142"/>
      <c r="AT35" s="146" t="s">
        <v>284</v>
      </c>
      <c r="AU35" s="142" t="s">
        <v>285</v>
      </c>
      <c r="AV35" s="142"/>
      <c r="AW35" s="142"/>
    </row>
    <row r="36" spans="1:49" x14ac:dyDescent="0.3">
      <c r="A36" s="146" t="s">
        <v>286</v>
      </c>
      <c r="B36" s="142" t="s">
        <v>287</v>
      </c>
      <c r="C36" s="142"/>
      <c r="D36" s="142"/>
      <c r="F36" s="146" t="s">
        <v>286</v>
      </c>
      <c r="G36" s="142" t="s">
        <v>287</v>
      </c>
      <c r="H36" s="142"/>
      <c r="I36" s="142"/>
      <c r="K36" s="146" t="s">
        <v>286</v>
      </c>
      <c r="L36" s="142" t="s">
        <v>287</v>
      </c>
      <c r="M36" s="142"/>
      <c r="N36" s="142"/>
      <c r="P36" s="146" t="s">
        <v>286</v>
      </c>
      <c r="Q36" s="142" t="s">
        <v>287</v>
      </c>
      <c r="R36" s="142"/>
      <c r="S36" s="142"/>
      <c r="U36" s="146" t="s">
        <v>286</v>
      </c>
      <c r="V36" s="142" t="s">
        <v>287</v>
      </c>
      <c r="W36" s="142"/>
      <c r="X36" s="142"/>
      <c r="Z36" s="146" t="s">
        <v>286</v>
      </c>
      <c r="AA36" s="142" t="s">
        <v>287</v>
      </c>
      <c r="AB36" s="142"/>
      <c r="AC36" s="142"/>
      <c r="AE36" s="146" t="s">
        <v>286</v>
      </c>
      <c r="AF36" s="142" t="s">
        <v>287</v>
      </c>
      <c r="AG36" s="142"/>
      <c r="AH36" s="142"/>
      <c r="AJ36" s="146" t="s">
        <v>286</v>
      </c>
      <c r="AK36" s="142" t="s">
        <v>287</v>
      </c>
      <c r="AL36" s="142"/>
      <c r="AM36" s="142"/>
      <c r="AO36" s="146" t="s">
        <v>286</v>
      </c>
      <c r="AP36" s="142" t="s">
        <v>287</v>
      </c>
      <c r="AQ36" s="142"/>
      <c r="AR36" s="142"/>
      <c r="AT36" s="146" t="s">
        <v>286</v>
      </c>
      <c r="AU36" s="142" t="s">
        <v>287</v>
      </c>
      <c r="AV36" s="142"/>
      <c r="AW36" s="142"/>
    </row>
    <row r="37" spans="1:49" x14ac:dyDescent="0.3">
      <c r="A37" s="146" t="s">
        <v>288</v>
      </c>
      <c r="B37" s="142" t="s">
        <v>289</v>
      </c>
      <c r="C37" s="142"/>
      <c r="D37" s="142"/>
      <c r="F37" s="146" t="s">
        <v>288</v>
      </c>
      <c r="G37" s="142" t="s">
        <v>289</v>
      </c>
      <c r="H37" s="142"/>
      <c r="I37" s="142"/>
      <c r="K37" s="146" t="s">
        <v>288</v>
      </c>
      <c r="L37" s="142" t="s">
        <v>289</v>
      </c>
      <c r="M37" s="142"/>
      <c r="N37" s="142"/>
      <c r="P37" s="146" t="s">
        <v>288</v>
      </c>
      <c r="Q37" s="142" t="s">
        <v>289</v>
      </c>
      <c r="R37" s="142"/>
      <c r="S37" s="142"/>
      <c r="U37" s="146" t="s">
        <v>288</v>
      </c>
      <c r="V37" s="142" t="s">
        <v>289</v>
      </c>
      <c r="W37" s="142"/>
      <c r="X37" s="142"/>
      <c r="Z37" s="146" t="s">
        <v>288</v>
      </c>
      <c r="AA37" s="142" t="s">
        <v>289</v>
      </c>
      <c r="AB37" s="142"/>
      <c r="AC37" s="142"/>
      <c r="AE37" s="146" t="s">
        <v>288</v>
      </c>
      <c r="AF37" s="142" t="s">
        <v>289</v>
      </c>
      <c r="AG37" s="142"/>
      <c r="AH37" s="142"/>
      <c r="AJ37" s="146" t="s">
        <v>288</v>
      </c>
      <c r="AK37" s="142" t="s">
        <v>289</v>
      </c>
      <c r="AL37" s="142"/>
      <c r="AM37" s="142"/>
      <c r="AO37" s="146" t="s">
        <v>288</v>
      </c>
      <c r="AP37" s="142" t="s">
        <v>289</v>
      </c>
      <c r="AQ37" s="142"/>
      <c r="AR37" s="142"/>
      <c r="AT37" s="146" t="s">
        <v>288</v>
      </c>
      <c r="AU37" s="142" t="s">
        <v>289</v>
      </c>
      <c r="AV37" s="142"/>
      <c r="AW37" s="142"/>
    </row>
    <row r="38" spans="1:49" x14ac:dyDescent="0.3">
      <c r="A38" s="146" t="s">
        <v>290</v>
      </c>
      <c r="B38" s="142" t="s">
        <v>291</v>
      </c>
      <c r="C38" s="142"/>
      <c r="D38" s="142"/>
      <c r="F38" s="146" t="s">
        <v>290</v>
      </c>
      <c r="G38" s="142" t="s">
        <v>291</v>
      </c>
      <c r="H38" s="142"/>
      <c r="I38" s="142"/>
      <c r="K38" s="146" t="s">
        <v>290</v>
      </c>
      <c r="L38" s="142" t="s">
        <v>291</v>
      </c>
      <c r="M38" s="142"/>
      <c r="N38" s="142"/>
      <c r="P38" s="146" t="s">
        <v>290</v>
      </c>
      <c r="Q38" s="142" t="s">
        <v>291</v>
      </c>
      <c r="R38" s="142"/>
      <c r="S38" s="142"/>
      <c r="U38" s="146" t="s">
        <v>290</v>
      </c>
      <c r="V38" s="142" t="s">
        <v>291</v>
      </c>
      <c r="W38" s="142"/>
      <c r="X38" s="142"/>
      <c r="Z38" s="146" t="s">
        <v>290</v>
      </c>
      <c r="AA38" s="142" t="s">
        <v>291</v>
      </c>
      <c r="AB38" s="142"/>
      <c r="AC38" s="142"/>
      <c r="AE38" s="146" t="s">
        <v>290</v>
      </c>
      <c r="AF38" s="142" t="s">
        <v>291</v>
      </c>
      <c r="AG38" s="142"/>
      <c r="AH38" s="142"/>
      <c r="AJ38" s="146" t="s">
        <v>290</v>
      </c>
      <c r="AK38" s="142" t="s">
        <v>291</v>
      </c>
      <c r="AL38" s="142"/>
      <c r="AM38" s="142"/>
      <c r="AO38" s="146" t="s">
        <v>290</v>
      </c>
      <c r="AP38" s="142" t="s">
        <v>291</v>
      </c>
      <c r="AQ38" s="142"/>
      <c r="AR38" s="142"/>
      <c r="AT38" s="146" t="s">
        <v>290</v>
      </c>
      <c r="AU38" s="142" t="s">
        <v>291</v>
      </c>
      <c r="AV38" s="142"/>
      <c r="AW38" s="142"/>
    </row>
    <row r="39" spans="1:49" x14ac:dyDescent="0.3">
      <c r="A39" s="150" t="s">
        <v>283</v>
      </c>
      <c r="C39" s="150">
        <v>0</v>
      </c>
      <c r="F39" s="150" t="s">
        <v>283</v>
      </c>
      <c r="H39" s="150">
        <v>0</v>
      </c>
      <c r="K39" s="150" t="s">
        <v>283</v>
      </c>
      <c r="M39" s="150">
        <v>0</v>
      </c>
      <c r="P39" s="150" t="s">
        <v>283</v>
      </c>
      <c r="R39" s="150">
        <v>0</v>
      </c>
      <c r="U39" s="150" t="s">
        <v>283</v>
      </c>
      <c r="W39" s="150">
        <v>0</v>
      </c>
      <c r="Z39" s="150" t="s">
        <v>283</v>
      </c>
      <c r="AB39" s="150">
        <v>0</v>
      </c>
      <c r="AE39" s="150" t="s">
        <v>283</v>
      </c>
      <c r="AG39" s="150">
        <v>0</v>
      </c>
      <c r="AJ39" s="150" t="s">
        <v>283</v>
      </c>
      <c r="AL39" s="150">
        <v>0</v>
      </c>
      <c r="AO39" s="150" t="s">
        <v>283</v>
      </c>
      <c r="AQ39" s="150">
        <v>0</v>
      </c>
      <c r="AT39" s="150" t="s">
        <v>283</v>
      </c>
      <c r="AV39" s="150">
        <v>0</v>
      </c>
    </row>
    <row r="40" spans="1:49" x14ac:dyDescent="0.3">
      <c r="A40" s="150"/>
      <c r="F40" s="150"/>
      <c r="K40" s="150"/>
      <c r="P40" s="150"/>
      <c r="U40" s="150"/>
      <c r="Z40" s="150"/>
      <c r="AE40" s="150"/>
      <c r="AJ40" s="150"/>
      <c r="AO40" s="150"/>
      <c r="AT40" s="150"/>
    </row>
    <row r="41" spans="1:49" x14ac:dyDescent="0.3">
      <c r="A41" s="141" t="s">
        <v>292</v>
      </c>
      <c r="B41" s="141" t="s">
        <v>276</v>
      </c>
      <c r="C41" s="141" t="s">
        <v>111</v>
      </c>
      <c r="D41" s="141" t="s">
        <v>112</v>
      </c>
      <c r="F41" s="141" t="s">
        <v>292</v>
      </c>
      <c r="G41" s="141" t="s">
        <v>276</v>
      </c>
      <c r="H41" s="141" t="s">
        <v>111</v>
      </c>
      <c r="I41" s="141" t="s">
        <v>112</v>
      </c>
      <c r="K41" s="141" t="s">
        <v>292</v>
      </c>
      <c r="L41" s="141" t="s">
        <v>276</v>
      </c>
      <c r="M41" s="141" t="s">
        <v>111</v>
      </c>
      <c r="N41" s="141" t="s">
        <v>112</v>
      </c>
      <c r="P41" s="141" t="s">
        <v>292</v>
      </c>
      <c r="Q41" s="141" t="s">
        <v>276</v>
      </c>
      <c r="R41" s="141" t="s">
        <v>111</v>
      </c>
      <c r="S41" s="141" t="s">
        <v>112</v>
      </c>
      <c r="U41" s="141" t="s">
        <v>292</v>
      </c>
      <c r="V41" s="141" t="s">
        <v>276</v>
      </c>
      <c r="W41" s="141" t="s">
        <v>111</v>
      </c>
      <c r="X41" s="141" t="s">
        <v>112</v>
      </c>
      <c r="Z41" s="141" t="s">
        <v>292</v>
      </c>
      <c r="AA41" s="141" t="s">
        <v>276</v>
      </c>
      <c r="AB41" s="141" t="s">
        <v>111</v>
      </c>
      <c r="AC41" s="141" t="s">
        <v>112</v>
      </c>
      <c r="AE41" s="141" t="s">
        <v>292</v>
      </c>
      <c r="AF41" s="141" t="s">
        <v>276</v>
      </c>
      <c r="AG41" s="141" t="s">
        <v>111</v>
      </c>
      <c r="AH41" s="141" t="s">
        <v>112</v>
      </c>
      <c r="AJ41" s="141" t="s">
        <v>292</v>
      </c>
      <c r="AK41" s="141" t="s">
        <v>276</v>
      </c>
      <c r="AL41" s="141" t="s">
        <v>111</v>
      </c>
      <c r="AM41" s="141" t="s">
        <v>112</v>
      </c>
      <c r="AO41" s="141" t="s">
        <v>292</v>
      </c>
      <c r="AP41" s="141" t="s">
        <v>276</v>
      </c>
      <c r="AQ41" s="141" t="s">
        <v>111</v>
      </c>
      <c r="AR41" s="141" t="s">
        <v>112</v>
      </c>
      <c r="AT41" s="141" t="s">
        <v>292</v>
      </c>
      <c r="AU41" s="141" t="s">
        <v>276</v>
      </c>
      <c r="AV41" s="141" t="s">
        <v>111</v>
      </c>
      <c r="AW41" s="141" t="s">
        <v>112</v>
      </c>
    </row>
    <row r="42" spans="1:49" x14ac:dyDescent="0.3">
      <c r="A42" s="146" t="s">
        <v>293</v>
      </c>
      <c r="B42" s="142" t="s">
        <v>294</v>
      </c>
      <c r="C42" s="151"/>
      <c r="D42" s="142"/>
      <c r="F42" s="146" t="s">
        <v>293</v>
      </c>
      <c r="G42" s="142" t="s">
        <v>295</v>
      </c>
      <c r="H42" s="142"/>
      <c r="I42" s="142"/>
      <c r="K42" s="146" t="s">
        <v>293</v>
      </c>
      <c r="L42" s="142" t="s">
        <v>295</v>
      </c>
      <c r="M42" s="151"/>
      <c r="N42" s="142"/>
      <c r="P42" s="146" t="s">
        <v>293</v>
      </c>
      <c r="Q42" s="142" t="s">
        <v>295</v>
      </c>
      <c r="R42" s="151"/>
      <c r="S42" s="142"/>
      <c r="U42" s="146" t="s">
        <v>293</v>
      </c>
      <c r="V42" s="142" t="s">
        <v>295</v>
      </c>
      <c r="W42" s="151"/>
      <c r="X42" s="142"/>
      <c r="Z42" s="146" t="s">
        <v>293</v>
      </c>
      <c r="AA42" s="142" t="s">
        <v>295</v>
      </c>
      <c r="AB42" s="151"/>
      <c r="AC42" s="142"/>
      <c r="AE42" s="146" t="s">
        <v>293</v>
      </c>
      <c r="AF42" s="142" t="s">
        <v>295</v>
      </c>
      <c r="AG42" s="151"/>
      <c r="AH42" s="142"/>
      <c r="AJ42" s="146" t="s">
        <v>293</v>
      </c>
      <c r="AK42" s="142" t="s">
        <v>295</v>
      </c>
      <c r="AL42" s="151"/>
      <c r="AM42" s="142"/>
      <c r="AO42" s="146" t="s">
        <v>293</v>
      </c>
      <c r="AP42" s="142" t="s">
        <v>295</v>
      </c>
      <c r="AQ42" s="151"/>
      <c r="AR42" s="142"/>
      <c r="AT42" s="146" t="s">
        <v>293</v>
      </c>
      <c r="AU42" s="142" t="s">
        <v>295</v>
      </c>
      <c r="AV42" s="151"/>
      <c r="AW42" s="142"/>
    </row>
    <row r="43" spans="1:49" x14ac:dyDescent="0.3">
      <c r="A43" s="146" t="s">
        <v>296</v>
      </c>
      <c r="B43" s="142" t="s">
        <v>297</v>
      </c>
      <c r="C43" s="152"/>
      <c r="D43" s="142"/>
      <c r="F43" s="146" t="s">
        <v>296</v>
      </c>
      <c r="G43" s="142" t="s">
        <v>297</v>
      </c>
      <c r="H43" s="152"/>
      <c r="I43" s="142"/>
      <c r="K43" s="146" t="s">
        <v>296</v>
      </c>
      <c r="L43" s="142" t="s">
        <v>297</v>
      </c>
      <c r="M43" s="152"/>
      <c r="N43" s="142"/>
      <c r="P43" s="146" t="s">
        <v>296</v>
      </c>
      <c r="Q43" s="142" t="s">
        <v>297</v>
      </c>
      <c r="R43" s="152"/>
      <c r="S43" s="142"/>
      <c r="U43" s="146" t="s">
        <v>296</v>
      </c>
      <c r="V43" s="142" t="s">
        <v>297</v>
      </c>
      <c r="W43" s="152"/>
      <c r="X43" s="142"/>
      <c r="Z43" s="146" t="s">
        <v>296</v>
      </c>
      <c r="AA43" s="142" t="s">
        <v>297</v>
      </c>
      <c r="AB43" s="152"/>
      <c r="AC43" s="142"/>
      <c r="AD43" s="140" t="s">
        <v>298</v>
      </c>
      <c r="AE43" s="146" t="s">
        <v>296</v>
      </c>
      <c r="AF43" s="142" t="s">
        <v>297</v>
      </c>
      <c r="AG43" s="152"/>
      <c r="AH43" s="142"/>
      <c r="AJ43" s="146" t="s">
        <v>296</v>
      </c>
      <c r="AK43" s="142" t="s">
        <v>297</v>
      </c>
      <c r="AL43" s="152"/>
      <c r="AM43" s="142"/>
      <c r="AO43" s="146" t="s">
        <v>296</v>
      </c>
      <c r="AP43" s="142" t="s">
        <v>297</v>
      </c>
      <c r="AQ43" s="152"/>
      <c r="AR43" s="142"/>
      <c r="AT43" s="146" t="s">
        <v>296</v>
      </c>
      <c r="AU43" s="142" t="s">
        <v>297</v>
      </c>
      <c r="AV43" s="152"/>
      <c r="AW43" s="142"/>
    </row>
    <row r="44" spans="1:49" x14ac:dyDescent="0.3">
      <c r="A44" s="150" t="s">
        <v>283</v>
      </c>
      <c r="C44" s="150">
        <v>0</v>
      </c>
      <c r="F44" s="150" t="s">
        <v>283</v>
      </c>
      <c r="H44" s="150">
        <v>0</v>
      </c>
      <c r="K44" s="150" t="s">
        <v>283</v>
      </c>
      <c r="M44" s="150">
        <v>0</v>
      </c>
      <c r="P44" s="150" t="s">
        <v>283</v>
      </c>
      <c r="R44" s="150">
        <v>0</v>
      </c>
      <c r="U44" s="150" t="s">
        <v>283</v>
      </c>
      <c r="W44" s="150">
        <v>0</v>
      </c>
      <c r="Z44" s="150" t="s">
        <v>283</v>
      </c>
      <c r="AB44" s="150">
        <v>0</v>
      </c>
      <c r="AE44" s="150" t="s">
        <v>283</v>
      </c>
      <c r="AG44" s="150">
        <v>0</v>
      </c>
      <c r="AJ44" s="150" t="s">
        <v>283</v>
      </c>
      <c r="AL44" s="150">
        <v>0</v>
      </c>
      <c r="AO44" s="150" t="s">
        <v>283</v>
      </c>
      <c r="AQ44" s="150">
        <v>0</v>
      </c>
      <c r="AT44" s="150" t="s">
        <v>283</v>
      </c>
      <c r="AV44" s="150">
        <v>0</v>
      </c>
    </row>
    <row r="45" spans="1:49" x14ac:dyDescent="0.3">
      <c r="A45" s="150"/>
      <c r="F45" s="150"/>
      <c r="K45" s="150"/>
      <c r="P45" s="150"/>
      <c r="U45" s="150"/>
      <c r="Z45" s="150"/>
      <c r="AE45" s="150"/>
      <c r="AJ45" s="150"/>
      <c r="AO45" s="150"/>
      <c r="AT45" s="150"/>
    </row>
    <row r="46" spans="1:49" x14ac:dyDescent="0.3">
      <c r="A46" s="141" t="s">
        <v>299</v>
      </c>
      <c r="B46" s="141" t="s">
        <v>276</v>
      </c>
      <c r="C46" s="141" t="s">
        <v>111</v>
      </c>
      <c r="D46" s="141" t="s">
        <v>112</v>
      </c>
      <c r="F46" s="141" t="s">
        <v>299</v>
      </c>
      <c r="G46" s="141" t="s">
        <v>276</v>
      </c>
      <c r="H46" s="141" t="s">
        <v>111</v>
      </c>
      <c r="I46" s="141" t="s">
        <v>112</v>
      </c>
      <c r="K46" s="141" t="s">
        <v>299</v>
      </c>
      <c r="L46" s="141" t="s">
        <v>276</v>
      </c>
      <c r="M46" s="141" t="s">
        <v>111</v>
      </c>
      <c r="N46" s="141" t="s">
        <v>112</v>
      </c>
      <c r="P46" s="141" t="s">
        <v>299</v>
      </c>
      <c r="Q46" s="141" t="s">
        <v>276</v>
      </c>
      <c r="R46" s="141" t="s">
        <v>111</v>
      </c>
      <c r="S46" s="141" t="s">
        <v>112</v>
      </c>
      <c r="U46" s="141" t="s">
        <v>299</v>
      </c>
      <c r="V46" s="141" t="s">
        <v>276</v>
      </c>
      <c r="W46" s="141" t="s">
        <v>111</v>
      </c>
      <c r="X46" s="141" t="s">
        <v>112</v>
      </c>
      <c r="Z46" s="141" t="s">
        <v>299</v>
      </c>
      <c r="AA46" s="141" t="s">
        <v>276</v>
      </c>
      <c r="AB46" s="141" t="s">
        <v>111</v>
      </c>
      <c r="AC46" s="141" t="s">
        <v>112</v>
      </c>
      <c r="AE46" s="141" t="s">
        <v>299</v>
      </c>
      <c r="AF46" s="141" t="s">
        <v>276</v>
      </c>
      <c r="AG46" s="141" t="s">
        <v>111</v>
      </c>
      <c r="AH46" s="141" t="s">
        <v>112</v>
      </c>
      <c r="AJ46" s="141" t="s">
        <v>299</v>
      </c>
      <c r="AK46" s="141" t="s">
        <v>276</v>
      </c>
      <c r="AL46" s="141" t="s">
        <v>111</v>
      </c>
      <c r="AM46" s="141" t="s">
        <v>112</v>
      </c>
      <c r="AO46" s="141" t="s">
        <v>299</v>
      </c>
      <c r="AP46" s="141" t="s">
        <v>276</v>
      </c>
      <c r="AQ46" s="141" t="s">
        <v>111</v>
      </c>
      <c r="AR46" s="141" t="s">
        <v>112</v>
      </c>
      <c r="AT46" s="141" t="s">
        <v>299</v>
      </c>
      <c r="AU46" s="141" t="s">
        <v>276</v>
      </c>
      <c r="AV46" s="141" t="s">
        <v>111</v>
      </c>
      <c r="AW46" s="141" t="s">
        <v>112</v>
      </c>
    </row>
    <row r="47" spans="1:49" x14ac:dyDescent="0.3">
      <c r="A47" s="146" t="s">
        <v>300</v>
      </c>
      <c r="B47" s="142" t="s">
        <v>301</v>
      </c>
      <c r="C47" s="142"/>
      <c r="D47" s="142"/>
      <c r="F47" s="146" t="s">
        <v>300</v>
      </c>
      <c r="G47" s="142" t="s">
        <v>301</v>
      </c>
      <c r="H47" s="142"/>
      <c r="I47" s="142"/>
      <c r="K47" s="146" t="s">
        <v>300</v>
      </c>
      <c r="L47" s="142" t="s">
        <v>301</v>
      </c>
      <c r="M47" s="151"/>
      <c r="N47" s="142"/>
      <c r="P47" s="146" t="s">
        <v>300</v>
      </c>
      <c r="Q47" s="142" t="s">
        <v>301</v>
      </c>
      <c r="R47" s="151"/>
      <c r="S47" s="142"/>
      <c r="U47" s="146" t="s">
        <v>300</v>
      </c>
      <c r="V47" s="142" t="s">
        <v>301</v>
      </c>
      <c r="W47" s="151"/>
      <c r="X47" s="142"/>
      <c r="Z47" s="146" t="s">
        <v>300</v>
      </c>
      <c r="AA47" s="142" t="s">
        <v>301</v>
      </c>
      <c r="AB47" s="151"/>
      <c r="AC47" s="142"/>
      <c r="AE47" s="146" t="s">
        <v>300</v>
      </c>
      <c r="AF47" s="142" t="s">
        <v>301</v>
      </c>
      <c r="AG47" s="151"/>
      <c r="AH47" s="142"/>
      <c r="AJ47" s="146" t="s">
        <v>300</v>
      </c>
      <c r="AK47" s="142" t="s">
        <v>301</v>
      </c>
      <c r="AL47" s="151"/>
      <c r="AM47" s="142"/>
      <c r="AO47" s="146" t="s">
        <v>300</v>
      </c>
      <c r="AP47" s="142" t="s">
        <v>301</v>
      </c>
      <c r="AQ47" s="151"/>
      <c r="AR47" s="142"/>
      <c r="AT47" s="146" t="s">
        <v>300</v>
      </c>
      <c r="AU47" s="142" t="s">
        <v>301</v>
      </c>
      <c r="AV47" s="151"/>
      <c r="AW47" s="142"/>
    </row>
    <row r="48" spans="1:49" x14ac:dyDescent="0.3">
      <c r="A48" s="146" t="s">
        <v>302</v>
      </c>
      <c r="B48" s="142" t="s">
        <v>303</v>
      </c>
      <c r="C48" s="142"/>
      <c r="D48" s="142"/>
      <c r="F48" s="146" t="s">
        <v>302</v>
      </c>
      <c r="G48" s="142" t="s">
        <v>303</v>
      </c>
      <c r="H48" s="142"/>
      <c r="I48" s="142"/>
      <c r="K48" s="146" t="s">
        <v>302</v>
      </c>
      <c r="L48" s="142" t="s">
        <v>303</v>
      </c>
      <c r="M48" s="152"/>
      <c r="N48" s="142"/>
      <c r="P48" s="146" t="s">
        <v>302</v>
      </c>
      <c r="Q48" s="142" t="s">
        <v>303</v>
      </c>
      <c r="R48" s="152"/>
      <c r="S48" s="142"/>
      <c r="U48" s="146" t="s">
        <v>302</v>
      </c>
      <c r="V48" s="142" t="s">
        <v>303</v>
      </c>
      <c r="W48" s="152"/>
      <c r="X48" s="142"/>
      <c r="Z48" s="146" t="s">
        <v>302</v>
      </c>
      <c r="AA48" s="142" t="s">
        <v>303</v>
      </c>
      <c r="AB48" s="152"/>
      <c r="AC48" s="142"/>
      <c r="AE48" s="146" t="s">
        <v>302</v>
      </c>
      <c r="AF48" s="142" t="s">
        <v>303</v>
      </c>
      <c r="AG48" s="152"/>
      <c r="AH48" s="142"/>
      <c r="AJ48" s="146" t="s">
        <v>302</v>
      </c>
      <c r="AK48" s="142" t="s">
        <v>303</v>
      </c>
      <c r="AL48" s="152"/>
      <c r="AM48" s="142"/>
      <c r="AO48" s="146" t="s">
        <v>302</v>
      </c>
      <c r="AP48" s="142" t="s">
        <v>303</v>
      </c>
      <c r="AQ48" s="152"/>
      <c r="AR48" s="142"/>
      <c r="AT48" s="146" t="s">
        <v>302</v>
      </c>
      <c r="AU48" s="142" t="s">
        <v>303</v>
      </c>
      <c r="AV48" s="152"/>
      <c r="AW48" s="142"/>
    </row>
    <row r="49" spans="1:48" x14ac:dyDescent="0.3">
      <c r="A49" s="150" t="s">
        <v>283</v>
      </c>
      <c r="C49" s="150">
        <v>0</v>
      </c>
      <c r="F49" s="150" t="s">
        <v>283</v>
      </c>
      <c r="H49" s="150">
        <v>0</v>
      </c>
      <c r="K49" s="150" t="s">
        <v>283</v>
      </c>
      <c r="M49" s="150">
        <v>0</v>
      </c>
      <c r="P49" s="150" t="s">
        <v>283</v>
      </c>
      <c r="R49" s="150">
        <v>0</v>
      </c>
      <c r="U49" s="150" t="s">
        <v>283</v>
      </c>
      <c r="W49" s="150">
        <v>0</v>
      </c>
      <c r="Z49" s="150" t="s">
        <v>283</v>
      </c>
      <c r="AB49" s="150">
        <v>0</v>
      </c>
      <c r="AE49" s="150" t="s">
        <v>283</v>
      </c>
      <c r="AG49" s="150">
        <v>0</v>
      </c>
      <c r="AJ49" s="150" t="s">
        <v>283</v>
      </c>
      <c r="AL49" s="150">
        <v>0</v>
      </c>
      <c r="AO49" s="150" t="s">
        <v>283</v>
      </c>
      <c r="AQ49" s="150">
        <v>0</v>
      </c>
      <c r="AT49" s="150" t="s">
        <v>283</v>
      </c>
      <c r="AV49" s="150">
        <v>0</v>
      </c>
    </row>
    <row r="50" spans="1:48" x14ac:dyDescent="0.3">
      <c r="A50" s="150"/>
      <c r="F50" s="150"/>
      <c r="K50" s="150"/>
      <c r="P50" s="150"/>
      <c r="U50" s="150"/>
      <c r="Z50" s="150"/>
      <c r="AE50" s="150"/>
      <c r="AJ50" s="150"/>
      <c r="AO50" s="150"/>
      <c r="AT50" s="150"/>
    </row>
    <row r="51" spans="1:48" x14ac:dyDescent="0.3">
      <c r="A51" s="150"/>
      <c r="F51" s="150"/>
      <c r="K51" s="150"/>
      <c r="P51" s="150"/>
      <c r="U51" s="150"/>
      <c r="Z51" s="150"/>
      <c r="AE51" s="150"/>
      <c r="AJ51" s="150"/>
      <c r="AO51" s="150"/>
      <c r="AT51" s="150"/>
    </row>
    <row r="52" spans="1:48" x14ac:dyDescent="0.3">
      <c r="A52" s="150"/>
      <c r="F52" s="150"/>
      <c r="K52" s="150"/>
      <c r="P52" s="150"/>
      <c r="U52" s="150"/>
      <c r="Z52" s="150"/>
      <c r="AE52" s="150"/>
      <c r="AJ52" s="150"/>
      <c r="AO52" s="150"/>
      <c r="AT52" s="150"/>
    </row>
    <row r="53" spans="1:48" x14ac:dyDescent="0.3">
      <c r="A53" s="150"/>
      <c r="F53" s="150"/>
      <c r="K53" s="150"/>
      <c r="P53" s="150"/>
      <c r="U53" s="150"/>
      <c r="Z53" s="150"/>
      <c r="AE53" s="150"/>
      <c r="AJ53" s="150"/>
      <c r="AO53" s="150"/>
      <c r="AT53" s="150"/>
    </row>
    <row r="54" spans="1:48" ht="15" thickBot="1" x14ac:dyDescent="0.35"/>
    <row r="55" spans="1:48" x14ac:dyDescent="0.3">
      <c r="A55" s="153" t="s">
        <v>304</v>
      </c>
      <c r="B55" s="154" t="s">
        <v>90</v>
      </c>
      <c r="C55" s="154" t="s">
        <v>262</v>
      </c>
      <c r="D55" s="154" t="s">
        <v>305</v>
      </c>
      <c r="E55" s="155" t="s">
        <v>306</v>
      </c>
    </row>
    <row r="56" spans="1:48" x14ac:dyDescent="0.3">
      <c r="A56" s="156" t="s">
        <v>264</v>
      </c>
      <c r="B56" s="146">
        <f>B12</f>
        <v>0</v>
      </c>
      <c r="C56" s="146"/>
      <c r="D56" s="146"/>
      <c r="E56" s="157"/>
    </row>
    <row r="57" spans="1:48" x14ac:dyDescent="0.3">
      <c r="A57" s="156" t="s">
        <v>265</v>
      </c>
      <c r="B57" s="146">
        <f t="shared" ref="B57:B65" si="0">B13</f>
        <v>0</v>
      </c>
      <c r="C57" s="146"/>
      <c r="D57" s="146"/>
      <c r="E57" s="157"/>
    </row>
    <row r="58" spans="1:48" x14ac:dyDescent="0.3">
      <c r="A58" s="156" t="s">
        <v>266</v>
      </c>
      <c r="B58" s="146">
        <f t="shared" si="0"/>
        <v>0</v>
      </c>
      <c r="C58" s="146"/>
      <c r="D58" s="146"/>
      <c r="E58" s="157"/>
    </row>
    <row r="59" spans="1:48" x14ac:dyDescent="0.3">
      <c r="A59" s="156" t="s">
        <v>267</v>
      </c>
      <c r="B59" s="146">
        <f t="shared" si="0"/>
        <v>0</v>
      </c>
      <c r="C59" s="146"/>
      <c r="D59" s="146"/>
      <c r="E59" s="157"/>
    </row>
    <row r="60" spans="1:48" x14ac:dyDescent="0.3">
      <c r="A60" s="156" t="s">
        <v>268</v>
      </c>
      <c r="B60" s="146">
        <f t="shared" si="0"/>
        <v>0</v>
      </c>
      <c r="C60" s="146"/>
      <c r="D60" s="146"/>
      <c r="E60" s="157"/>
    </row>
    <row r="61" spans="1:48" x14ac:dyDescent="0.3">
      <c r="A61" s="156" t="s">
        <v>269</v>
      </c>
      <c r="B61" s="146">
        <f t="shared" si="0"/>
        <v>0</v>
      </c>
      <c r="C61" s="146"/>
      <c r="D61" s="146"/>
      <c r="E61" s="157"/>
    </row>
    <row r="62" spans="1:48" x14ac:dyDescent="0.3">
      <c r="A62" s="156" t="s">
        <v>270</v>
      </c>
      <c r="B62" s="146">
        <f t="shared" si="0"/>
        <v>0</v>
      </c>
      <c r="C62" s="146"/>
      <c r="D62" s="146"/>
      <c r="E62" s="157"/>
    </row>
    <row r="63" spans="1:48" x14ac:dyDescent="0.3">
      <c r="A63" s="156" t="s">
        <v>271</v>
      </c>
      <c r="B63" s="146">
        <f t="shared" si="0"/>
        <v>0</v>
      </c>
      <c r="C63" s="146"/>
      <c r="D63" s="146"/>
      <c r="E63" s="157"/>
    </row>
    <row r="64" spans="1:48" x14ac:dyDescent="0.3">
      <c r="A64" s="156" t="s">
        <v>272</v>
      </c>
      <c r="B64" s="146">
        <f t="shared" si="0"/>
        <v>0</v>
      </c>
      <c r="C64" s="146"/>
      <c r="D64" s="146"/>
      <c r="E64" s="157"/>
    </row>
    <row r="65" spans="1:5" ht="15" thickBot="1" x14ac:dyDescent="0.35">
      <c r="A65" s="158" t="s">
        <v>273</v>
      </c>
      <c r="B65" s="159">
        <f t="shared" si="0"/>
        <v>0</v>
      </c>
      <c r="C65" s="159"/>
      <c r="D65" s="160"/>
      <c r="E65" s="161"/>
    </row>
    <row r="66" spans="1:5" ht="15" thickBot="1" x14ac:dyDescent="0.35"/>
    <row r="67" spans="1:5" x14ac:dyDescent="0.3">
      <c r="A67" s="153" t="s">
        <v>307</v>
      </c>
      <c r="B67" s="482" t="s">
        <v>308</v>
      </c>
      <c r="C67" s="482"/>
      <c r="D67" s="483"/>
    </row>
    <row r="68" spans="1:5" x14ac:dyDescent="0.3">
      <c r="A68" s="156">
        <v>1</v>
      </c>
      <c r="B68" s="484"/>
      <c r="C68" s="484"/>
      <c r="D68" s="485"/>
    </row>
    <row r="69" spans="1:5" x14ac:dyDescent="0.3">
      <c r="A69" s="156">
        <v>2</v>
      </c>
      <c r="B69" s="484"/>
      <c r="C69" s="484"/>
      <c r="D69" s="485"/>
    </row>
    <row r="70" spans="1:5" x14ac:dyDescent="0.3">
      <c r="A70" s="156">
        <v>3</v>
      </c>
      <c r="B70" s="484"/>
      <c r="C70" s="484"/>
      <c r="D70" s="485"/>
    </row>
    <row r="71" spans="1:5" x14ac:dyDescent="0.3">
      <c r="A71" s="156">
        <v>4</v>
      </c>
      <c r="B71" s="484"/>
      <c r="C71" s="484"/>
      <c r="D71" s="485"/>
    </row>
    <row r="72" spans="1:5" x14ac:dyDescent="0.3">
      <c r="A72" s="156">
        <v>5</v>
      </c>
      <c r="B72" s="484"/>
      <c r="C72" s="484"/>
      <c r="D72" s="485"/>
    </row>
    <row r="73" spans="1:5" x14ac:dyDescent="0.3">
      <c r="A73" s="156">
        <v>6</v>
      </c>
      <c r="B73" s="484"/>
      <c r="C73" s="484"/>
      <c r="D73" s="485"/>
    </row>
    <row r="74" spans="1:5" x14ac:dyDescent="0.3">
      <c r="A74" s="156">
        <v>7</v>
      </c>
      <c r="B74" s="484"/>
      <c r="C74" s="484"/>
      <c r="D74" s="485"/>
    </row>
    <row r="75" spans="1:5" x14ac:dyDescent="0.3">
      <c r="A75" s="156">
        <v>8</v>
      </c>
      <c r="B75" s="484"/>
      <c r="C75" s="484"/>
      <c r="D75" s="485"/>
    </row>
    <row r="76" spans="1:5" x14ac:dyDescent="0.3">
      <c r="A76" s="156">
        <v>9</v>
      </c>
      <c r="B76" s="484"/>
      <c r="C76" s="484"/>
      <c r="D76" s="485"/>
    </row>
    <row r="77" spans="1:5" ht="15" thickBot="1" x14ac:dyDescent="0.35">
      <c r="A77" s="158">
        <v>10</v>
      </c>
      <c r="B77" s="484"/>
      <c r="C77" s="484"/>
      <c r="D77" s="485"/>
    </row>
    <row r="78" spans="1:5" ht="15" thickBot="1" x14ac:dyDescent="0.35"/>
    <row r="79" spans="1:5" x14ac:dyDescent="0.3">
      <c r="A79" s="153" t="s">
        <v>309</v>
      </c>
      <c r="B79" s="482" t="s">
        <v>308</v>
      </c>
      <c r="C79" s="482"/>
      <c r="D79" s="483"/>
    </row>
    <row r="80" spans="1:5" x14ac:dyDescent="0.3">
      <c r="A80" s="156">
        <v>1</v>
      </c>
      <c r="B80" s="484"/>
      <c r="C80" s="484"/>
      <c r="D80" s="485"/>
    </row>
    <row r="81" spans="1:4" x14ac:dyDescent="0.3">
      <c r="A81" s="156">
        <v>2</v>
      </c>
      <c r="B81" s="484"/>
      <c r="C81" s="484"/>
      <c r="D81" s="485"/>
    </row>
    <row r="82" spans="1:4" x14ac:dyDescent="0.3">
      <c r="A82" s="156">
        <v>3</v>
      </c>
      <c r="B82" s="484"/>
      <c r="C82" s="484"/>
      <c r="D82" s="485"/>
    </row>
    <row r="83" spans="1:4" x14ac:dyDescent="0.3">
      <c r="A83" s="156">
        <v>4</v>
      </c>
      <c r="B83" s="484"/>
      <c r="C83" s="484"/>
      <c r="D83" s="485"/>
    </row>
    <row r="84" spans="1:4" x14ac:dyDescent="0.3">
      <c r="A84" s="156">
        <v>5</v>
      </c>
      <c r="B84" s="484"/>
      <c r="C84" s="484"/>
      <c r="D84" s="485"/>
    </row>
    <row r="85" spans="1:4" x14ac:dyDescent="0.3">
      <c r="A85" s="156">
        <v>6</v>
      </c>
      <c r="B85" s="484"/>
      <c r="C85" s="484"/>
      <c r="D85" s="485"/>
    </row>
    <row r="86" spans="1:4" x14ac:dyDescent="0.3">
      <c r="A86" s="156">
        <v>7</v>
      </c>
      <c r="B86" s="484"/>
      <c r="C86" s="484"/>
      <c r="D86" s="485"/>
    </row>
    <row r="87" spans="1:4" x14ac:dyDescent="0.3">
      <c r="A87" s="156">
        <v>8</v>
      </c>
      <c r="B87" s="484"/>
      <c r="C87" s="484"/>
      <c r="D87" s="485"/>
    </row>
    <row r="88" spans="1:4" x14ac:dyDescent="0.3">
      <c r="A88" s="156">
        <v>9</v>
      </c>
      <c r="B88" s="484"/>
      <c r="C88" s="484"/>
      <c r="D88" s="485"/>
    </row>
    <row r="89" spans="1:4" ht="15" thickBot="1" x14ac:dyDescent="0.35">
      <c r="A89" s="158">
        <v>10</v>
      </c>
      <c r="B89" s="486"/>
      <c r="C89" s="486"/>
      <c r="D89" s="487"/>
    </row>
  </sheetData>
  <sheetProtection algorithmName="SHA-512" hashValue="8IDDVbfEk6q9OKogg/g8Qw7Wm6x47/X9gUwLMg+U37QLWx2Gx4s2cSbiIP2/eTxCoAujZOjDq4KpGHEVKggCpQ==" saltValue="yl5NsTfavQr0drLApXZDuA==" spinCount="100000" sheet="1" objects="1" scenarios="1"/>
  <mergeCells count="22">
    <mergeCell ref="B86:D86"/>
    <mergeCell ref="B87:D87"/>
    <mergeCell ref="B88:D88"/>
    <mergeCell ref="B89:D89"/>
    <mergeCell ref="B80:D80"/>
    <mergeCell ref="B81:D81"/>
    <mergeCell ref="B82:D82"/>
    <mergeCell ref="B83:D83"/>
    <mergeCell ref="B84:D84"/>
    <mergeCell ref="B85:D85"/>
    <mergeCell ref="B79:D79"/>
    <mergeCell ref="B67:D67"/>
    <mergeCell ref="B68:D68"/>
    <mergeCell ref="B69:D69"/>
    <mergeCell ref="B70:D70"/>
    <mergeCell ref="B71:D71"/>
    <mergeCell ref="B72:D72"/>
    <mergeCell ref="B73:D73"/>
    <mergeCell ref="B74:D74"/>
    <mergeCell ref="B75:D75"/>
    <mergeCell ref="B76:D76"/>
    <mergeCell ref="B77:D77"/>
  </mergeCells>
  <dataValidations count="2">
    <dataValidation type="list" allowBlank="1" showInputMessage="1" showErrorMessage="1" sqref="D12:D22" xr:uid="{12947DE9-D9A2-4781-8C26-E4BDB5B45921}">
      <formula1>"ineligible, disqualified, abandoned"</formula1>
    </dataValidation>
    <dataValidation type="list" allowBlank="1" showInputMessage="1" showErrorMessage="1" sqref="C32 AQ49 AV49 AV44 AQ32 AL32 AL39 AQ39 AQ44 AG49 AL49 AL44 AG32 AB32 AB39 AG39 AG44 W49 AB49 AB44 W32 R32 R39 W39 W44 M49 R49 R44 M32 H32 H39 M39 M44 H49 C49 H44 AV32 C44 C39 AV39" xr:uid="{196FE3DE-E588-46DB-A9A6-A17B66468C81}">
      <formula1>"5,4,3,2,1,0"</formula1>
    </dataValidation>
  </dataValidations>
  <pageMargins left="0.70000000000000007" right="0.70000000000000007" top="0.75" bottom="0.75" header="0.30000000000000004" footer="0.30000000000000004"/>
  <pageSetup fitToWidth="0" fitToHeight="0" orientation="portrait" r:id="rId1"/>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FA3AA-FA98-4BC3-953E-8875E83D6050}">
  <sheetPr>
    <tabColor rgb="FF002060"/>
  </sheetPr>
  <dimension ref="A1:I25"/>
  <sheetViews>
    <sheetView workbookViewId="0">
      <selection activeCell="G135" sqref="G135:H135"/>
    </sheetView>
  </sheetViews>
  <sheetFormatPr defaultRowHeight="14.4" x14ac:dyDescent="0.3"/>
  <cols>
    <col min="2" max="2" width="54.44140625" customWidth="1"/>
    <col min="3" max="3" width="12" customWidth="1"/>
    <col min="4" max="4" width="18.6640625" customWidth="1"/>
    <col min="8" max="8" width="17" customWidth="1"/>
    <col min="9" max="9" width="13" customWidth="1"/>
  </cols>
  <sheetData>
    <row r="1" spans="1:9" x14ac:dyDescent="0.3">
      <c r="A1" t="s">
        <v>310</v>
      </c>
    </row>
    <row r="3" spans="1:9" x14ac:dyDescent="0.3">
      <c r="B3" s="162" t="s">
        <v>311</v>
      </c>
      <c r="C3" s="162" t="s">
        <v>312</v>
      </c>
      <c r="D3" s="162" t="s">
        <v>313</v>
      </c>
    </row>
    <row r="4" spans="1:9" ht="57.6" x14ac:dyDescent="0.3">
      <c r="B4" s="134" t="s">
        <v>314</v>
      </c>
      <c r="C4" s="163" t="b">
        <v>0</v>
      </c>
      <c r="D4" s="164"/>
      <c r="I4" s="120"/>
    </row>
    <row r="5" spans="1:9" ht="43.2" x14ac:dyDescent="0.3">
      <c r="B5" s="134" t="s">
        <v>315</v>
      </c>
      <c r="C5" s="163" t="b">
        <v>0</v>
      </c>
      <c r="D5" s="164"/>
      <c r="I5" s="120"/>
    </row>
    <row r="6" spans="1:9" ht="28.8" x14ac:dyDescent="0.3">
      <c r="B6" s="134" t="s">
        <v>316</v>
      </c>
      <c r="C6" s="163" t="b">
        <v>0</v>
      </c>
      <c r="D6" s="164"/>
      <c r="I6" s="120"/>
    </row>
    <row r="7" spans="1:9" ht="43.2" x14ac:dyDescent="0.3">
      <c r="B7" s="134" t="s">
        <v>317</v>
      </c>
      <c r="C7" s="163" t="b">
        <v>0</v>
      </c>
      <c r="D7" s="164"/>
      <c r="I7" s="120"/>
    </row>
    <row r="8" spans="1:9" x14ac:dyDescent="0.3">
      <c r="B8" s="134" t="s">
        <v>318</v>
      </c>
      <c r="C8" s="163" t="b">
        <v>0</v>
      </c>
      <c r="D8" s="164"/>
    </row>
    <row r="9" spans="1:9" x14ac:dyDescent="0.3">
      <c r="B9" s="134" t="s">
        <v>319</v>
      </c>
      <c r="C9" s="163" t="b">
        <v>0</v>
      </c>
      <c r="D9" s="164"/>
    </row>
    <row r="10" spans="1:9" x14ac:dyDescent="0.3">
      <c r="B10" s="134" t="s">
        <v>320</v>
      </c>
      <c r="C10" s="163" t="b">
        <v>0</v>
      </c>
      <c r="D10" s="164"/>
    </row>
    <row r="11" spans="1:9" x14ac:dyDescent="0.3">
      <c r="B11" s="165"/>
      <c r="C11" s="163" t="b">
        <v>0</v>
      </c>
      <c r="D11" s="164"/>
    </row>
    <row r="12" spans="1:9" x14ac:dyDescent="0.3">
      <c r="B12" s="166" t="s">
        <v>321</v>
      </c>
      <c r="C12" s="163" t="b">
        <v>0</v>
      </c>
      <c r="D12" s="164"/>
    </row>
    <row r="13" spans="1:9" ht="43.2" x14ac:dyDescent="0.3">
      <c r="B13" s="134" t="s">
        <v>322</v>
      </c>
      <c r="C13" s="163" t="b">
        <v>0</v>
      </c>
      <c r="D13" s="164"/>
    </row>
    <row r="14" spans="1:9" ht="28.8" x14ac:dyDescent="0.3">
      <c r="B14" s="134" t="s">
        <v>323</v>
      </c>
      <c r="C14" s="163" t="b">
        <v>0</v>
      </c>
      <c r="D14" s="164"/>
    </row>
    <row r="15" spans="1:9" x14ac:dyDescent="0.3">
      <c r="B15" s="134" t="s">
        <v>324</v>
      </c>
      <c r="C15" s="163" t="b">
        <v>0</v>
      </c>
      <c r="D15" s="164"/>
    </row>
    <row r="16" spans="1:9" ht="43.2" x14ac:dyDescent="0.3">
      <c r="B16" s="134" t="s">
        <v>325</v>
      </c>
      <c r="C16" s="163" t="b">
        <v>0</v>
      </c>
      <c r="D16" s="164"/>
    </row>
    <row r="17" spans="2:4" x14ac:dyDescent="0.3">
      <c r="B17" s="165"/>
      <c r="C17" s="163" t="b">
        <v>0</v>
      </c>
      <c r="D17" s="164"/>
    </row>
    <row r="18" spans="2:4" x14ac:dyDescent="0.3">
      <c r="B18" s="166" t="s">
        <v>326</v>
      </c>
      <c r="C18" s="163" t="b">
        <v>0</v>
      </c>
      <c r="D18" s="164"/>
    </row>
    <row r="19" spans="2:4" x14ac:dyDescent="0.3">
      <c r="B19" s="134" t="s">
        <v>327</v>
      </c>
      <c r="C19" s="163" t="b">
        <v>0</v>
      </c>
      <c r="D19" s="164"/>
    </row>
    <row r="20" spans="2:4" x14ac:dyDescent="0.3">
      <c r="B20" s="134" t="s">
        <v>328</v>
      </c>
      <c r="C20" s="163" t="b">
        <v>0</v>
      </c>
      <c r="D20" s="164"/>
    </row>
    <row r="21" spans="2:4" x14ac:dyDescent="0.3">
      <c r="B21" s="134" t="s">
        <v>329</v>
      </c>
      <c r="C21" s="163" t="b">
        <v>0</v>
      </c>
      <c r="D21" s="164"/>
    </row>
    <row r="22" spans="2:4" ht="28.8" x14ac:dyDescent="0.3">
      <c r="B22" s="134" t="s">
        <v>330</v>
      </c>
      <c r="C22" s="163" t="b">
        <v>0</v>
      </c>
      <c r="D22" s="164"/>
    </row>
    <row r="23" spans="2:4" ht="28.8" x14ac:dyDescent="0.3">
      <c r="B23" s="134" t="s">
        <v>331</v>
      </c>
      <c r="C23" s="163" t="b">
        <v>0</v>
      </c>
      <c r="D23" s="164"/>
    </row>
    <row r="24" spans="2:4" x14ac:dyDescent="0.3">
      <c r="B24" s="134" t="s">
        <v>332</v>
      </c>
      <c r="C24" s="163" t="b">
        <v>0</v>
      </c>
      <c r="D24" s="164"/>
    </row>
    <row r="25" spans="2:4" ht="28.8" x14ac:dyDescent="0.3">
      <c r="B25" s="134" t="s">
        <v>333</v>
      </c>
      <c r="C25" s="163" t="b">
        <v>0</v>
      </c>
      <c r="D25" s="164"/>
    </row>
  </sheetData>
  <sheetProtection algorithmName="SHA-512" hashValue="rh3yAfWgKAOoew49fcRECzhKwwc+Qw8tmwP/AuBMZQkFmP7pqhIbWyXTJ7zD2gVaDkdf5D67g1tOXDKrnUjmbA==" saltValue="GKCtMktbYbGPc2IWjlnmzg==" spinCount="100000" sheet="1" objects="1" scenarios="1"/>
  <dataConsolidate/>
  <pageMargins left="0.7" right="0.7" top="0.75" bottom="0.75" header="0.3" footer="0.3"/>
  <headerFooter>
    <oddFooter>&amp;L_x000D_&amp;1#&amp;"Calibri"&amp;10&amp;KFF0000 Confidential</oddFooter>
  </headerFooter>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26FC6-9C3E-497E-A4B8-07A55A1C286B}">
  <sheetPr>
    <tabColor theme="0" tint="-0.34998626667073579"/>
  </sheetPr>
  <dimension ref="B1:Y89"/>
  <sheetViews>
    <sheetView topLeftCell="D1" workbookViewId="0">
      <selection activeCell="G135" sqref="G135:H135"/>
    </sheetView>
  </sheetViews>
  <sheetFormatPr defaultRowHeight="14.4" x14ac:dyDescent="0.3"/>
  <cols>
    <col min="1" max="1" width="0" hidden="1" customWidth="1"/>
    <col min="2" max="2" width="39.109375" hidden="1" customWidth="1"/>
    <col min="3" max="3" width="20.44140625" hidden="1" customWidth="1"/>
    <col min="5" max="5" width="23.88671875" customWidth="1"/>
    <col min="6" max="6" width="11.109375" customWidth="1"/>
    <col min="7" max="7" width="9.88671875" bestFit="1" customWidth="1"/>
    <col min="8" max="8" width="22.44140625" customWidth="1"/>
    <col min="9" max="22" width="16.44140625" customWidth="1"/>
  </cols>
  <sheetData>
    <row r="1" spans="5:25" ht="15" thickBot="1" x14ac:dyDescent="0.35"/>
    <row r="2" spans="5:25" x14ac:dyDescent="0.3">
      <c r="E2" s="167" t="s">
        <v>334</v>
      </c>
      <c r="F2" s="168" t="s">
        <v>335</v>
      </c>
      <c r="G2" s="168"/>
      <c r="H2" s="169" t="s">
        <v>336</v>
      </c>
      <c r="I2" s="170"/>
      <c r="K2" s="137" t="s">
        <v>337</v>
      </c>
      <c r="L2" s="133"/>
    </row>
    <row r="3" spans="5:25" x14ac:dyDescent="0.3">
      <c r="E3" s="3"/>
      <c r="H3" t="s">
        <v>338</v>
      </c>
      <c r="I3" s="171">
        <v>2026</v>
      </c>
      <c r="K3" t="s">
        <v>339</v>
      </c>
    </row>
    <row r="4" spans="5:25" ht="15" thickBot="1" x14ac:dyDescent="0.35">
      <c r="E4" s="172" t="s">
        <v>340</v>
      </c>
      <c r="F4" s="173">
        <v>15</v>
      </c>
      <c r="I4" s="2"/>
    </row>
    <row r="5" spans="5:25" ht="15.6" x14ac:dyDescent="0.35">
      <c r="E5" s="3"/>
      <c r="F5" t="s">
        <v>341</v>
      </c>
      <c r="I5" s="335" t="s">
        <v>537</v>
      </c>
      <c r="U5" s="175"/>
      <c r="V5" s="168" t="s">
        <v>342</v>
      </c>
      <c r="W5" s="168"/>
      <c r="X5" s="168"/>
      <c r="Y5" s="170"/>
    </row>
    <row r="6" spans="5:25" x14ac:dyDescent="0.3">
      <c r="E6" s="172" t="str">
        <f>Lookups!P4</f>
        <v>Electricity</v>
      </c>
      <c r="F6" s="176">
        <f>SUM(_xlfn.CHOOSEROWS(INDEX($L$7:$S$33,,MATCH($E6,$L$6:$S$6,0)),_xlfn.SEQUENCE($F$4,1,($I$3-$K$7)+1,1)))</f>
        <v>1.8067038011036085</v>
      </c>
      <c r="H6" s="174" t="str">
        <f>E6</f>
        <v>Electricity</v>
      </c>
      <c r="I6" s="177">
        <f>INDEX($L$7:$S$33,MATCH($I$3,$K$7:$K$33,0),MATCH($H6,$L$6:$S$6,0))</f>
        <v>0.19401215111191603</v>
      </c>
      <c r="K6" s="178" t="s">
        <v>338</v>
      </c>
      <c r="L6" s="178" t="s">
        <v>235</v>
      </c>
      <c r="M6" s="178" t="s">
        <v>242</v>
      </c>
      <c r="N6" s="178" t="s">
        <v>243</v>
      </c>
      <c r="O6" s="178" t="s">
        <v>343</v>
      </c>
      <c r="P6" s="178" t="s">
        <v>220</v>
      </c>
      <c r="Q6" s="178" t="s">
        <v>224</v>
      </c>
      <c r="R6" s="178" t="s">
        <v>228</v>
      </c>
      <c r="S6" s="178" t="s">
        <v>232</v>
      </c>
      <c r="U6" s="3"/>
      <c r="V6">
        <v>2024</v>
      </c>
      <c r="Y6" s="2"/>
    </row>
    <row r="7" spans="5:25" x14ac:dyDescent="0.3">
      <c r="E7" s="172" t="str">
        <f>Lookups!P5</f>
        <v>Biomass</v>
      </c>
      <c r="F7" s="176">
        <f t="shared" ref="F7:F13" si="0">SUM(_xlfn.CHOOSEROWS(INDEX($L$7:$S$33,,MATCH($E7,$L$6:$S$6,0)),_xlfn.SEQUENCE($F$4,1,($I$3-$K$7)+1,1)))</f>
        <v>0.17250000000000001</v>
      </c>
      <c r="H7" s="174" t="str">
        <f t="shared" ref="H7:H9" si="1">E7</f>
        <v>Biomass</v>
      </c>
      <c r="I7" s="177">
        <f t="shared" ref="I7:I13" si="2">INDEX($L$7:$S$33,MATCH($I$3,$K$7:$K$33,0),MATCH($H7,$L$6:$S$6,0))</f>
        <v>1.15E-2</v>
      </c>
      <c r="K7" s="178">
        <v>2025</v>
      </c>
      <c r="L7">
        <v>0.19552999999999998</v>
      </c>
      <c r="M7">
        <v>1.15E-2</v>
      </c>
      <c r="N7">
        <v>2.2000000000000001E-4</v>
      </c>
      <c r="O7">
        <v>0.17072999999999999</v>
      </c>
      <c r="P7">
        <v>0.18296000000000001</v>
      </c>
      <c r="Q7">
        <v>0.2145</v>
      </c>
      <c r="R7">
        <v>0.24676999999999999</v>
      </c>
      <c r="S7">
        <v>0.25650000000000001</v>
      </c>
      <c r="U7" s="3" t="s">
        <v>344</v>
      </c>
      <c r="V7">
        <v>0.22535000000000002</v>
      </c>
      <c r="Y7" s="2"/>
    </row>
    <row r="8" spans="5:25" x14ac:dyDescent="0.3">
      <c r="E8" s="172" t="str">
        <f>Lookups!P6</f>
        <v>Biogas</v>
      </c>
      <c r="F8" s="176">
        <f t="shared" si="0"/>
        <v>3.3000000000000008E-3</v>
      </c>
      <c r="H8" s="174" t="str">
        <f t="shared" si="1"/>
        <v>Biogas</v>
      </c>
      <c r="I8" s="177">
        <f t="shared" si="2"/>
        <v>2.2000000000000001E-4</v>
      </c>
      <c r="K8" s="178">
        <v>2026</v>
      </c>
      <c r="L8">
        <v>0.19401215111191603</v>
      </c>
      <c r="M8">
        <v>1.15E-2</v>
      </c>
      <c r="N8">
        <v>2.2000000000000001E-4</v>
      </c>
      <c r="O8">
        <v>0.17072999999999999</v>
      </c>
      <c r="P8">
        <v>0.18296000000000001</v>
      </c>
      <c r="Q8">
        <v>0.2145</v>
      </c>
      <c r="R8">
        <v>0.24676999999999999</v>
      </c>
      <c r="S8">
        <v>0.25650000000000001</v>
      </c>
      <c r="U8" s="3" t="s">
        <v>345</v>
      </c>
      <c r="V8">
        <v>0.21721323895124908</v>
      </c>
      <c r="Y8" s="2"/>
    </row>
    <row r="9" spans="5:25" x14ac:dyDescent="0.3">
      <c r="E9" s="172" t="str">
        <f>Lookups!P7</f>
        <v>District Heat</v>
      </c>
      <c r="F9" s="176">
        <f t="shared" si="0"/>
        <v>2.5609499999999996</v>
      </c>
      <c r="H9" s="174" t="str">
        <f t="shared" si="1"/>
        <v>District Heat</v>
      </c>
      <c r="I9" s="177">
        <f t="shared" si="2"/>
        <v>0.17072999999999999</v>
      </c>
      <c r="K9" s="178">
        <v>2027</v>
      </c>
      <c r="L9">
        <v>0.19805453551228216</v>
      </c>
      <c r="M9">
        <v>1.15E-2</v>
      </c>
      <c r="N9">
        <v>2.2000000000000001E-4</v>
      </c>
      <c r="O9">
        <v>0.17072999999999999</v>
      </c>
      <c r="P9">
        <v>0.18296000000000001</v>
      </c>
      <c r="Q9">
        <v>0.2145</v>
      </c>
      <c r="R9">
        <v>0.24676999999999999</v>
      </c>
      <c r="S9">
        <v>0.25650000000000001</v>
      </c>
      <c r="U9" s="3" t="s">
        <v>346</v>
      </c>
      <c r="V9">
        <v>0.21552706867958096</v>
      </c>
      <c r="Y9" s="2"/>
    </row>
    <row r="10" spans="5:25" x14ac:dyDescent="0.3">
      <c r="E10" s="172" t="str">
        <f>Lookups!L5</f>
        <v>Natural gas</v>
      </c>
      <c r="F10" s="176">
        <f t="shared" si="0"/>
        <v>2.7444000000000002</v>
      </c>
      <c r="H10" s="174" t="str">
        <f>E10</f>
        <v>Natural gas</v>
      </c>
      <c r="I10" s="177">
        <f t="shared" si="2"/>
        <v>0.18296000000000001</v>
      </c>
      <c r="K10" s="178">
        <v>2028</v>
      </c>
      <c r="L10">
        <v>0.18817590739988696</v>
      </c>
      <c r="M10">
        <v>1.15E-2</v>
      </c>
      <c r="N10">
        <v>2.2000000000000001E-4</v>
      </c>
      <c r="O10">
        <v>0.17072999999999999</v>
      </c>
      <c r="P10">
        <v>0.18296000000000001</v>
      </c>
      <c r="Q10">
        <v>0.2145</v>
      </c>
      <c r="R10">
        <v>0.24676999999999999</v>
      </c>
      <c r="S10">
        <v>0.25650000000000001</v>
      </c>
      <c r="U10" s="3" t="s">
        <v>347</v>
      </c>
      <c r="V10">
        <v>0.22001773204934277</v>
      </c>
      <c r="Y10" s="2"/>
    </row>
    <row r="11" spans="5:25" x14ac:dyDescent="0.3">
      <c r="E11" s="172" t="str">
        <f>Lookups!L6</f>
        <v>LPG</v>
      </c>
      <c r="F11" s="176">
        <f t="shared" si="0"/>
        <v>3.2175000000000002</v>
      </c>
      <c r="H11" s="174" t="str">
        <f t="shared" ref="H11:H13" si="3">E11</f>
        <v>LPG</v>
      </c>
      <c r="I11" s="177">
        <f t="shared" si="2"/>
        <v>0.2145</v>
      </c>
      <c r="K11" s="178">
        <v>2029</v>
      </c>
      <c r="L11">
        <v>0.16286469450408281</v>
      </c>
      <c r="M11">
        <v>1.15E-2</v>
      </c>
      <c r="N11">
        <v>2.2000000000000001E-4</v>
      </c>
      <c r="O11">
        <v>0.17072999999999999</v>
      </c>
      <c r="P11">
        <v>0.18296000000000001</v>
      </c>
      <c r="Q11">
        <v>0.2145</v>
      </c>
      <c r="R11">
        <v>0.24676999999999999</v>
      </c>
      <c r="S11">
        <v>0.25650000000000001</v>
      </c>
      <c r="U11" s="3" t="s">
        <v>348</v>
      </c>
      <c r="V11">
        <v>0.20904361652390815</v>
      </c>
      <c r="Y11" s="2"/>
    </row>
    <row r="12" spans="5:25" x14ac:dyDescent="0.3">
      <c r="E12" s="172" t="str">
        <f>Lookups!L7</f>
        <v>Kerosene</v>
      </c>
      <c r="F12" s="176">
        <f t="shared" si="0"/>
        <v>3.7015500000000006</v>
      </c>
      <c r="H12" s="174" t="str">
        <f t="shared" si="3"/>
        <v>Kerosene</v>
      </c>
      <c r="I12" s="177">
        <f t="shared" si="2"/>
        <v>0.24676999999999999</v>
      </c>
      <c r="K12" s="178">
        <v>2030</v>
      </c>
      <c r="L12">
        <v>0.15891632844667619</v>
      </c>
      <c r="M12">
        <v>1.15E-2</v>
      </c>
      <c r="N12">
        <v>2.2000000000000001E-4</v>
      </c>
      <c r="O12">
        <v>0.17072999999999999</v>
      </c>
      <c r="P12">
        <v>0.18296000000000001</v>
      </c>
      <c r="Q12">
        <v>0.2145</v>
      </c>
      <c r="R12">
        <v>0.24676999999999999</v>
      </c>
      <c r="S12">
        <v>0.25650000000000001</v>
      </c>
      <c r="U12" s="3" t="s">
        <v>349</v>
      </c>
      <c r="V12">
        <v>0.18092552449259713</v>
      </c>
      <c r="Y12" s="2"/>
    </row>
    <row r="13" spans="5:25" ht="15" thickBot="1" x14ac:dyDescent="0.35">
      <c r="E13" s="172" t="str">
        <f>Lookups!L8</f>
        <v>Gas oil</v>
      </c>
      <c r="F13" s="179">
        <f t="shared" si="0"/>
        <v>3.8474999999999997</v>
      </c>
      <c r="G13" s="180"/>
      <c r="H13" s="174" t="str">
        <f t="shared" si="3"/>
        <v>Gas oil</v>
      </c>
      <c r="I13" s="181">
        <f t="shared" si="2"/>
        <v>0.25650000000000001</v>
      </c>
      <c r="K13" s="178">
        <v>2031</v>
      </c>
      <c r="L13">
        <v>0.13951001071588379</v>
      </c>
      <c r="M13">
        <v>1.15E-2</v>
      </c>
      <c r="N13">
        <v>2.2000000000000001E-4</v>
      </c>
      <c r="O13">
        <v>0.17072999999999999</v>
      </c>
      <c r="P13">
        <v>0.18296000000000001</v>
      </c>
      <c r="Q13">
        <v>0.2145</v>
      </c>
      <c r="R13">
        <v>0.24676999999999999</v>
      </c>
      <c r="S13">
        <v>0.25650000000000001</v>
      </c>
      <c r="U13" s="3" t="s">
        <v>350</v>
      </c>
      <c r="V13">
        <v>0.17653930560089529</v>
      </c>
      <c r="Y13" s="2"/>
    </row>
    <row r="14" spans="5:25" x14ac:dyDescent="0.3">
      <c r="E14" s="182" t="s">
        <v>351</v>
      </c>
      <c r="F14" s="183"/>
      <c r="G14" s="183"/>
      <c r="H14" s="183"/>
      <c r="I14" s="184"/>
      <c r="K14" s="178">
        <v>2032</v>
      </c>
      <c r="L14">
        <v>0.11319110457050277</v>
      </c>
      <c r="M14">
        <v>1.15E-2</v>
      </c>
      <c r="N14">
        <v>2.2000000000000001E-4</v>
      </c>
      <c r="O14">
        <v>0.17072999999999999</v>
      </c>
      <c r="P14">
        <v>0.18296000000000001</v>
      </c>
      <c r="Q14">
        <v>0.2145</v>
      </c>
      <c r="R14">
        <v>0.24676999999999999</v>
      </c>
      <c r="S14">
        <v>0.25650000000000001</v>
      </c>
      <c r="U14" s="3" t="s">
        <v>352</v>
      </c>
      <c r="V14">
        <v>0.15498093025991197</v>
      </c>
      <c r="Y14" s="2"/>
    </row>
    <row r="15" spans="5:25" x14ac:dyDescent="0.3">
      <c r="E15" s="185" t="s">
        <v>353</v>
      </c>
      <c r="K15" s="178">
        <v>2033</v>
      </c>
      <c r="L15">
        <v>0.11039230949431299</v>
      </c>
      <c r="M15">
        <v>1.15E-2</v>
      </c>
      <c r="N15">
        <v>2.2000000000000001E-4</v>
      </c>
      <c r="O15">
        <v>0.17072999999999999</v>
      </c>
      <c r="P15">
        <v>0.18296000000000001</v>
      </c>
      <c r="Q15">
        <v>0.2145</v>
      </c>
      <c r="R15">
        <v>0.24676999999999999</v>
      </c>
      <c r="S15">
        <v>0.25650000000000001</v>
      </c>
      <c r="U15" s="3" t="s">
        <v>354</v>
      </c>
      <c r="V15">
        <v>0.1257433971473863</v>
      </c>
      <c r="Y15" s="2"/>
    </row>
    <row r="16" spans="5:25" x14ac:dyDescent="0.3">
      <c r="E16" s="185" t="s">
        <v>355</v>
      </c>
      <c r="K16" s="178">
        <v>2034</v>
      </c>
      <c r="L16">
        <v>0.10007405125699519</v>
      </c>
      <c r="M16">
        <v>1.15E-2</v>
      </c>
      <c r="N16">
        <v>2.2000000000000001E-4</v>
      </c>
      <c r="O16">
        <v>0.17072999999999999</v>
      </c>
      <c r="P16">
        <v>0.18296000000000001</v>
      </c>
      <c r="Q16">
        <v>0.2145</v>
      </c>
      <c r="R16">
        <v>0.24676999999999999</v>
      </c>
      <c r="S16">
        <v>0.25650000000000001</v>
      </c>
      <c r="U16" s="3" t="s">
        <v>356</v>
      </c>
      <c r="V16">
        <v>0.12263423055576354</v>
      </c>
      <c r="Y16" s="2"/>
    </row>
    <row r="17" spans="5:25" x14ac:dyDescent="0.3">
      <c r="K17" s="178">
        <v>2035</v>
      </c>
      <c r="L17">
        <v>8.1303492964358751E-2</v>
      </c>
      <c r="M17">
        <v>1.15E-2</v>
      </c>
      <c r="N17">
        <v>2.2000000000000001E-4</v>
      </c>
      <c r="O17">
        <v>0.17072999999999999</v>
      </c>
      <c r="P17">
        <v>0.18296000000000001</v>
      </c>
      <c r="Q17">
        <v>0.2145</v>
      </c>
      <c r="R17">
        <v>0.24676999999999999</v>
      </c>
      <c r="S17">
        <v>0.25650000000000001</v>
      </c>
      <c r="U17" s="3" t="s">
        <v>357</v>
      </c>
      <c r="V17">
        <v>0.11117173225850377</v>
      </c>
      <c r="Y17" s="2"/>
    </row>
    <row r="18" spans="5:25" x14ac:dyDescent="0.3">
      <c r="K18" s="178">
        <v>2036</v>
      </c>
      <c r="L18">
        <v>7.3473431810174766E-2</v>
      </c>
      <c r="M18">
        <v>1.15E-2</v>
      </c>
      <c r="N18">
        <v>2.2000000000000001E-4</v>
      </c>
      <c r="O18">
        <v>0.17072999999999999</v>
      </c>
      <c r="P18">
        <v>0.18296000000000001</v>
      </c>
      <c r="Q18">
        <v>0.2145</v>
      </c>
      <c r="R18">
        <v>0.24676999999999999</v>
      </c>
      <c r="S18">
        <v>0.25650000000000001</v>
      </c>
      <c r="U18" s="3" t="s">
        <v>358</v>
      </c>
      <c r="V18">
        <v>9.0319618702186133E-2</v>
      </c>
      <c r="Y18" s="2"/>
    </row>
    <row r="19" spans="5:25" x14ac:dyDescent="0.3">
      <c r="K19" s="178">
        <v>2037</v>
      </c>
      <c r="L19">
        <v>7.763387281861675E-2</v>
      </c>
      <c r="M19">
        <v>1.15E-2</v>
      </c>
      <c r="N19">
        <v>2.2000000000000001E-4</v>
      </c>
      <c r="O19">
        <v>0.17072999999999999</v>
      </c>
      <c r="P19">
        <v>0.18296000000000001</v>
      </c>
      <c r="Q19">
        <v>0.2145</v>
      </c>
      <c r="R19">
        <v>0.24676999999999999</v>
      </c>
      <c r="S19">
        <v>0.25650000000000001</v>
      </c>
      <c r="U19" s="3" t="s">
        <v>359</v>
      </c>
      <c r="V19">
        <v>8.1621245334996151E-2</v>
      </c>
      <c r="Y19" s="2"/>
    </row>
    <row r="20" spans="5:25" x14ac:dyDescent="0.3">
      <c r="K20" s="178">
        <v>2038</v>
      </c>
      <c r="L20">
        <v>7.4321021408801979E-2</v>
      </c>
      <c r="M20">
        <v>1.15E-2</v>
      </c>
      <c r="N20">
        <v>2.2000000000000001E-4</v>
      </c>
      <c r="O20">
        <v>0.17072999999999999</v>
      </c>
      <c r="P20">
        <v>0.18296000000000001</v>
      </c>
      <c r="Q20">
        <v>0.2145</v>
      </c>
      <c r="R20">
        <v>0.24676999999999999</v>
      </c>
      <c r="S20">
        <v>0.25650000000000001</v>
      </c>
      <c r="U20" s="3" t="s">
        <v>360</v>
      </c>
      <c r="V20">
        <v>8.6243057163919001E-2</v>
      </c>
      <c r="Y20" s="2"/>
    </row>
    <row r="21" spans="5:25" x14ac:dyDescent="0.3">
      <c r="E21" t="s">
        <v>361</v>
      </c>
      <c r="K21" s="178">
        <v>2039</v>
      </c>
      <c r="L21">
        <v>6.9221609086308838E-2</v>
      </c>
      <c r="M21">
        <v>1.15E-2</v>
      </c>
      <c r="N21">
        <v>2.2000000000000001E-4</v>
      </c>
      <c r="O21">
        <v>0.17072999999999999</v>
      </c>
      <c r="P21">
        <v>0.18296000000000001</v>
      </c>
      <c r="Q21">
        <v>0.2145</v>
      </c>
      <c r="R21">
        <v>0.24676999999999999</v>
      </c>
      <c r="S21">
        <v>0.25650000000000001</v>
      </c>
      <c r="U21" s="3" t="s">
        <v>362</v>
      </c>
      <c r="V21">
        <v>8.2562828120344725E-2</v>
      </c>
      <c r="Y21" s="2"/>
    </row>
    <row r="22" spans="5:25" x14ac:dyDescent="0.3">
      <c r="K22" s="178">
        <v>2040</v>
      </c>
      <c r="L22">
        <v>6.5559280002808543E-2</v>
      </c>
      <c r="M22">
        <v>1.15E-2</v>
      </c>
      <c r="N22">
        <v>2.2000000000000001E-4</v>
      </c>
      <c r="O22">
        <v>0.17072999999999999</v>
      </c>
      <c r="P22">
        <v>0.18296000000000001</v>
      </c>
      <c r="Q22">
        <v>0.2145</v>
      </c>
      <c r="R22">
        <v>0.24676999999999999</v>
      </c>
      <c r="S22">
        <v>0.25650000000000001</v>
      </c>
      <c r="U22" s="3" t="s">
        <v>363</v>
      </c>
      <c r="V22">
        <v>7.689791804354501E-2</v>
      </c>
      <c r="Y22" s="2"/>
    </row>
    <row r="23" spans="5:25" x14ac:dyDescent="0.3">
      <c r="K23" s="178">
        <v>2041</v>
      </c>
      <c r="L23">
        <v>6.4618642736681872E-2</v>
      </c>
      <c r="M23">
        <v>1.15E-2</v>
      </c>
      <c r="N23">
        <v>2.2000000000000001E-4</v>
      </c>
      <c r="O23">
        <v>0.17072999999999999</v>
      </c>
      <c r="P23">
        <v>0.18296000000000001</v>
      </c>
      <c r="Q23">
        <v>0.2145</v>
      </c>
      <c r="R23">
        <v>0.24676999999999999</v>
      </c>
      <c r="S23">
        <v>0.25650000000000001</v>
      </c>
      <c r="U23" s="3" t="s">
        <v>364</v>
      </c>
      <c r="V23">
        <v>7.2829456107614668E-2</v>
      </c>
      <c r="Y23" s="2"/>
    </row>
    <row r="24" spans="5:25" x14ac:dyDescent="0.3">
      <c r="K24" s="178">
        <v>2042</v>
      </c>
      <c r="L24">
        <v>6.3628844058919345E-2</v>
      </c>
      <c r="M24">
        <v>1.15E-2</v>
      </c>
      <c r="N24">
        <v>2.2000000000000001E-4</v>
      </c>
      <c r="O24">
        <v>0.17072999999999999</v>
      </c>
      <c r="P24">
        <v>0.18296000000000001</v>
      </c>
      <c r="Q24">
        <v>0.2145</v>
      </c>
      <c r="R24">
        <v>0.24676999999999999</v>
      </c>
      <c r="S24">
        <v>0.25650000000000001</v>
      </c>
      <c r="U24" s="3" t="s">
        <v>365</v>
      </c>
      <c r="V24">
        <v>7.178450716242149E-2</v>
      </c>
      <c r="Y24" s="2"/>
    </row>
    <row r="25" spans="5:25" x14ac:dyDescent="0.3">
      <c r="G25" s="165"/>
      <c r="H25" s="120"/>
      <c r="K25" s="178">
        <v>2043</v>
      </c>
      <c r="L25">
        <v>5.8986802045143456E-2</v>
      </c>
      <c r="M25">
        <v>1.15E-2</v>
      </c>
      <c r="N25">
        <v>2.2000000000000001E-4</v>
      </c>
      <c r="O25">
        <v>0.17072999999999999</v>
      </c>
      <c r="P25">
        <v>0.18296000000000001</v>
      </c>
      <c r="Q25">
        <v>0.2145</v>
      </c>
      <c r="R25">
        <v>0.24676999999999999</v>
      </c>
      <c r="S25">
        <v>0.25650000000000001</v>
      </c>
      <c r="U25" s="3" t="s">
        <v>366</v>
      </c>
      <c r="V25">
        <v>7.0684945066034968E-2</v>
      </c>
      <c r="Y25" s="2"/>
    </row>
    <row r="26" spans="5:25" x14ac:dyDescent="0.3">
      <c r="G26" s="165"/>
      <c r="H26" s="120"/>
      <c r="K26" s="178">
        <v>2044</v>
      </c>
      <c r="L26">
        <v>5.7949462439285788E-2</v>
      </c>
      <c r="M26">
        <v>1.15E-2</v>
      </c>
      <c r="N26">
        <v>2.2000000000000001E-4</v>
      </c>
      <c r="O26">
        <v>0.17072999999999999</v>
      </c>
      <c r="P26">
        <v>0.18296000000000001</v>
      </c>
      <c r="Q26">
        <v>0.2145</v>
      </c>
      <c r="R26">
        <v>0.24676999999999999</v>
      </c>
      <c r="S26">
        <v>0.25650000000000001</v>
      </c>
      <c r="U26" s="3" t="s">
        <v>367</v>
      </c>
      <c r="V26">
        <v>6.5528125237057089E-2</v>
      </c>
      <c r="Y26" s="2"/>
    </row>
    <row r="27" spans="5:25" x14ac:dyDescent="0.3">
      <c r="G27" s="165"/>
      <c r="H27" s="120"/>
      <c r="K27" s="178">
        <v>2045</v>
      </c>
      <c r="L27">
        <v>5.6543055614229253E-2</v>
      </c>
      <c r="M27">
        <v>1.15E-2</v>
      </c>
      <c r="N27">
        <v>2.2000000000000001E-4</v>
      </c>
      <c r="O27">
        <v>0.17072999999999999</v>
      </c>
      <c r="P27">
        <v>0.18296000000000001</v>
      </c>
      <c r="Q27">
        <v>0.2145</v>
      </c>
      <c r="R27">
        <v>0.24676999999999999</v>
      </c>
      <c r="S27">
        <v>0.25650000000000001</v>
      </c>
      <c r="U27" s="3" t="s">
        <v>368</v>
      </c>
      <c r="V27">
        <v>6.4375750176039567E-2</v>
      </c>
      <c r="Y27" s="2"/>
    </row>
    <row r="28" spans="5:25" x14ac:dyDescent="0.3">
      <c r="G28" s="165"/>
      <c r="H28" s="120"/>
      <c r="K28" s="178">
        <v>2046</v>
      </c>
      <c r="L28">
        <v>5.2856880608981652E-2</v>
      </c>
      <c r="M28">
        <v>1.15E-2</v>
      </c>
      <c r="N28">
        <v>2.2000000000000001E-4</v>
      </c>
      <c r="O28">
        <v>0.17072999999999999</v>
      </c>
      <c r="P28">
        <v>0.18296000000000001</v>
      </c>
      <c r="Q28">
        <v>0.2145</v>
      </c>
      <c r="R28">
        <v>0.24676999999999999</v>
      </c>
      <c r="S28">
        <v>0.25650000000000001</v>
      </c>
      <c r="U28" s="3" t="s">
        <v>369</v>
      </c>
      <c r="V28">
        <v>6.2813380300554111E-2</v>
      </c>
      <c r="Y28" s="2"/>
    </row>
    <row r="29" spans="5:25" x14ac:dyDescent="0.3">
      <c r="G29" s="165"/>
      <c r="H29" s="120"/>
      <c r="K29" s="178">
        <v>2047</v>
      </c>
      <c r="L29">
        <v>5.0334202032578372E-2</v>
      </c>
      <c r="M29">
        <v>1.15E-2</v>
      </c>
      <c r="N29">
        <v>2.2000000000000001E-4</v>
      </c>
      <c r="O29">
        <v>0.17072999999999999</v>
      </c>
      <c r="P29">
        <v>0.18296000000000001</v>
      </c>
      <c r="Q29">
        <v>0.2145</v>
      </c>
      <c r="R29">
        <v>0.24676999999999999</v>
      </c>
      <c r="S29">
        <v>0.25650000000000001</v>
      </c>
      <c r="U29" s="3" t="s">
        <v>370</v>
      </c>
      <c r="V29">
        <v>5.8718428056750253E-2</v>
      </c>
      <c r="Y29" s="2"/>
    </row>
    <row r="30" spans="5:25" x14ac:dyDescent="0.3">
      <c r="G30" s="165"/>
      <c r="H30" s="120"/>
      <c r="K30" s="178">
        <v>2048</v>
      </c>
      <c r="L30">
        <v>4.9567551273868735E-2</v>
      </c>
      <c r="M30">
        <v>1.15E-2</v>
      </c>
      <c r="N30">
        <v>2.2000000000000001E-4</v>
      </c>
      <c r="O30">
        <v>0.17072999999999999</v>
      </c>
      <c r="P30">
        <v>0.18296000000000001</v>
      </c>
      <c r="Q30">
        <v>0.2145</v>
      </c>
      <c r="R30">
        <v>0.24676999999999999</v>
      </c>
      <c r="S30">
        <v>0.25650000000000001</v>
      </c>
      <c r="U30" s="3" t="s">
        <v>371</v>
      </c>
      <c r="V30">
        <v>5.591599781886613E-2</v>
      </c>
      <c r="Y30" s="2"/>
    </row>
    <row r="31" spans="5:25" x14ac:dyDescent="0.3">
      <c r="G31" s="165"/>
      <c r="H31" s="120"/>
      <c r="K31" s="178">
        <v>2049</v>
      </c>
      <c r="L31">
        <v>4.4637044938109827E-2</v>
      </c>
      <c r="M31">
        <v>1.15E-2</v>
      </c>
      <c r="N31">
        <v>2.2000000000000001E-4</v>
      </c>
      <c r="O31">
        <v>0.17072999999999999</v>
      </c>
      <c r="P31">
        <v>0.18296000000000001</v>
      </c>
      <c r="Q31">
        <v>0.2145</v>
      </c>
      <c r="R31">
        <v>0.24676999999999999</v>
      </c>
      <c r="S31">
        <v>0.25650000000000001</v>
      </c>
      <c r="U31" s="3" t="s">
        <v>372</v>
      </c>
      <c r="V31">
        <v>5.5064329561085971E-2</v>
      </c>
      <c r="Y31" s="2"/>
    </row>
    <row r="32" spans="5:25" x14ac:dyDescent="0.3">
      <c r="G32" s="165"/>
      <c r="H32" s="120"/>
      <c r="K32" s="178">
        <v>2050</v>
      </c>
      <c r="L32">
        <v>4.5229295328061296E-2</v>
      </c>
      <c r="M32">
        <v>1.15E-2</v>
      </c>
      <c r="N32">
        <v>2.2000000000000001E-4</v>
      </c>
      <c r="O32">
        <v>0.17072999999999999</v>
      </c>
      <c r="P32">
        <v>0.18296000000000001</v>
      </c>
      <c r="Q32">
        <v>0.2145</v>
      </c>
      <c r="R32">
        <v>0.24676999999999999</v>
      </c>
      <c r="S32">
        <v>0.25650000000000001</v>
      </c>
      <c r="U32" s="3" t="s">
        <v>373</v>
      </c>
      <c r="V32">
        <v>4.9587056248244735E-2</v>
      </c>
      <c r="Y32" s="2"/>
    </row>
    <row r="33" spans="7:25" ht="15" thickBot="1" x14ac:dyDescent="0.35">
      <c r="G33" s="165"/>
      <c r="H33" s="120"/>
      <c r="K33" s="178">
        <v>2051</v>
      </c>
      <c r="L33">
        <v>4.5229295328061296E-2</v>
      </c>
      <c r="M33">
        <v>1.15E-2</v>
      </c>
      <c r="N33">
        <v>2.2000000000000001E-4</v>
      </c>
      <c r="O33">
        <v>0.17072999999999999</v>
      </c>
      <c r="P33">
        <v>0.18296000000000001</v>
      </c>
      <c r="Q33">
        <v>0.2145</v>
      </c>
      <c r="R33">
        <v>0.24676999999999999</v>
      </c>
      <c r="S33">
        <v>0.25650000000000001</v>
      </c>
      <c r="U33" s="186" t="s">
        <v>374</v>
      </c>
      <c r="V33" s="180">
        <v>5.0244984062245146E-2</v>
      </c>
      <c r="W33" s="180"/>
      <c r="X33" s="180"/>
      <c r="Y33" s="187"/>
    </row>
    <row r="34" spans="7:25" x14ac:dyDescent="0.3">
      <c r="G34" s="165"/>
      <c r="H34" s="120"/>
    </row>
    <row r="35" spans="7:25" x14ac:dyDescent="0.3">
      <c r="G35" s="165"/>
      <c r="H35" s="120"/>
      <c r="K35" t="s">
        <v>375</v>
      </c>
    </row>
    <row r="36" spans="7:25" x14ac:dyDescent="0.3">
      <c r="G36" s="165"/>
      <c r="H36" s="120"/>
    </row>
    <row r="37" spans="7:25" x14ac:dyDescent="0.3">
      <c r="G37" s="165"/>
      <c r="H37" s="120"/>
    </row>
    <row r="38" spans="7:25" x14ac:dyDescent="0.3">
      <c r="G38" s="165"/>
      <c r="H38" s="120"/>
    </row>
    <row r="39" spans="7:25" x14ac:dyDescent="0.3">
      <c r="G39" s="165"/>
      <c r="H39" s="120"/>
      <c r="K39" s="137" t="s">
        <v>376</v>
      </c>
    </row>
    <row r="40" spans="7:25" x14ac:dyDescent="0.3">
      <c r="G40" s="165"/>
      <c r="H40" s="120"/>
      <c r="K40" t="s">
        <v>377</v>
      </c>
    </row>
    <row r="41" spans="7:25" x14ac:dyDescent="0.3">
      <c r="G41" s="165"/>
      <c r="H41" s="120"/>
      <c r="K41" s="178" t="s">
        <v>338</v>
      </c>
      <c r="L41" s="178" t="s">
        <v>235</v>
      </c>
      <c r="M41" s="178" t="s">
        <v>242</v>
      </c>
      <c r="N41" s="178" t="s">
        <v>243</v>
      </c>
      <c r="O41" s="178" t="s">
        <v>343</v>
      </c>
      <c r="P41" s="178" t="s">
        <v>220</v>
      </c>
      <c r="Q41" s="178" t="s">
        <v>224</v>
      </c>
      <c r="R41" s="178" t="s">
        <v>228</v>
      </c>
      <c r="S41" s="178" t="s">
        <v>232</v>
      </c>
    </row>
    <row r="42" spans="7:25" x14ac:dyDescent="0.3">
      <c r="G42" s="165"/>
      <c r="H42" s="120"/>
      <c r="K42" s="178">
        <v>2025</v>
      </c>
      <c r="L42">
        <f>SUM(L7:L21)</f>
        <v>1.9366745211007999</v>
      </c>
      <c r="M42">
        <f t="shared" ref="M42:S42" si="4">SUM(M7:M21)</f>
        <v>0.17250000000000001</v>
      </c>
      <c r="N42">
        <f t="shared" si="4"/>
        <v>3.3000000000000008E-3</v>
      </c>
      <c r="O42">
        <f t="shared" si="4"/>
        <v>2.5609499999999996</v>
      </c>
      <c r="P42">
        <f t="shared" si="4"/>
        <v>2.7444000000000002</v>
      </c>
      <c r="Q42">
        <f t="shared" si="4"/>
        <v>3.2175000000000002</v>
      </c>
      <c r="R42">
        <f t="shared" si="4"/>
        <v>3.7015500000000006</v>
      </c>
      <c r="S42">
        <f t="shared" si="4"/>
        <v>3.8474999999999997</v>
      </c>
    </row>
    <row r="43" spans="7:25" x14ac:dyDescent="0.3">
      <c r="G43" s="165"/>
      <c r="H43" s="120"/>
      <c r="K43" s="178">
        <v>2026</v>
      </c>
      <c r="L43">
        <f t="shared" ref="L43:S54" si="5">SUM(L8:L22)</f>
        <v>1.8067038011036085</v>
      </c>
      <c r="M43">
        <f t="shared" si="5"/>
        <v>0.17250000000000001</v>
      </c>
      <c r="N43">
        <f t="shared" si="5"/>
        <v>3.3000000000000008E-3</v>
      </c>
      <c r="O43">
        <f t="shared" si="5"/>
        <v>2.5609499999999996</v>
      </c>
      <c r="P43">
        <f t="shared" si="5"/>
        <v>2.7444000000000002</v>
      </c>
      <c r="Q43">
        <f t="shared" si="5"/>
        <v>3.2175000000000002</v>
      </c>
      <c r="R43">
        <f t="shared" si="5"/>
        <v>3.7015500000000006</v>
      </c>
      <c r="S43">
        <f t="shared" si="5"/>
        <v>3.8474999999999997</v>
      </c>
    </row>
    <row r="44" spans="7:25" x14ac:dyDescent="0.3">
      <c r="G44" s="165"/>
      <c r="H44" s="120"/>
      <c r="K44" s="178">
        <v>2027</v>
      </c>
      <c r="L44">
        <f t="shared" si="5"/>
        <v>1.6773102927283745</v>
      </c>
      <c r="M44">
        <f t="shared" si="5"/>
        <v>0.17250000000000001</v>
      </c>
      <c r="N44">
        <f t="shared" si="5"/>
        <v>3.3000000000000008E-3</v>
      </c>
      <c r="O44">
        <f t="shared" si="5"/>
        <v>2.5609499999999996</v>
      </c>
      <c r="P44">
        <f t="shared" si="5"/>
        <v>2.7444000000000002</v>
      </c>
      <c r="Q44">
        <f t="shared" si="5"/>
        <v>3.2175000000000002</v>
      </c>
      <c r="R44">
        <f t="shared" si="5"/>
        <v>3.7015500000000006</v>
      </c>
      <c r="S44">
        <f t="shared" si="5"/>
        <v>3.8474999999999997</v>
      </c>
    </row>
    <row r="45" spans="7:25" x14ac:dyDescent="0.3">
      <c r="G45" s="165"/>
      <c r="H45" s="120"/>
      <c r="K45" s="178">
        <v>2028</v>
      </c>
      <c r="L45">
        <f t="shared" si="5"/>
        <v>1.5428846012750119</v>
      </c>
      <c r="M45">
        <f t="shared" si="5"/>
        <v>0.17250000000000001</v>
      </c>
      <c r="N45">
        <f t="shared" si="5"/>
        <v>3.3000000000000008E-3</v>
      </c>
      <c r="O45">
        <f t="shared" si="5"/>
        <v>2.5609499999999996</v>
      </c>
      <c r="P45">
        <f t="shared" si="5"/>
        <v>2.7444000000000002</v>
      </c>
      <c r="Q45">
        <f t="shared" si="5"/>
        <v>3.2175000000000002</v>
      </c>
      <c r="R45">
        <f t="shared" si="5"/>
        <v>3.7015500000000006</v>
      </c>
      <c r="S45">
        <f t="shared" si="5"/>
        <v>3.8474999999999997</v>
      </c>
    </row>
    <row r="46" spans="7:25" x14ac:dyDescent="0.3">
      <c r="G46" s="165"/>
      <c r="H46" s="120"/>
      <c r="K46" s="178">
        <v>2029</v>
      </c>
      <c r="L46">
        <f t="shared" si="5"/>
        <v>1.4136954959202683</v>
      </c>
      <c r="M46">
        <f t="shared" si="5"/>
        <v>0.17250000000000001</v>
      </c>
      <c r="N46">
        <f t="shared" si="5"/>
        <v>3.3000000000000008E-3</v>
      </c>
      <c r="O46">
        <f t="shared" si="5"/>
        <v>2.5609499999999996</v>
      </c>
      <c r="P46">
        <f t="shared" si="5"/>
        <v>2.7444000000000002</v>
      </c>
      <c r="Q46">
        <f t="shared" si="5"/>
        <v>3.2175000000000002</v>
      </c>
      <c r="R46">
        <f t="shared" si="5"/>
        <v>3.7015500000000006</v>
      </c>
      <c r="S46">
        <f t="shared" si="5"/>
        <v>3.8474999999999997</v>
      </c>
    </row>
    <row r="47" spans="7:25" x14ac:dyDescent="0.3">
      <c r="G47" s="165"/>
      <c r="H47" s="120"/>
      <c r="K47" s="178">
        <v>2030</v>
      </c>
      <c r="L47">
        <f t="shared" si="5"/>
        <v>1.3087802638554711</v>
      </c>
      <c r="M47">
        <f t="shared" si="5"/>
        <v>0.17250000000000001</v>
      </c>
      <c r="N47">
        <f t="shared" si="5"/>
        <v>3.3000000000000008E-3</v>
      </c>
      <c r="O47">
        <f t="shared" si="5"/>
        <v>2.5609499999999996</v>
      </c>
      <c r="P47">
        <f t="shared" si="5"/>
        <v>2.7444000000000002</v>
      </c>
      <c r="Q47">
        <f t="shared" si="5"/>
        <v>3.2175000000000002</v>
      </c>
      <c r="R47">
        <f t="shared" si="5"/>
        <v>3.7015500000000006</v>
      </c>
      <c r="S47">
        <f t="shared" si="5"/>
        <v>3.8474999999999997</v>
      </c>
    </row>
    <row r="48" spans="7:25" x14ac:dyDescent="0.3">
      <c r="G48" s="165"/>
      <c r="H48" s="120"/>
      <c r="K48" s="178">
        <v>2031</v>
      </c>
      <c r="L48">
        <f t="shared" si="5"/>
        <v>1.206406991023024</v>
      </c>
      <c r="M48">
        <f t="shared" si="5"/>
        <v>0.17250000000000001</v>
      </c>
      <c r="N48">
        <f t="shared" si="5"/>
        <v>3.3000000000000008E-3</v>
      </c>
      <c r="O48">
        <f t="shared" si="5"/>
        <v>2.5609499999999996</v>
      </c>
      <c r="P48">
        <f t="shared" si="5"/>
        <v>2.7444000000000002</v>
      </c>
      <c r="Q48">
        <f t="shared" si="5"/>
        <v>3.2175000000000002</v>
      </c>
      <c r="R48">
        <f t="shared" si="5"/>
        <v>3.7015500000000006</v>
      </c>
      <c r="S48">
        <f t="shared" si="5"/>
        <v>3.8474999999999997</v>
      </c>
    </row>
    <row r="49" spans="7:19" x14ac:dyDescent="0.3">
      <c r="G49" s="165"/>
      <c r="H49" s="120"/>
      <c r="K49" s="178">
        <v>2032</v>
      </c>
      <c r="L49">
        <f t="shared" si="5"/>
        <v>1.1197538609161222</v>
      </c>
      <c r="M49">
        <f t="shared" si="5"/>
        <v>0.17250000000000001</v>
      </c>
      <c r="N49">
        <f t="shared" si="5"/>
        <v>3.3000000000000008E-3</v>
      </c>
      <c r="O49">
        <f t="shared" si="5"/>
        <v>2.5609499999999996</v>
      </c>
      <c r="P49">
        <f t="shared" si="5"/>
        <v>2.7444000000000002</v>
      </c>
      <c r="Q49">
        <f t="shared" si="5"/>
        <v>3.2175000000000002</v>
      </c>
      <c r="R49">
        <f t="shared" si="5"/>
        <v>3.7015500000000006</v>
      </c>
      <c r="S49">
        <f t="shared" si="5"/>
        <v>3.8474999999999997</v>
      </c>
    </row>
    <row r="50" spans="7:19" x14ac:dyDescent="0.3">
      <c r="G50" s="165"/>
      <c r="H50" s="120"/>
      <c r="K50" s="178">
        <v>2033</v>
      </c>
      <c r="L50">
        <f t="shared" si="5"/>
        <v>1.0568969583781975</v>
      </c>
      <c r="M50">
        <f t="shared" si="5"/>
        <v>0.17250000000000001</v>
      </c>
      <c r="N50">
        <f t="shared" si="5"/>
        <v>3.3000000000000008E-3</v>
      </c>
      <c r="O50">
        <f t="shared" si="5"/>
        <v>2.5609499999999996</v>
      </c>
      <c r="P50">
        <f t="shared" si="5"/>
        <v>2.7444000000000002</v>
      </c>
      <c r="Q50">
        <f t="shared" si="5"/>
        <v>3.2175000000000002</v>
      </c>
      <c r="R50">
        <f t="shared" si="5"/>
        <v>3.7015500000000006</v>
      </c>
      <c r="S50">
        <f t="shared" si="5"/>
        <v>3.8474999999999997</v>
      </c>
    </row>
    <row r="51" spans="7:19" x14ac:dyDescent="0.3">
      <c r="G51" s="165"/>
      <c r="H51" s="120"/>
      <c r="K51" s="178">
        <v>2034</v>
      </c>
      <c r="L51">
        <f t="shared" si="5"/>
        <v>0.99607220015775322</v>
      </c>
      <c r="M51">
        <f t="shared" si="5"/>
        <v>0.17250000000000001</v>
      </c>
      <c r="N51">
        <f t="shared" si="5"/>
        <v>3.3000000000000008E-3</v>
      </c>
      <c r="O51">
        <f t="shared" si="5"/>
        <v>2.5609499999999996</v>
      </c>
      <c r="P51">
        <f t="shared" si="5"/>
        <v>2.7444000000000002</v>
      </c>
      <c r="Q51">
        <f t="shared" si="5"/>
        <v>3.2175000000000002</v>
      </c>
      <c r="R51">
        <f t="shared" si="5"/>
        <v>3.7015500000000006</v>
      </c>
      <c r="S51">
        <f t="shared" si="5"/>
        <v>3.8474999999999997</v>
      </c>
    </row>
    <row r="52" spans="7:19" x14ac:dyDescent="0.3">
      <c r="G52" s="165"/>
      <c r="H52" s="120"/>
      <c r="K52" s="178">
        <v>2035</v>
      </c>
      <c r="L52">
        <f t="shared" si="5"/>
        <v>0.94063519383886773</v>
      </c>
      <c r="M52">
        <f t="shared" si="5"/>
        <v>0.17250000000000001</v>
      </c>
      <c r="N52">
        <f t="shared" si="5"/>
        <v>3.3000000000000008E-3</v>
      </c>
      <c r="O52">
        <f t="shared" si="5"/>
        <v>2.5609499999999996</v>
      </c>
      <c r="P52">
        <f t="shared" si="5"/>
        <v>2.7444000000000002</v>
      </c>
      <c r="Q52">
        <f t="shared" si="5"/>
        <v>3.2175000000000002</v>
      </c>
      <c r="R52">
        <f t="shared" si="5"/>
        <v>3.7015500000000006</v>
      </c>
      <c r="S52">
        <f t="shared" si="5"/>
        <v>3.8474999999999997</v>
      </c>
    </row>
    <row r="53" spans="7:19" x14ac:dyDescent="0.3">
      <c r="G53" s="165"/>
      <c r="H53" s="120"/>
      <c r="K53" s="178">
        <v>2036</v>
      </c>
      <c r="L53">
        <f t="shared" si="5"/>
        <v>0.90456099620257036</v>
      </c>
      <c r="M53">
        <f t="shared" si="5"/>
        <v>0.17250000000000001</v>
      </c>
      <c r="N53">
        <f t="shared" si="5"/>
        <v>3.3000000000000008E-3</v>
      </c>
      <c r="O53">
        <f t="shared" si="5"/>
        <v>2.5609499999999996</v>
      </c>
      <c r="P53">
        <f t="shared" si="5"/>
        <v>2.7444000000000002</v>
      </c>
      <c r="Q53">
        <f t="shared" si="5"/>
        <v>3.2175000000000002</v>
      </c>
      <c r="R53">
        <f t="shared" si="5"/>
        <v>3.7015500000000006</v>
      </c>
      <c r="S53">
        <f t="shared" si="5"/>
        <v>3.8474999999999997</v>
      </c>
    </row>
    <row r="54" spans="7:19" x14ac:dyDescent="0.3">
      <c r="G54" s="165"/>
      <c r="H54" s="120"/>
      <c r="K54" s="178">
        <v>2037</v>
      </c>
      <c r="L54">
        <f>SUM(L19:L33)</f>
        <v>0.87631685972045692</v>
      </c>
      <c r="M54">
        <f t="shared" si="5"/>
        <v>0.17250000000000001</v>
      </c>
      <c r="N54">
        <f t="shared" si="5"/>
        <v>3.3000000000000008E-3</v>
      </c>
      <c r="O54">
        <f t="shared" si="5"/>
        <v>2.5609499999999996</v>
      </c>
      <c r="P54">
        <f t="shared" si="5"/>
        <v>2.7444000000000002</v>
      </c>
      <c r="Q54">
        <f t="shared" si="5"/>
        <v>3.2175000000000002</v>
      </c>
      <c r="R54">
        <f t="shared" si="5"/>
        <v>3.7015500000000006</v>
      </c>
      <c r="S54">
        <f t="shared" si="5"/>
        <v>3.8474999999999997</v>
      </c>
    </row>
    <row r="55" spans="7:19" x14ac:dyDescent="0.3">
      <c r="G55" s="165"/>
      <c r="H55" s="120"/>
    </row>
    <row r="56" spans="7:19" x14ac:dyDescent="0.3">
      <c r="G56" s="165"/>
      <c r="H56" s="120"/>
    </row>
    <row r="57" spans="7:19" x14ac:dyDescent="0.3">
      <c r="G57" s="165"/>
      <c r="H57" s="120"/>
    </row>
    <row r="58" spans="7:19" x14ac:dyDescent="0.3">
      <c r="G58" s="165"/>
      <c r="H58" s="120"/>
    </row>
    <row r="59" spans="7:19" x14ac:dyDescent="0.3">
      <c r="G59" s="165"/>
      <c r="H59" s="120"/>
    </row>
    <row r="60" spans="7:19" x14ac:dyDescent="0.3">
      <c r="G60" s="165"/>
      <c r="H60" s="120"/>
    </row>
    <row r="61" spans="7:19" x14ac:dyDescent="0.3">
      <c r="G61" s="165"/>
      <c r="H61" s="120"/>
    </row>
    <row r="62" spans="7:19" x14ac:dyDescent="0.3">
      <c r="G62" s="165"/>
      <c r="H62" s="120"/>
    </row>
    <row r="63" spans="7:19" x14ac:dyDescent="0.3">
      <c r="G63" s="165"/>
      <c r="H63" s="120"/>
    </row>
    <row r="64" spans="7:19" x14ac:dyDescent="0.3">
      <c r="G64" s="165"/>
      <c r="H64" s="120"/>
    </row>
    <row r="65" spans="7:8" x14ac:dyDescent="0.3">
      <c r="G65" s="165"/>
      <c r="H65" s="120"/>
    </row>
    <row r="66" spans="7:8" x14ac:dyDescent="0.3">
      <c r="G66" s="165"/>
      <c r="H66" s="120"/>
    </row>
    <row r="67" spans="7:8" x14ac:dyDescent="0.3">
      <c r="G67" s="165"/>
      <c r="H67" s="120"/>
    </row>
    <row r="68" spans="7:8" x14ac:dyDescent="0.3">
      <c r="G68" s="165"/>
      <c r="H68" s="120"/>
    </row>
    <row r="69" spans="7:8" x14ac:dyDescent="0.3">
      <c r="G69" s="165"/>
      <c r="H69" s="120"/>
    </row>
    <row r="70" spans="7:8" x14ac:dyDescent="0.3">
      <c r="G70" s="165"/>
      <c r="H70" s="120"/>
    </row>
    <row r="71" spans="7:8" x14ac:dyDescent="0.3">
      <c r="G71" s="165"/>
      <c r="H71" s="120"/>
    </row>
    <row r="72" spans="7:8" x14ac:dyDescent="0.3">
      <c r="G72" s="165"/>
      <c r="H72" s="120"/>
    </row>
    <row r="73" spans="7:8" x14ac:dyDescent="0.3">
      <c r="G73" s="165"/>
      <c r="H73" s="120"/>
    </row>
    <row r="74" spans="7:8" x14ac:dyDescent="0.3">
      <c r="G74" s="165"/>
      <c r="H74" s="120"/>
    </row>
    <row r="75" spans="7:8" x14ac:dyDescent="0.3">
      <c r="G75" s="165"/>
      <c r="H75" s="120"/>
    </row>
    <row r="76" spans="7:8" x14ac:dyDescent="0.3">
      <c r="G76" s="165"/>
      <c r="H76" s="120"/>
    </row>
    <row r="77" spans="7:8" x14ac:dyDescent="0.3">
      <c r="G77" s="165"/>
      <c r="H77" s="120"/>
    </row>
    <row r="78" spans="7:8" x14ac:dyDescent="0.3">
      <c r="G78" s="165"/>
      <c r="H78" s="120"/>
    </row>
    <row r="79" spans="7:8" x14ac:dyDescent="0.3">
      <c r="G79" s="165"/>
      <c r="H79" s="120"/>
    </row>
    <row r="80" spans="7:8" x14ac:dyDescent="0.3">
      <c r="G80" s="165"/>
      <c r="H80" s="120"/>
    </row>
    <row r="81" spans="7:8" x14ac:dyDescent="0.3">
      <c r="G81" s="165"/>
      <c r="H81" s="120"/>
    </row>
    <row r="82" spans="7:8" x14ac:dyDescent="0.3">
      <c r="G82" s="165"/>
      <c r="H82" s="120"/>
    </row>
    <row r="83" spans="7:8" x14ac:dyDescent="0.3">
      <c r="G83" s="165"/>
      <c r="H83" s="120"/>
    </row>
    <row r="84" spans="7:8" x14ac:dyDescent="0.3">
      <c r="G84" s="165"/>
      <c r="H84" s="120"/>
    </row>
    <row r="85" spans="7:8" x14ac:dyDescent="0.3">
      <c r="G85" s="165"/>
      <c r="H85" s="120"/>
    </row>
    <row r="86" spans="7:8" x14ac:dyDescent="0.3">
      <c r="G86" s="165"/>
      <c r="H86" s="120"/>
    </row>
    <row r="87" spans="7:8" x14ac:dyDescent="0.3">
      <c r="G87" s="165"/>
      <c r="H87" s="120"/>
    </row>
    <row r="88" spans="7:8" x14ac:dyDescent="0.3">
      <c r="G88" s="165"/>
      <c r="H88" s="120"/>
    </row>
    <row r="89" spans="7:8" x14ac:dyDescent="0.3">
      <c r="G89" s="165"/>
      <c r="H89" s="120"/>
    </row>
  </sheetData>
  <sheetProtection algorithmName="SHA-512" hashValue="p/ddzTYdfYRTmSgtXwfyMtc/44qU9G3BCL6SS8mJHgoL9arFFNej8w+Z7F91yZApVAqIGy+DgZcIt8/JIOwdcQ==" saltValue="JsYdky6uPN2Uq4Pk4DCZ2Q==" spinCount="100000" sheet="1" objects="1" scenarios="1"/>
  <pageMargins left="0.7" right="0.7" top="0.75" bottom="0.75" header="0.3" footer="0.3"/>
  <pageSetup paperSize="9" orientation="portrait" r:id="rId1"/>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ZACJCHNAQN5S-493711465-9822</_dlc_DocId>
    <_dlc_DocIdUrl xmlns="77e487de-3c36-4b9e-81fc-b3b133bd0fcd">
      <Url>https://energyservicewales.sharepoint.com/sites/EnergyService2/_layouts/15/DocIdRedir.aspx?ID=ZACJCHNAQN5S-493711465-9822</Url>
      <Description>ZACJCHNAQN5S-493711465-9822</Description>
    </_dlc_DocIdUrl>
    <TaxCatchAll xmlns="77e487de-3c36-4b9e-81fc-b3b133bd0fcd" xsi:nil="true"/>
    <lcf76f155ced4ddcb4097134ff3c332f xmlns="321d4787-af31-4849-a835-25c027d7adbf">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90ec60987ce2a844134866ce179bcada">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31efca9a4ac526e7678b1fc9b34a9c22"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2.xml><?xml version="1.0" encoding="utf-8"?>
<ds:datastoreItem xmlns:ds="http://schemas.openxmlformats.org/officeDocument/2006/customXml" ds:itemID="{93C93A46-7E7F-4C52-86BD-AB137E8A57B1}">
  <ds:schemaRefs>
    <ds:schemaRef ds:uri="http://schemas.microsoft.com/sharepoint/v3/contenttype/forms"/>
  </ds:schemaRefs>
</ds:datastoreItem>
</file>

<file path=customXml/itemProps3.xml><?xml version="1.0" encoding="utf-8"?>
<ds:datastoreItem xmlns:ds="http://schemas.openxmlformats.org/officeDocument/2006/customXml" ds:itemID="{F0EDB985-8454-44ED-B7DD-CE41B5DD4736}">
  <ds:schemaRefs>
    <ds:schemaRef ds:uri="http://purl.org/dc/elements/1.1/"/>
    <ds:schemaRef ds:uri="http://schemas.openxmlformats.org/package/2006/metadata/core-properties"/>
    <ds:schemaRef ds:uri="http://purl.org/dc/dcmitype/"/>
    <ds:schemaRef ds:uri="http://schemas.microsoft.com/office/2006/metadata/properties"/>
    <ds:schemaRef ds:uri="77e487de-3c36-4b9e-81fc-b3b133bd0fcd"/>
    <ds:schemaRef ds:uri="http://purl.org/dc/terms/"/>
    <ds:schemaRef ds:uri="321d4787-af31-4849-a835-25c027d7adbf"/>
    <ds:schemaRef ds:uri="http://schemas.microsoft.com/office/2006/documentManagement/types"/>
    <ds:schemaRef ds:uri="http://schemas.microsoft.com/office/infopath/2007/PartnerControls"/>
    <ds:schemaRef ds:uri="http://www.w3.org/XML/1998/namespace"/>
  </ds:schemaRefs>
</ds:datastoreItem>
</file>

<file path=customXml/itemProps4.xml><?xml version="1.0" encoding="utf-8"?>
<ds:datastoreItem xmlns:ds="http://schemas.openxmlformats.org/officeDocument/2006/customXml" ds:itemID="{44EB0A3B-590A-4757-A905-7BA8F63228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Guidance Notes</vt:lpstr>
      <vt:lpstr>Lookups</vt:lpstr>
      <vt:lpstr>1. Questions </vt:lpstr>
      <vt:lpstr>2. Technical Details</vt:lpstr>
      <vt:lpstr>3. Deliverability Details</vt:lpstr>
      <vt:lpstr>4. Financial Detail</vt:lpstr>
      <vt:lpstr>5. Risks</vt:lpstr>
      <vt:lpstr>6. Summary &amp; Declaration</vt:lpstr>
      <vt:lpstr>All data export</vt:lpstr>
      <vt:lpstr>Export - current tracker</vt:lpstr>
      <vt:lpstr>TechnicalDeskReview</vt:lpstr>
      <vt:lpstr>ClarificationCall</vt:lpstr>
      <vt:lpstr>Calculation_factors</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Powlesland</dc:creator>
  <cp:keywords/>
  <dc:description/>
  <cp:lastModifiedBy>David Powlesland</cp:lastModifiedBy>
  <cp:revision/>
  <dcterms:created xsi:type="dcterms:W3CDTF">2021-08-19T14:28:34Z</dcterms:created>
  <dcterms:modified xsi:type="dcterms:W3CDTF">2026-01-29T13:49:53Z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633f940b-d7a7-4d5a-80f3-821a3238892a</vt:lpwstr>
  </property>
  <property fmtid="{D5CDD505-2E9C-101B-9397-08002B2CF9AE}" pid="12" name="MSIP_Label_2ab17985-f445-4502-b79f-b0f175ac3326_Enabled">
    <vt:lpwstr>true</vt:lpwstr>
  </property>
  <property fmtid="{D5CDD505-2E9C-101B-9397-08002B2CF9AE}" pid="13" name="MSIP_Label_2ab17985-f445-4502-b79f-b0f175ac3326_SetDate">
    <vt:lpwstr>2025-06-16T10:16:10Z</vt:lpwstr>
  </property>
  <property fmtid="{D5CDD505-2E9C-101B-9397-08002B2CF9AE}" pid="14" name="MSIP_Label_2ab17985-f445-4502-b79f-b0f175ac3326_Method">
    <vt:lpwstr>Standard</vt:lpwstr>
  </property>
  <property fmtid="{D5CDD505-2E9C-101B-9397-08002B2CF9AE}" pid="15" name="MSIP_Label_2ab17985-f445-4502-b79f-b0f175ac3326_Name">
    <vt:lpwstr>Confidential</vt:lpwstr>
  </property>
  <property fmtid="{D5CDD505-2E9C-101B-9397-08002B2CF9AE}" pid="16" name="MSIP_Label_2ab17985-f445-4502-b79f-b0f175ac3326_SiteId">
    <vt:lpwstr>a0f308b2-4bf8-47f0-b733-712d62bd1534</vt:lpwstr>
  </property>
  <property fmtid="{D5CDD505-2E9C-101B-9397-08002B2CF9AE}" pid="17" name="MSIP_Label_2ab17985-f445-4502-b79f-b0f175ac3326_ActionId">
    <vt:lpwstr>cf75053a-204e-4e3d-b808-97d58c4c32ed</vt:lpwstr>
  </property>
  <property fmtid="{D5CDD505-2E9C-101B-9397-08002B2CF9AE}" pid="18" name="MSIP_Label_2ab17985-f445-4502-b79f-b0f175ac3326_ContentBits">
    <vt:lpwstr>2</vt:lpwstr>
  </property>
  <property fmtid="{D5CDD505-2E9C-101B-9397-08002B2CF9AE}" pid="19" name="MSIP_Label_2ab17985-f445-4502-b79f-b0f175ac3326_Tag">
    <vt:lpwstr>10, 3, 0, 1</vt:lpwstr>
  </property>
</Properties>
</file>