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filterPrivacy="1" defaultThemeVersion="124226"/>
  <xr:revisionPtr revIDLastSave="31" documentId="8_{C634DEA9-F80B-41C2-BA11-1ED015C486B4}" xr6:coauthVersionLast="47" xr6:coauthVersionMax="47" xr10:uidLastSave="{5CC18863-D539-4DC6-9B81-3614D8B98593}"/>
  <bookViews>
    <workbookView xWindow="14400" yWindow="5650" windowWidth="22690" windowHeight="14990" xr2:uid="{00000000-000D-0000-FFFF-FFFF00000000}"/>
  </bookViews>
  <sheets>
    <sheet name="Instructions" sheetId="6" r:id="rId1"/>
    <sheet name="PFR 2026" sheetId="7" r:id="rId2"/>
    <sheet name="Example" sheetId="2" r:id="rId3"/>
    <sheet name="Drop Down Options" sheetId="3" r:id="rId4"/>
  </sheets>
  <definedNames>
    <definedName name="_xlnm.Print_Area" localSheetId="2">Example!$A$1:$P$84</definedName>
    <definedName name="_xlnm.Print_Area" localSheetId="1">'PFR 2026'!$A$1:$P$84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37" i="7" l="1"/>
  <c r="R36" i="7"/>
  <c r="N36" i="7"/>
  <c r="M36" i="7"/>
  <c r="H32" i="7"/>
  <c r="H39" i="7" s="1"/>
  <c r="F32" i="7"/>
  <c r="C32" i="7"/>
  <c r="R38" i="7" l="1"/>
  <c r="H46" i="7" s="1"/>
  <c r="H52" i="7" s="1"/>
  <c r="H56" i="7" s="1"/>
  <c r="O36" i="7"/>
  <c r="O39" i="7" s="1"/>
  <c r="M39" i="7"/>
  <c r="N39" i="7"/>
  <c r="G70" i="2"/>
  <c r="N37" i="7" l="1"/>
  <c r="M37" i="7"/>
  <c r="O37" i="7" s="1"/>
  <c r="H59" i="2"/>
  <c r="M36" i="2"/>
  <c r="M39" i="2" s="1"/>
  <c r="N36" i="2"/>
  <c r="N39" i="2" s="1"/>
  <c r="O36" i="2" l="1"/>
  <c r="N37" i="2" s="1"/>
  <c r="H32" i="2"/>
  <c r="H39" i="2" s="1"/>
  <c r="F32" i="2"/>
  <c r="C32" i="2"/>
  <c r="R37" i="2"/>
  <c r="R36" i="2"/>
  <c r="M37" i="2" l="1"/>
  <c r="O37" i="2" s="1"/>
  <c r="O39" i="2"/>
  <c r="R38" i="2"/>
  <c r="H46" i="2" s="1"/>
  <c r="H52" i="2" s="1"/>
  <c r="H56" i="2" s="1"/>
</calcChain>
</file>

<file path=xl/sharedStrings.xml><?xml version="1.0" encoding="utf-8"?>
<sst xmlns="http://schemas.openxmlformats.org/spreadsheetml/2006/main" count="287" uniqueCount="123">
  <si>
    <t>Please follow these instructions when completing the pfr - the majority of which are designed to enable a relatively painless consolidation of the data across all Welsh RSLs</t>
  </si>
  <si>
    <t>Complete the Areas in yellow in Sections A, B, C &amp; D</t>
  </si>
  <si>
    <t>Insert additional rows as required in Sections A &amp; C</t>
  </si>
  <si>
    <t>All amounts to be entered in £000s</t>
  </si>
  <si>
    <t>All dates in the format dd/mm/yyyy</t>
  </si>
  <si>
    <t>Please do not change the format of the columns</t>
  </si>
  <si>
    <t>Include all overdraft facilities</t>
  </si>
  <si>
    <t>Please enter the loan Margin where applicable (including for fixed loans )</t>
  </si>
  <si>
    <t>For Fresh, Orchardbrook (ex Tai Cymru) Loans use Orchardbrook as the funder</t>
  </si>
  <si>
    <t>Only enter one date in a date field and not a range - so if for example there are 2 bullet repayments enter the loan on 2 separate lines</t>
  </si>
  <si>
    <t xml:space="preserve">Where a revolving facility has been repaid please reduce the amount drawn down  - it should equal the amount outstanding as typically these are bullet repayments at the end of the facility </t>
  </si>
  <si>
    <t>Please reconcile the outstanding loans to your Q4 Management Accounts and provide details of the reconciling items such as Capitalised Fees</t>
  </si>
  <si>
    <t xml:space="preserve">WELSH GOVERNMENT  </t>
  </si>
  <si>
    <t>HOUSING REGULATION</t>
  </si>
  <si>
    <t>PRIVATE FINANCE RETURN</t>
  </si>
  <si>
    <t xml:space="preserve">ASSOCIATION: </t>
  </si>
  <si>
    <t xml:space="preserve">AS AT : </t>
  </si>
  <si>
    <t>SECTION A - DETAILS OF BORROWING UNDERTAKEN</t>
  </si>
  <si>
    <t>Ref No.</t>
  </si>
  <si>
    <t>Name of Lender</t>
  </si>
  <si>
    <t>Amount of Loan Facility</t>
  </si>
  <si>
    <t>Date of Loan Agreement</t>
  </si>
  <si>
    <t>Period of Facility</t>
  </si>
  <si>
    <t>Value of Loan Drawndown</t>
  </si>
  <si>
    <t>Date of Drawdown</t>
  </si>
  <si>
    <t>Loan Balance Outstanding</t>
  </si>
  <si>
    <t>Type of Loan</t>
  </si>
  <si>
    <t>Loan Type Code</t>
  </si>
  <si>
    <t>Bullet repayment date</t>
  </si>
  <si>
    <t>Fixed or Variable</t>
  </si>
  <si>
    <t>End Date of Fixed Term</t>
  </si>
  <si>
    <t>Variable basis</t>
  </si>
  <si>
    <t>Current Margin if applicable</t>
  </si>
  <si>
    <t>Current Interest Rate inc Margin</t>
  </si>
  <si>
    <t>£'000</t>
  </si>
  <si>
    <t>dd/mm/yyyy</t>
  </si>
  <si>
    <t>Years</t>
  </si>
  <si>
    <t>Please select</t>
  </si>
  <si>
    <t>If Applicable</t>
  </si>
  <si>
    <t/>
  </si>
  <si>
    <t xml:space="preserve">Totals </t>
  </si>
  <si>
    <t>Reconciling Items:</t>
  </si>
  <si>
    <t>Fixed</t>
  </si>
  <si>
    <t>Variable</t>
  </si>
  <si>
    <t>Total</t>
  </si>
  <si>
    <t>Capitalised Fees</t>
  </si>
  <si>
    <t>Borrowing</t>
  </si>
  <si>
    <t>Split</t>
  </si>
  <si>
    <t>Total Housing Loans from March Man Accts</t>
  </si>
  <si>
    <t>Average interest rate</t>
  </si>
  <si>
    <t>SECTION B - SUMMARY OF FACILITIES</t>
  </si>
  <si>
    <t>Changes since 31 March 2026</t>
  </si>
  <si>
    <t>Lender(s)</t>
  </si>
  <si>
    <t>Comment</t>
  </si>
  <si>
    <t>Undrawn facility as at 31 March 2026</t>
  </si>
  <si>
    <t>(a) Less Drawn down since 31st March 2026</t>
  </si>
  <si>
    <t>(b) Plus new facilities in place since 31st March 2026</t>
  </si>
  <si>
    <t>(e) Current value of facilities available</t>
  </si>
  <si>
    <t>(c) New facilities currently being negotiated</t>
  </si>
  <si>
    <t>(e) Potential of facilities available for drawdown</t>
  </si>
  <si>
    <t>Minimum cash requirement the organisation is required to maintain</t>
  </si>
  <si>
    <t>Value of cash and short term deposits as at 31/3/26</t>
  </si>
  <si>
    <t>SECTION C - FINANCIAL LOAN COVENANTS</t>
  </si>
  <si>
    <t>Covenant Type</t>
  </si>
  <si>
    <t>Definition                                                                                          (please provide exact calculation basis)</t>
  </si>
  <si>
    <t>Calculation as at 31/3/26</t>
  </si>
  <si>
    <t>Covenant Limit</t>
  </si>
  <si>
    <t>SECTION D - UNEMCUMBERED STOCK</t>
  </si>
  <si>
    <t>No</t>
  </si>
  <si>
    <t>How many units of stock do you have</t>
  </si>
  <si>
    <t>How many units of stock are currently unencumbered</t>
  </si>
  <si>
    <t>What is the estimated value of security that the unencumbered stock will provide</t>
  </si>
  <si>
    <t>What is the estimated value of excess security contained within existing loans</t>
  </si>
  <si>
    <t>funder 1</t>
  </si>
  <si>
    <t>L</t>
  </si>
  <si>
    <t>A</t>
  </si>
  <si>
    <t>n/a</t>
  </si>
  <si>
    <t>F</t>
  </si>
  <si>
    <t>C</t>
  </si>
  <si>
    <t>B</t>
  </si>
  <si>
    <t>funder 2</t>
  </si>
  <si>
    <t>V</t>
  </si>
  <si>
    <t>3m LIBOR</t>
  </si>
  <si>
    <t>R</t>
  </si>
  <si>
    <t>funder 3</t>
  </si>
  <si>
    <t>New facility with funder 3 for 10 years, revolving at 1.5% margin</t>
  </si>
  <si>
    <t>funder 4</t>
  </si>
  <si>
    <t>Estimated conclusion date of September 2026</t>
  </si>
  <si>
    <t>Value of cash and short term deposits as at 31/3/2026</t>
  </si>
  <si>
    <t>1</t>
  </si>
  <si>
    <t>Annual cashflow deficit for the year</t>
  </si>
  <si>
    <t>Maximum cash flow deficit before financing</t>
  </si>
  <si>
    <t>Net debt per unit</t>
  </si>
  <si>
    <t>Net Borrowing / number of social housing units</t>
  </si>
  <si>
    <t>Gearing</t>
  </si>
  <si>
    <t>Net Debt / Historic Cost of Properties</t>
  </si>
  <si>
    <t>&lt;55%</t>
  </si>
  <si>
    <t>Interest Cover</t>
  </si>
  <si>
    <t>Operating surplus plus capitalised major repair less property depreciation / Net interest payments</t>
  </si>
  <si>
    <t>&gt;110%</t>
  </si>
  <si>
    <t>Average over rolling 3 year period</t>
  </si>
  <si>
    <t>based on 110% of EUV</t>
  </si>
  <si>
    <r>
      <t>Type of Loan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(column 9)</t>
    </r>
  </si>
  <si>
    <t xml:space="preserve">Long term </t>
  </si>
  <si>
    <t>S</t>
  </si>
  <si>
    <t>Development  / scheme specific</t>
  </si>
  <si>
    <t>Revolving Credit Facility</t>
  </si>
  <si>
    <r>
      <t>Type of Loan Code</t>
    </r>
    <r>
      <rPr>
        <sz val="11"/>
        <rFont val="Arial"/>
        <family val="2"/>
      </rPr>
      <t xml:space="preserve"> (column 10)</t>
    </r>
  </si>
  <si>
    <t>Bullet repayment / interest only</t>
  </si>
  <si>
    <t>Amortised Repayment</t>
  </si>
  <si>
    <t>D</t>
  </si>
  <si>
    <t>Deferred interest</t>
  </si>
  <si>
    <t>P</t>
  </si>
  <si>
    <t>Ex Tai Cymru loans (Orchardbrook/Fresh)</t>
  </si>
  <si>
    <t>O</t>
  </si>
  <si>
    <t>Overdraft facility</t>
  </si>
  <si>
    <t>I</t>
  </si>
  <si>
    <t>Indexed linked</t>
  </si>
  <si>
    <t>Stepped interest</t>
  </si>
  <si>
    <r>
      <t>Fixed or Variable</t>
    </r>
    <r>
      <rPr>
        <sz val="11"/>
        <rFont val="Arial"/>
        <family val="2"/>
      </rPr>
      <t xml:space="preserve"> (column 12)</t>
    </r>
  </si>
  <si>
    <t>Fixed rate</t>
  </si>
  <si>
    <t>Variable rate</t>
  </si>
  <si>
    <t>Include all loans from Welsh Government and Local Authorities eg: land for housing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</si>
</sst>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-&quot;£&quot;* #,##0_-;\-&quot;£&quot;* #,##0_-;_-&quot;£&quot;* &quot;-&quot;??_-;_-@_-"/>
    <numFmt numFmtId="165" formatCode="#,##0;\-#,##0;&quot;-&quot;"/>
    <numFmt numFmtId="166" formatCode="&quot;£&quot;#,##0"/>
    <numFmt numFmtId="167" formatCode="dd\-mmm\-yyyy"/>
    <numFmt numFmtId="168" formatCode="#,##0;\(#,##0\)"/>
  </numFmts>
  <fonts count="22" x14ac:knownFonts="1">
    <font>
      <sz val="12"/>
      <color theme="1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b/>
      <sz val="11"/>
      <color indexed="10"/>
      <name val="Arial"/>
      <family val="2"/>
    </font>
    <font>
      <sz val="11"/>
      <color indexed="9"/>
      <name val="Arial"/>
      <family val="2"/>
    </font>
    <font>
      <b/>
      <sz val="11"/>
      <color indexed="9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u/>
      <sz val="11"/>
      <name val="Arial"/>
      <family val="2"/>
    </font>
    <font>
      <sz val="10"/>
      <color indexed="9"/>
      <name val="Arial"/>
      <family val="2"/>
    </font>
    <font>
      <i/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indexed="22"/>
      <name val="Arial"/>
      <family val="2"/>
    </font>
    <font>
      <b/>
      <sz val="10"/>
      <color indexed="10"/>
      <name val="Arial"/>
      <family val="2"/>
    </font>
    <font>
      <b/>
      <sz val="10"/>
      <color indexed="9"/>
      <name val="Arial"/>
      <family val="2"/>
    </font>
    <font>
      <b/>
      <sz val="8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C99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20" fillId="0" borderId="0" applyFont="0" applyFill="0" applyBorder="0" applyAlignment="0" applyProtection="0"/>
  </cellStyleXfs>
  <cellXfs count="234">
    <xf numFmtId="0" fontId="0" fillId="0" borderId="0" xfId="0"/>
    <xf numFmtId="0" fontId="1" fillId="0" borderId="0" xfId="1"/>
    <xf numFmtId="0" fontId="2" fillId="2" borderId="0" xfId="1" applyFont="1" applyFill="1" applyProtection="1">
      <protection locked="0"/>
    </xf>
    <xf numFmtId="0" fontId="2" fillId="2" borderId="0" xfId="1" applyFont="1" applyFill="1"/>
    <xf numFmtId="0" fontId="3" fillId="2" borderId="0" xfId="1" applyFont="1" applyFill="1"/>
    <xf numFmtId="0" fontId="4" fillId="2" borderId="0" xfId="1" applyFont="1" applyFill="1"/>
    <xf numFmtId="0" fontId="4" fillId="2" borderId="0" xfId="1" applyFont="1" applyFill="1" applyAlignment="1">
      <alignment horizontal="right"/>
    </xf>
    <xf numFmtId="0" fontId="5" fillId="2" borderId="0" xfId="1" applyFont="1" applyFill="1"/>
    <xf numFmtId="0" fontId="3" fillId="2" borderId="0" xfId="1" applyFont="1" applyFill="1" applyAlignment="1">
      <alignment horizontal="right"/>
    </xf>
    <xf numFmtId="0" fontId="6" fillId="2" borderId="0" xfId="1" applyFont="1" applyFill="1"/>
    <xf numFmtId="0" fontId="7" fillId="2" borderId="0" xfId="1" applyFont="1" applyFill="1"/>
    <xf numFmtId="0" fontId="2" fillId="2" borderId="0" xfId="1" applyFont="1" applyFill="1" applyAlignment="1">
      <alignment vertical="top" wrapText="1"/>
    </xf>
    <xf numFmtId="0" fontId="3" fillId="4" borderId="36" xfId="1" applyFont="1" applyFill="1" applyBorder="1" applyAlignment="1">
      <alignment horizontal="center" vertical="center" wrapText="1"/>
    </xf>
    <xf numFmtId="0" fontId="2" fillId="0" borderId="0" xfId="1" applyFont="1"/>
    <xf numFmtId="0" fontId="3" fillId="4" borderId="53" xfId="1" applyFont="1" applyFill="1" applyBorder="1" applyAlignment="1">
      <alignment horizontal="center" vertical="center" wrapText="1"/>
    </xf>
    <xf numFmtId="0" fontId="10" fillId="2" borderId="0" xfId="1" applyFont="1" applyFill="1"/>
    <xf numFmtId="0" fontId="12" fillId="2" borderId="0" xfId="1" applyFont="1" applyFill="1"/>
    <xf numFmtId="0" fontId="2" fillId="2" borderId="14" xfId="1" applyFont="1" applyFill="1" applyBorder="1"/>
    <xf numFmtId="0" fontId="2" fillId="2" borderId="15" xfId="1" applyFont="1" applyFill="1" applyBorder="1"/>
    <xf numFmtId="0" fontId="3" fillId="2" borderId="15" xfId="1" applyFont="1" applyFill="1" applyBorder="1" applyAlignment="1">
      <alignment horizontal="center"/>
    </xf>
    <xf numFmtId="0" fontId="3" fillId="2" borderId="15" xfId="1" applyFont="1" applyFill="1" applyBorder="1" applyAlignment="1">
      <alignment horizontal="center" wrapText="1"/>
    </xf>
    <xf numFmtId="0" fontId="11" fillId="2" borderId="15" xfId="1" applyFont="1" applyFill="1" applyBorder="1" applyAlignment="1">
      <alignment horizontal="center" wrapText="1"/>
    </xf>
    <xf numFmtId="0" fontId="11" fillId="2" borderId="14" xfId="1" applyFont="1" applyFill="1" applyBorder="1" applyAlignment="1">
      <alignment horizontal="center" wrapText="1"/>
    </xf>
    <xf numFmtId="0" fontId="2" fillId="2" borderId="14" xfId="1" applyFont="1" applyFill="1" applyBorder="1" applyAlignment="1">
      <alignment horizontal="left"/>
    </xf>
    <xf numFmtId="0" fontId="2" fillId="2" borderId="14" xfId="1" applyFont="1" applyFill="1" applyBorder="1" applyAlignment="1">
      <alignment wrapText="1"/>
    </xf>
    <xf numFmtId="0" fontId="1" fillId="0" borderId="15" xfId="1" applyBorder="1"/>
    <xf numFmtId="0" fontId="1" fillId="0" borderId="14" xfId="1" applyBorder="1"/>
    <xf numFmtId="0" fontId="3" fillId="2" borderId="11" xfId="1" applyFont="1" applyFill="1" applyBorder="1" applyAlignment="1">
      <alignment horizontal="center"/>
    </xf>
    <xf numFmtId="0" fontId="13" fillId="4" borderId="5" xfId="1" applyFont="1" applyFill="1" applyBorder="1" applyAlignment="1">
      <alignment horizontal="center"/>
    </xf>
    <xf numFmtId="0" fontId="13" fillId="4" borderId="6" xfId="1" applyFont="1" applyFill="1" applyBorder="1" applyAlignment="1">
      <alignment horizontal="center"/>
    </xf>
    <xf numFmtId="0" fontId="13" fillId="4" borderId="8" xfId="1" applyFont="1" applyFill="1" applyBorder="1" applyAlignment="1">
      <alignment horizontal="center"/>
    </xf>
    <xf numFmtId="0" fontId="13" fillId="4" borderId="7" xfId="1" applyFont="1" applyFill="1" applyBorder="1" applyAlignment="1">
      <alignment horizontal="center"/>
    </xf>
    <xf numFmtId="49" fontId="14" fillId="4" borderId="9" xfId="1" applyNumberFormat="1" applyFont="1" applyFill="1" applyBorder="1" applyAlignment="1">
      <alignment horizontal="center" vertical="center" wrapText="1"/>
    </xf>
    <xf numFmtId="49" fontId="14" fillId="4" borderId="10" xfId="1" applyNumberFormat="1" applyFont="1" applyFill="1" applyBorder="1" applyAlignment="1">
      <alignment vertical="center" wrapText="1"/>
    </xf>
    <xf numFmtId="49" fontId="14" fillId="4" borderId="12" xfId="1" applyNumberFormat="1" applyFont="1" applyFill="1" applyBorder="1" applyAlignment="1">
      <alignment horizontal="center" vertical="center" wrapText="1"/>
    </xf>
    <xf numFmtId="49" fontId="14" fillId="4" borderId="11" xfId="1" applyNumberFormat="1" applyFont="1" applyFill="1" applyBorder="1" applyAlignment="1">
      <alignment horizontal="center" vertical="center" wrapText="1"/>
    </xf>
    <xf numFmtId="0" fontId="14" fillId="2" borderId="17" xfId="1" applyFont="1" applyFill="1" applyBorder="1"/>
    <xf numFmtId="0" fontId="14" fillId="5" borderId="14" xfId="1" applyFont="1" applyFill="1" applyBorder="1"/>
    <xf numFmtId="164" fontId="14" fillId="3" borderId="1" xfId="3" applyNumberFormat="1" applyFont="1" applyFill="1" applyBorder="1" applyAlignment="1" applyProtection="1">
      <alignment horizontal="left"/>
    </xf>
    <xf numFmtId="0" fontId="14" fillId="5" borderId="2" xfId="1" applyFont="1" applyFill="1" applyBorder="1" applyAlignment="1">
      <alignment horizontal="right"/>
    </xf>
    <xf numFmtId="0" fontId="14" fillId="5" borderId="2" xfId="1" applyFont="1" applyFill="1" applyBorder="1"/>
    <xf numFmtId="0" fontId="14" fillId="5" borderId="15" xfId="1" applyFont="1" applyFill="1" applyBorder="1" applyAlignment="1">
      <alignment horizontal="right"/>
    </xf>
    <xf numFmtId="0" fontId="14" fillId="5" borderId="0" xfId="1" applyFont="1" applyFill="1"/>
    <xf numFmtId="0" fontId="14" fillId="5" borderId="15" xfId="1" applyFont="1" applyFill="1" applyBorder="1"/>
    <xf numFmtId="0" fontId="14" fillId="5" borderId="3" xfId="1" applyFont="1" applyFill="1" applyBorder="1"/>
    <xf numFmtId="0" fontId="10" fillId="2" borderId="17" xfId="1" applyFont="1" applyFill="1" applyBorder="1"/>
    <xf numFmtId="0" fontId="10" fillId="5" borderId="18" xfId="1" applyFont="1" applyFill="1" applyBorder="1"/>
    <xf numFmtId="0" fontId="14" fillId="5" borderId="19" xfId="1" applyFont="1" applyFill="1" applyBorder="1"/>
    <xf numFmtId="0" fontId="14" fillId="5" borderId="19" xfId="1" applyFont="1" applyFill="1" applyBorder="1" applyAlignment="1">
      <alignment horizontal="right"/>
    </xf>
    <xf numFmtId="0" fontId="10" fillId="5" borderId="19" xfId="1" applyFont="1" applyFill="1" applyBorder="1"/>
    <xf numFmtId="165" fontId="14" fillId="5" borderId="2" xfId="1" applyNumberFormat="1" applyFont="1" applyFill="1" applyBorder="1"/>
    <xf numFmtId="0" fontId="10" fillId="5" borderId="20" xfId="1" applyFont="1" applyFill="1" applyBorder="1"/>
    <xf numFmtId="0" fontId="10" fillId="5" borderId="21" xfId="1" applyFont="1" applyFill="1" applyBorder="1"/>
    <xf numFmtId="0" fontId="10" fillId="5" borderId="22" xfId="1" applyFont="1" applyFill="1" applyBorder="1"/>
    <xf numFmtId="0" fontId="14" fillId="4" borderId="36" xfId="1" applyFont="1" applyFill="1" applyBorder="1" applyAlignment="1">
      <alignment horizontal="center" vertical="center" wrapText="1"/>
    </xf>
    <xf numFmtId="165" fontId="14" fillId="3" borderId="3" xfId="2" applyNumberFormat="1" applyFont="1" applyFill="1" applyBorder="1" applyAlignment="1" applyProtection="1">
      <alignment horizontal="center"/>
    </xf>
    <xf numFmtId="165" fontId="14" fillId="3" borderId="16" xfId="2" applyNumberFormat="1" applyFont="1" applyFill="1" applyBorder="1" applyAlignment="1" applyProtection="1">
      <alignment horizontal="center"/>
    </xf>
    <xf numFmtId="0" fontId="15" fillId="0" borderId="0" xfId="0" applyFont="1"/>
    <xf numFmtId="0" fontId="10" fillId="2" borderId="23" xfId="1" applyFont="1" applyFill="1" applyBorder="1"/>
    <xf numFmtId="0" fontId="14" fillId="2" borderId="23" xfId="1" applyFont="1" applyFill="1" applyBorder="1"/>
    <xf numFmtId="0" fontId="14" fillId="2" borderId="23" xfId="1" applyFont="1" applyFill="1" applyBorder="1" applyAlignment="1">
      <alignment horizontal="right"/>
    </xf>
    <xf numFmtId="0" fontId="14" fillId="2" borderId="0" xfId="1" applyFont="1" applyFill="1"/>
    <xf numFmtId="0" fontId="14" fillId="2" borderId="0" xfId="1" applyFont="1" applyFill="1" applyAlignment="1">
      <alignment horizontal="right"/>
    </xf>
    <xf numFmtId="0" fontId="14" fillId="2" borderId="0" xfId="1" applyFont="1" applyFill="1" applyAlignment="1">
      <alignment horizontal="left"/>
    </xf>
    <xf numFmtId="0" fontId="14" fillId="2" borderId="0" xfId="1" applyFont="1" applyFill="1" applyAlignment="1">
      <alignment horizontal="center"/>
    </xf>
    <xf numFmtId="165" fontId="10" fillId="5" borderId="48" xfId="1" applyNumberFormat="1" applyFont="1" applyFill="1" applyBorder="1"/>
    <xf numFmtId="166" fontId="14" fillId="3" borderId="6" xfId="1" applyNumberFormat="1" applyFont="1" applyFill="1" applyBorder="1" applyAlignment="1">
      <alignment horizontal="right"/>
    </xf>
    <xf numFmtId="166" fontId="14" fillId="3" borderId="32" xfId="1" applyNumberFormat="1" applyFont="1" applyFill="1" applyBorder="1" applyAlignment="1">
      <alignment horizontal="right"/>
    </xf>
    <xf numFmtId="164" fontId="14" fillId="3" borderId="49" xfId="1" applyNumberFormat="1" applyFont="1" applyFill="1" applyBorder="1" applyAlignment="1">
      <alignment horizontal="left"/>
    </xf>
    <xf numFmtId="9" fontId="14" fillId="3" borderId="26" xfId="1" applyNumberFormat="1" applyFont="1" applyFill="1" applyBorder="1" applyAlignment="1">
      <alignment horizontal="right"/>
    </xf>
    <xf numFmtId="9" fontId="14" fillId="3" borderId="2" xfId="1" applyNumberFormat="1" applyFont="1" applyFill="1" applyBorder="1" applyAlignment="1">
      <alignment horizontal="right"/>
    </xf>
    <xf numFmtId="9" fontId="14" fillId="3" borderId="17" xfId="1" applyNumberFormat="1" applyFont="1" applyFill="1" applyBorder="1" applyAlignment="1">
      <alignment horizontal="right"/>
    </xf>
    <xf numFmtId="0" fontId="10" fillId="2" borderId="0" xfId="1" applyFont="1" applyFill="1" applyAlignment="1">
      <alignment vertical="top" wrapText="1"/>
    </xf>
    <xf numFmtId="0" fontId="10" fillId="5" borderId="30" xfId="1" applyFont="1" applyFill="1" applyBorder="1"/>
    <xf numFmtId="0" fontId="14" fillId="3" borderId="26" xfId="1" applyFont="1" applyFill="1" applyBorder="1" applyAlignment="1">
      <alignment horizontal="right"/>
    </xf>
    <xf numFmtId="0" fontId="14" fillId="3" borderId="2" xfId="1" applyFont="1" applyFill="1" applyBorder="1" applyAlignment="1">
      <alignment horizontal="right"/>
    </xf>
    <xf numFmtId="0" fontId="14" fillId="3" borderId="17" xfId="1" applyFont="1" applyFill="1" applyBorder="1" applyAlignment="1">
      <alignment horizontal="right"/>
    </xf>
    <xf numFmtId="10" fontId="14" fillId="3" borderId="34" xfId="4" applyNumberFormat="1" applyFont="1" applyFill="1" applyBorder="1" applyProtection="1"/>
    <xf numFmtId="10" fontId="14" fillId="3" borderId="35" xfId="1" applyNumberFormat="1" applyFont="1" applyFill="1" applyBorder="1" applyAlignment="1">
      <alignment horizontal="right"/>
    </xf>
    <xf numFmtId="0" fontId="18" fillId="2" borderId="0" xfId="1" applyFont="1" applyFill="1"/>
    <xf numFmtId="0" fontId="14" fillId="4" borderId="53" xfId="1" applyFont="1" applyFill="1" applyBorder="1" applyAlignment="1">
      <alignment horizontal="center" vertical="center" wrapText="1"/>
    </xf>
    <xf numFmtId="0" fontId="14" fillId="4" borderId="37" xfId="1" applyFont="1" applyFill="1" applyBorder="1" applyAlignment="1">
      <alignment horizontal="center" vertical="center" wrapText="1"/>
    </xf>
    <xf numFmtId="0" fontId="14" fillId="5" borderId="54" xfId="1" applyFont="1" applyFill="1" applyBorder="1" applyAlignment="1">
      <alignment horizontal="center" wrapText="1"/>
    </xf>
    <xf numFmtId="0" fontId="14" fillId="5" borderId="55" xfId="1" applyFont="1" applyFill="1" applyBorder="1" applyAlignment="1">
      <alignment horizontal="center" wrapText="1"/>
    </xf>
    <xf numFmtId="0" fontId="14" fillId="5" borderId="34" xfId="1" applyFont="1" applyFill="1" applyBorder="1" applyAlignment="1">
      <alignment horizontal="center" wrapText="1"/>
    </xf>
    <xf numFmtId="0" fontId="16" fillId="6" borderId="29" xfId="0" applyFont="1" applyFill="1" applyBorder="1"/>
    <xf numFmtId="0" fontId="16" fillId="6" borderId="2" xfId="0" applyFont="1" applyFill="1" applyBorder="1"/>
    <xf numFmtId="0" fontId="16" fillId="6" borderId="9" xfId="0" applyFont="1" applyFill="1" applyBorder="1"/>
    <xf numFmtId="164" fontId="14" fillId="3" borderId="29" xfId="3" applyNumberFormat="1" applyFont="1" applyFill="1" applyBorder="1" applyAlignment="1" applyProtection="1">
      <alignment horizontal="left"/>
    </xf>
    <xf numFmtId="0" fontId="9" fillId="5" borderId="13" xfId="1" applyFont="1" applyFill="1" applyBorder="1"/>
    <xf numFmtId="0" fontId="9" fillId="5" borderId="14" xfId="1" applyFont="1" applyFill="1" applyBorder="1"/>
    <xf numFmtId="0" fontId="19" fillId="5" borderId="2" xfId="1" applyFont="1" applyFill="1" applyBorder="1" applyAlignment="1">
      <alignment horizontal="center" wrapText="1"/>
    </xf>
    <xf numFmtId="0" fontId="9" fillId="5" borderId="2" xfId="1" applyFont="1" applyFill="1" applyBorder="1" applyAlignment="1">
      <alignment horizontal="center"/>
    </xf>
    <xf numFmtId="0" fontId="9" fillId="5" borderId="29" xfId="1" applyFont="1" applyFill="1" applyBorder="1" applyAlignment="1">
      <alignment horizontal="center"/>
    </xf>
    <xf numFmtId="0" fontId="9" fillId="5" borderId="15" xfId="1" applyFont="1" applyFill="1" applyBorder="1" applyAlignment="1">
      <alignment horizontal="center"/>
    </xf>
    <xf numFmtId="0" fontId="11" fillId="2" borderId="14" xfId="1" applyFont="1" applyFill="1" applyBorder="1"/>
    <xf numFmtId="0" fontId="9" fillId="5" borderId="2" xfId="1" applyFont="1" applyFill="1" applyBorder="1" applyAlignment="1">
      <alignment horizontal="center" wrapText="1"/>
    </xf>
    <xf numFmtId="10" fontId="9" fillId="5" borderId="15" xfId="1" applyNumberFormat="1" applyFont="1" applyFill="1" applyBorder="1" applyAlignment="1">
      <alignment horizontal="center"/>
    </xf>
    <xf numFmtId="10" fontId="9" fillId="5" borderId="16" xfId="1" applyNumberFormat="1" applyFont="1" applyFill="1" applyBorder="1" applyAlignment="1">
      <alignment horizontal="center"/>
    </xf>
    <xf numFmtId="166" fontId="14" fillId="3" borderId="31" xfId="0" applyNumberFormat="1" applyFont="1" applyFill="1" applyBorder="1" applyAlignment="1">
      <alignment horizontal="right"/>
    </xf>
    <xf numFmtId="10" fontId="14" fillId="3" borderId="57" xfId="9" applyNumberFormat="1" applyFont="1" applyFill="1" applyBorder="1" applyAlignment="1" applyProtection="1">
      <alignment horizontal="right"/>
    </xf>
    <xf numFmtId="49" fontId="14" fillId="4" borderId="59" xfId="1" applyNumberFormat="1" applyFont="1" applyFill="1" applyBorder="1" applyAlignment="1">
      <alignment horizontal="center" vertical="center" wrapText="1"/>
    </xf>
    <xf numFmtId="0" fontId="10" fillId="7" borderId="13" xfId="1" applyFont="1" applyFill="1" applyBorder="1" applyAlignment="1" applyProtection="1">
      <alignment horizontal="center"/>
      <protection locked="0"/>
    </xf>
    <xf numFmtId="0" fontId="10" fillId="7" borderId="14" xfId="1" applyFont="1" applyFill="1" applyBorder="1" applyAlignment="1" applyProtection="1">
      <alignment horizontal="left"/>
      <protection locked="0"/>
    </xf>
    <xf numFmtId="0" fontId="10" fillId="7" borderId="2" xfId="1" applyFont="1" applyFill="1" applyBorder="1" applyAlignment="1" applyProtection="1">
      <alignment horizontal="center"/>
      <protection locked="0"/>
    </xf>
    <xf numFmtId="14" fontId="10" fillId="7" borderId="15" xfId="1" applyNumberFormat="1" applyFont="1" applyFill="1" applyBorder="1" applyAlignment="1" applyProtection="1">
      <alignment horizontal="center"/>
      <protection locked="0"/>
    </xf>
    <xf numFmtId="0" fontId="10" fillId="7" borderId="15" xfId="1" applyFont="1" applyFill="1" applyBorder="1" applyAlignment="1" applyProtection="1">
      <alignment horizontal="center"/>
      <protection locked="0"/>
    </xf>
    <xf numFmtId="10" fontId="10" fillId="7" borderId="15" xfId="1" applyNumberFormat="1" applyFont="1" applyFill="1" applyBorder="1" applyAlignment="1" applyProtection="1">
      <alignment horizontal="center"/>
      <protection locked="0"/>
    </xf>
    <xf numFmtId="10" fontId="10" fillId="7" borderId="3" xfId="1" applyNumberFormat="1" applyFont="1" applyFill="1" applyBorder="1" applyAlignment="1" applyProtection="1">
      <alignment horizontal="center"/>
      <protection locked="0"/>
    </xf>
    <xf numFmtId="0" fontId="10" fillId="7" borderId="28" xfId="1" applyFont="1" applyFill="1" applyBorder="1" applyAlignment="1" applyProtection="1">
      <alignment horizontal="center"/>
      <protection locked="0"/>
    </xf>
    <xf numFmtId="165" fontId="14" fillId="7" borderId="4" xfId="1" applyNumberFormat="1" applyFont="1" applyFill="1" applyBorder="1" applyAlignment="1" applyProtection="1">
      <alignment horizontal="right"/>
      <protection locked="0"/>
    </xf>
    <xf numFmtId="168" fontId="14" fillId="7" borderId="3" xfId="2" applyNumberFormat="1" applyFont="1" applyFill="1" applyBorder="1" applyAlignment="1" applyProtection="1">
      <alignment horizontal="center"/>
      <protection locked="0"/>
    </xf>
    <xf numFmtId="165" fontId="14" fillId="7" borderId="3" xfId="2" applyNumberFormat="1" applyFont="1" applyFill="1" applyBorder="1" applyAlignment="1" applyProtection="1">
      <alignment horizontal="center"/>
      <protection locked="0"/>
    </xf>
    <xf numFmtId="0" fontId="14" fillId="7" borderId="3" xfId="1" applyFont="1" applyFill="1" applyBorder="1" applyAlignment="1" applyProtection="1">
      <alignment horizontal="center" vertical="center"/>
      <protection locked="0"/>
    </xf>
    <xf numFmtId="0" fontId="14" fillId="7" borderId="22" xfId="1" applyFont="1" applyFill="1" applyBorder="1" applyAlignment="1" applyProtection="1">
      <alignment horizontal="center" vertical="center"/>
      <protection locked="0"/>
    </xf>
    <xf numFmtId="49" fontId="10" fillId="7" borderId="26" xfId="1" applyNumberFormat="1" applyFont="1" applyFill="1" applyBorder="1" applyAlignment="1" applyProtection="1">
      <alignment horizontal="center"/>
      <protection locked="0"/>
    </xf>
    <xf numFmtId="0" fontId="10" fillId="7" borderId="2" xfId="1" applyFont="1" applyFill="1" applyBorder="1" applyAlignment="1" applyProtection="1">
      <alignment horizontal="center" vertical="center" wrapText="1"/>
      <protection locked="0"/>
    </xf>
    <xf numFmtId="3" fontId="10" fillId="7" borderId="2" xfId="1" applyNumberFormat="1" applyFont="1" applyFill="1" applyBorder="1" applyAlignment="1" applyProtection="1">
      <alignment horizontal="center"/>
      <protection locked="0"/>
    </xf>
    <xf numFmtId="3" fontId="10" fillId="7" borderId="2" xfId="1" applyNumberFormat="1" applyFont="1" applyFill="1" applyBorder="1" applyAlignment="1" applyProtection="1">
      <alignment horizontal="center" wrapText="1"/>
      <protection locked="0"/>
    </xf>
    <xf numFmtId="0" fontId="10" fillId="7" borderId="26" xfId="1" applyFont="1" applyFill="1" applyBorder="1" applyAlignment="1" applyProtection="1">
      <alignment horizontal="center"/>
      <protection locked="0"/>
    </xf>
    <xf numFmtId="9" fontId="10" fillId="7" borderId="2" xfId="1" applyNumberFormat="1" applyFont="1" applyFill="1" applyBorder="1" applyAlignment="1" applyProtection="1">
      <alignment horizontal="center"/>
      <protection locked="0"/>
    </xf>
    <xf numFmtId="0" fontId="10" fillId="7" borderId="2" xfId="1" applyFont="1" applyFill="1" applyBorder="1" applyAlignment="1" applyProtection="1">
      <alignment horizontal="center" wrapText="1"/>
      <protection locked="0"/>
    </xf>
    <xf numFmtId="0" fontId="10" fillId="7" borderId="27" xfId="1" applyFont="1" applyFill="1" applyBorder="1" applyAlignment="1" applyProtection="1">
      <alignment horizontal="center"/>
      <protection locked="0"/>
    </xf>
    <xf numFmtId="0" fontId="10" fillId="7" borderId="19" xfId="1" applyFont="1" applyFill="1" applyBorder="1" applyAlignment="1" applyProtection="1">
      <alignment horizontal="center" wrapText="1"/>
      <protection locked="0"/>
    </xf>
    <xf numFmtId="0" fontId="10" fillId="7" borderId="19" xfId="1" applyFont="1" applyFill="1" applyBorder="1" applyAlignment="1" applyProtection="1">
      <alignment horizontal="center"/>
      <protection locked="0"/>
    </xf>
    <xf numFmtId="165" fontId="14" fillId="7" borderId="37" xfId="2" applyNumberFormat="1" applyFont="1" applyFill="1" applyBorder="1" applyAlignment="1" applyProtection="1">
      <alignment horizontal="center"/>
      <protection locked="0"/>
    </xf>
    <xf numFmtId="165" fontId="14" fillId="7" borderId="54" xfId="2" applyNumberFormat="1" applyFont="1" applyFill="1" applyBorder="1" applyAlignment="1" applyProtection="1">
      <alignment horizontal="center"/>
      <protection locked="0"/>
    </xf>
    <xf numFmtId="165" fontId="14" fillId="7" borderId="56" xfId="2" applyNumberFormat="1" applyFont="1" applyFill="1" applyBorder="1" applyAlignment="1" applyProtection="1">
      <alignment horizontal="center"/>
      <protection locked="0"/>
    </xf>
    <xf numFmtId="165" fontId="10" fillId="7" borderId="2" xfId="2" applyNumberFormat="1" applyFont="1" applyFill="1" applyBorder="1" applyAlignment="1" applyProtection="1">
      <alignment horizontal="right"/>
      <protection locked="0"/>
    </xf>
    <xf numFmtId="14" fontId="10" fillId="7" borderId="2" xfId="1" applyNumberFormat="1" applyFont="1" applyFill="1" applyBorder="1" applyAlignment="1" applyProtection="1">
      <alignment horizontal="center"/>
      <protection locked="0"/>
    </xf>
    <xf numFmtId="10" fontId="10" fillId="7" borderId="2" xfId="1" applyNumberFormat="1" applyFont="1" applyFill="1" applyBorder="1" applyAlignment="1" applyProtection="1">
      <alignment horizontal="center"/>
      <protection locked="0"/>
    </xf>
    <xf numFmtId="165" fontId="10" fillId="7" borderId="2" xfId="1" applyNumberFormat="1" applyFont="1" applyFill="1" applyBorder="1" applyAlignment="1" applyProtection="1">
      <alignment horizontal="right"/>
      <protection locked="0"/>
    </xf>
    <xf numFmtId="165" fontId="10" fillId="7" borderId="9" xfId="1" applyNumberFormat="1" applyFont="1" applyFill="1" applyBorder="1" applyAlignment="1" applyProtection="1">
      <alignment horizontal="right"/>
      <protection locked="0"/>
    </xf>
    <xf numFmtId="0" fontId="21" fillId="0" borderId="0" xfId="0" applyFont="1" applyAlignment="1">
      <alignment wrapText="1"/>
    </xf>
    <xf numFmtId="0" fontId="0" fillId="0" borderId="0" xfId="0" applyAlignment="1">
      <alignment wrapText="1"/>
    </xf>
    <xf numFmtId="0" fontId="21" fillId="0" borderId="0" xfId="0" applyFont="1"/>
    <xf numFmtId="0" fontId="0" fillId="8" borderId="0" xfId="0" applyFill="1"/>
    <xf numFmtId="0" fontId="10" fillId="8" borderId="0" xfId="1" applyFont="1" applyFill="1" applyAlignment="1" applyProtection="1">
      <alignment horizontal="left" vertical="top"/>
      <protection locked="0"/>
    </xf>
    <xf numFmtId="0" fontId="10" fillId="8" borderId="0" xfId="1" applyFont="1" applyFill="1" applyAlignment="1" applyProtection="1">
      <alignment vertical="top" wrapText="1"/>
      <protection locked="0"/>
    </xf>
    <xf numFmtId="0" fontId="10" fillId="8" borderId="0" xfId="1" applyFont="1" applyFill="1"/>
    <xf numFmtId="0" fontId="14" fillId="8" borderId="0" xfId="1" applyFont="1" applyFill="1" applyAlignment="1">
      <alignment horizontal="right"/>
    </xf>
    <xf numFmtId="0" fontId="17" fillId="8" borderId="0" xfId="1" applyFont="1" applyFill="1" applyAlignment="1">
      <alignment horizontal="left"/>
    </xf>
    <xf numFmtId="0" fontId="14" fillId="8" borderId="0" xfId="1" applyFont="1" applyFill="1" applyAlignment="1">
      <alignment horizontal="left"/>
    </xf>
    <xf numFmtId="0" fontId="2" fillId="8" borderId="0" xfId="1" applyFont="1" applyFill="1" applyAlignment="1">
      <alignment vertical="top" wrapText="1"/>
    </xf>
    <xf numFmtId="0" fontId="10" fillId="8" borderId="0" xfId="1" applyFont="1" applyFill="1" applyAlignment="1">
      <alignment vertical="top" wrapText="1"/>
    </xf>
    <xf numFmtId="0" fontId="14" fillId="8" borderId="0" xfId="1" applyFont="1" applyFill="1" applyAlignment="1" applyProtection="1">
      <alignment horizontal="left" vertical="top"/>
      <protection locked="0"/>
    </xf>
    <xf numFmtId="0" fontId="10" fillId="7" borderId="0" xfId="1" applyFont="1" applyFill="1" applyAlignment="1" applyProtection="1">
      <alignment horizontal="center" wrapText="1"/>
      <protection locked="0"/>
    </xf>
    <xf numFmtId="0" fontId="10" fillId="10" borderId="24" xfId="1" applyFont="1" applyFill="1" applyBorder="1"/>
    <xf numFmtId="0" fontId="10" fillId="10" borderId="25" xfId="1" applyFont="1" applyFill="1" applyBorder="1"/>
    <xf numFmtId="0" fontId="10" fillId="10" borderId="41" xfId="1" applyFont="1" applyFill="1" applyBorder="1"/>
    <xf numFmtId="0" fontId="10" fillId="10" borderId="26" xfId="1" applyFont="1" applyFill="1" applyBorder="1"/>
    <xf numFmtId="0" fontId="10" fillId="10" borderId="0" xfId="1" applyFont="1" applyFill="1"/>
    <xf numFmtId="0" fontId="10" fillId="10" borderId="14" xfId="1" applyFont="1" applyFill="1" applyBorder="1"/>
    <xf numFmtId="0" fontId="14" fillId="10" borderId="26" xfId="1" applyFont="1" applyFill="1" applyBorder="1"/>
    <xf numFmtId="0" fontId="14" fillId="10" borderId="0" xfId="1" applyFont="1" applyFill="1" applyAlignment="1">
      <alignment horizontal="left" wrapText="1"/>
    </xf>
    <xf numFmtId="0" fontId="10" fillId="10" borderId="18" xfId="1" applyFont="1" applyFill="1" applyBorder="1"/>
    <xf numFmtId="0" fontId="10" fillId="9" borderId="23" xfId="1" applyFont="1" applyFill="1" applyBorder="1" applyAlignment="1">
      <alignment vertical="center" wrapText="1"/>
    </xf>
    <xf numFmtId="0" fontId="10" fillId="10" borderId="15" xfId="1" applyFont="1" applyFill="1" applyBorder="1" applyAlignment="1">
      <alignment horizontal="center" wrapText="1"/>
    </xf>
    <xf numFmtId="0" fontId="10" fillId="10" borderId="14" xfId="1" applyFont="1" applyFill="1" applyBorder="1" applyAlignment="1">
      <alignment horizontal="center" wrapText="1"/>
    </xf>
    <xf numFmtId="0" fontId="10" fillId="10" borderId="0" xfId="1" applyFont="1" applyFill="1" applyAlignment="1">
      <alignment horizontal="center" wrapText="1"/>
    </xf>
    <xf numFmtId="0" fontId="0" fillId="10" borderId="0" xfId="0" applyFill="1"/>
    <xf numFmtId="0" fontId="10" fillId="10" borderId="16" xfId="1" applyFont="1" applyFill="1" applyBorder="1" applyAlignment="1">
      <alignment horizontal="center"/>
    </xf>
    <xf numFmtId="0" fontId="10" fillId="10" borderId="3" xfId="1" applyFont="1" applyFill="1" applyBorder="1" applyAlignment="1">
      <alignment horizontal="center"/>
    </xf>
    <xf numFmtId="0" fontId="10" fillId="10" borderId="20" xfId="1" applyFont="1" applyFill="1" applyBorder="1" applyAlignment="1">
      <alignment horizontal="center" wrapText="1"/>
    </xf>
    <xf numFmtId="0" fontId="10" fillId="10" borderId="25" xfId="1" applyFont="1" applyFill="1" applyBorder="1" applyAlignment="1">
      <alignment horizontal="center" wrapText="1"/>
    </xf>
    <xf numFmtId="3" fontId="14" fillId="7" borderId="3" xfId="1" applyNumberFormat="1" applyFont="1" applyFill="1" applyBorder="1" applyAlignment="1" applyProtection="1">
      <alignment horizontal="center" vertical="center"/>
      <protection locked="0"/>
    </xf>
    <xf numFmtId="0" fontId="10" fillId="9" borderId="37" xfId="1" applyFont="1" applyFill="1" applyBorder="1" applyAlignment="1">
      <alignment vertical="center" wrapText="1"/>
    </xf>
    <xf numFmtId="0" fontId="3" fillId="0" borderId="15" xfId="1" applyFont="1" applyBorder="1" applyAlignment="1">
      <alignment horizontal="center"/>
    </xf>
    <xf numFmtId="0" fontId="2" fillId="0" borderId="14" xfId="1" applyFont="1" applyBorder="1"/>
    <xf numFmtId="0" fontId="0" fillId="0" borderId="0" xfId="0" applyAlignment="1">
      <alignment horizontal="center" vertical="center"/>
    </xf>
    <xf numFmtId="0" fontId="1" fillId="0" borderId="10" xfId="1" applyBorder="1"/>
    <xf numFmtId="0" fontId="14" fillId="5" borderId="50" xfId="1" applyFont="1" applyFill="1" applyBorder="1" applyAlignment="1">
      <alignment horizontal="left" wrapText="1"/>
    </xf>
    <xf numFmtId="0" fontId="14" fillId="5" borderId="51" xfId="1" applyFont="1" applyFill="1" applyBorder="1" applyAlignment="1">
      <alignment horizontal="left" wrapText="1"/>
    </xf>
    <xf numFmtId="0" fontId="14" fillId="5" borderId="52" xfId="1" applyFont="1" applyFill="1" applyBorder="1" applyAlignment="1">
      <alignment horizontal="left" wrapText="1"/>
    </xf>
    <xf numFmtId="3" fontId="10" fillId="7" borderId="24" xfId="1" applyNumberFormat="1" applyFont="1" applyFill="1" applyBorder="1" applyAlignment="1" applyProtection="1">
      <alignment horizontal="center" wrapText="1"/>
      <protection locked="0"/>
    </xf>
    <xf numFmtId="3" fontId="10" fillId="7" borderId="25" xfId="1" applyNumberFormat="1" applyFont="1" applyFill="1" applyBorder="1" applyAlignment="1" applyProtection="1">
      <alignment horizontal="center" wrapText="1"/>
      <protection locked="0"/>
    </xf>
    <xf numFmtId="3" fontId="10" fillId="7" borderId="47" xfId="1" applyNumberFormat="1" applyFont="1" applyFill="1" applyBorder="1" applyAlignment="1" applyProtection="1">
      <alignment horizontal="center" wrapText="1"/>
      <protection locked="0"/>
    </xf>
    <xf numFmtId="0" fontId="14" fillId="5" borderId="33" xfId="1" applyFont="1" applyFill="1" applyBorder="1" applyAlignment="1">
      <alignment horizontal="left" vertical="center" wrapText="1"/>
    </xf>
    <xf numFmtId="0" fontId="14" fillId="5" borderId="38" xfId="1" applyFont="1" applyFill="1" applyBorder="1" applyAlignment="1">
      <alignment horizontal="left" vertical="center" wrapText="1"/>
    </xf>
    <xf numFmtId="0" fontId="14" fillId="5" borderId="39" xfId="1" applyFont="1" applyFill="1" applyBorder="1" applyAlignment="1">
      <alignment horizontal="left" vertical="center" wrapText="1"/>
    </xf>
    <xf numFmtId="3" fontId="10" fillId="7" borderId="33" xfId="1" applyNumberFormat="1" applyFont="1" applyFill="1" applyBorder="1" applyAlignment="1" applyProtection="1">
      <alignment horizontal="center" wrapText="1"/>
      <protection locked="0"/>
    </xf>
    <xf numFmtId="3" fontId="10" fillId="7" borderId="38" xfId="1" applyNumberFormat="1" applyFont="1" applyFill="1" applyBorder="1" applyAlignment="1" applyProtection="1">
      <alignment horizontal="center" wrapText="1"/>
      <protection locked="0"/>
    </xf>
    <xf numFmtId="3" fontId="10" fillId="7" borderId="35" xfId="1" applyNumberFormat="1" applyFont="1" applyFill="1" applyBorder="1" applyAlignment="1" applyProtection="1">
      <alignment horizontal="center" wrapText="1"/>
      <protection locked="0"/>
    </xf>
    <xf numFmtId="0" fontId="10" fillId="7" borderId="15" xfId="1" applyFont="1" applyFill="1" applyBorder="1" applyAlignment="1" applyProtection="1">
      <alignment horizontal="center" wrapText="1"/>
      <protection locked="0"/>
    </xf>
    <xf numFmtId="0" fontId="10" fillId="7" borderId="0" xfId="1" applyFont="1" applyFill="1" applyAlignment="1" applyProtection="1">
      <alignment horizontal="center" wrapText="1"/>
      <protection locked="0"/>
    </xf>
    <xf numFmtId="0" fontId="10" fillId="7" borderId="14" xfId="1" applyFont="1" applyFill="1" applyBorder="1" applyAlignment="1" applyProtection="1">
      <alignment horizontal="center" wrapText="1"/>
      <protection locked="0"/>
    </xf>
    <xf numFmtId="0" fontId="10" fillId="7" borderId="2" xfId="1" applyFont="1" applyFill="1" applyBorder="1" applyAlignment="1" applyProtection="1">
      <alignment horizontal="center" wrapText="1"/>
      <protection locked="0"/>
    </xf>
    <xf numFmtId="0" fontId="10" fillId="7" borderId="3" xfId="1" applyFont="1" applyFill="1" applyBorder="1" applyAlignment="1" applyProtection="1">
      <alignment horizontal="center" wrapText="1"/>
      <protection locked="0"/>
    </xf>
    <xf numFmtId="0" fontId="10" fillId="7" borderId="21" xfId="1" applyFont="1" applyFill="1" applyBorder="1" applyAlignment="1" applyProtection="1">
      <alignment horizontal="center" wrapText="1"/>
      <protection locked="0"/>
    </xf>
    <xf numFmtId="0" fontId="10" fillId="7" borderId="20" xfId="1" applyFont="1" applyFill="1" applyBorder="1" applyAlignment="1" applyProtection="1">
      <alignment horizontal="center" wrapText="1"/>
      <protection locked="0"/>
    </xf>
    <xf numFmtId="0" fontId="10" fillId="7" borderId="18" xfId="1" applyFont="1" applyFill="1" applyBorder="1" applyAlignment="1" applyProtection="1">
      <alignment horizontal="center" wrapText="1"/>
      <protection locked="0"/>
    </xf>
    <xf numFmtId="0" fontId="10" fillId="7" borderId="19" xfId="1" applyFont="1" applyFill="1" applyBorder="1" applyAlignment="1" applyProtection="1">
      <alignment horizontal="center" wrapText="1"/>
      <protection locked="0"/>
    </xf>
    <xf numFmtId="0" fontId="10" fillId="7" borderId="22" xfId="1" applyFont="1" applyFill="1" applyBorder="1" applyAlignment="1" applyProtection="1">
      <alignment horizontal="center" wrapText="1"/>
      <protection locked="0"/>
    </xf>
    <xf numFmtId="0" fontId="3" fillId="4" borderId="31" xfId="1" applyFont="1" applyFill="1" applyBorder="1" applyAlignment="1">
      <alignment horizontal="center" vertical="center" wrapText="1"/>
    </xf>
    <xf numFmtId="0" fontId="3" fillId="4" borderId="23" xfId="1" applyFont="1" applyFill="1" applyBorder="1" applyAlignment="1">
      <alignment horizontal="center" vertical="center" wrapText="1"/>
    </xf>
    <xf numFmtId="0" fontId="3" fillId="4" borderId="32" xfId="1" applyFont="1" applyFill="1" applyBorder="1" applyAlignment="1">
      <alignment horizontal="center" vertical="center" wrapText="1"/>
    </xf>
    <xf numFmtId="0" fontId="14" fillId="5" borderId="43" xfId="1" applyFont="1" applyFill="1" applyBorder="1" applyAlignment="1">
      <alignment horizontal="left" wrapText="1"/>
    </xf>
    <xf numFmtId="0" fontId="14" fillId="5" borderId="44" xfId="1" applyFont="1" applyFill="1" applyBorder="1" applyAlignment="1">
      <alignment horizontal="left" wrapText="1"/>
    </xf>
    <xf numFmtId="0" fontId="14" fillId="5" borderId="45" xfId="1" applyFont="1" applyFill="1" applyBorder="1" applyAlignment="1">
      <alignment horizontal="left" wrapText="1"/>
    </xf>
    <xf numFmtId="0" fontId="14" fillId="4" borderId="37" xfId="1" applyFont="1" applyFill="1" applyBorder="1" applyAlignment="1">
      <alignment horizontal="center" vertical="center" wrapText="1"/>
    </xf>
    <xf numFmtId="0" fontId="10" fillId="0" borderId="37" xfId="1" applyFont="1" applyBorder="1" applyAlignment="1">
      <alignment vertical="center" wrapText="1"/>
    </xf>
    <xf numFmtId="0" fontId="14" fillId="4" borderId="6" xfId="1" applyFont="1" applyFill="1" applyBorder="1" applyAlignment="1">
      <alignment horizontal="center" vertical="center" wrapText="1"/>
    </xf>
    <xf numFmtId="0" fontId="14" fillId="4" borderId="8" xfId="1" applyFont="1" applyFill="1" applyBorder="1" applyAlignment="1">
      <alignment horizontal="center" vertical="center" wrapText="1"/>
    </xf>
    <xf numFmtId="3" fontId="10" fillId="7" borderId="29" xfId="1" applyNumberFormat="1" applyFont="1" applyFill="1" applyBorder="1" applyAlignment="1" applyProtection="1">
      <alignment horizontal="center" wrapText="1"/>
      <protection locked="0"/>
    </xf>
    <xf numFmtId="3" fontId="10" fillId="7" borderId="16" xfId="1" applyNumberFormat="1" applyFont="1" applyFill="1" applyBorder="1" applyAlignment="1" applyProtection="1">
      <alignment horizontal="center" wrapText="1"/>
      <protection locked="0"/>
    </xf>
    <xf numFmtId="3" fontId="10" fillId="7" borderId="2" xfId="1" applyNumberFormat="1" applyFont="1" applyFill="1" applyBorder="1" applyAlignment="1" applyProtection="1">
      <alignment horizontal="center" wrapText="1"/>
      <protection locked="0"/>
    </xf>
    <xf numFmtId="3" fontId="10" fillId="7" borderId="3" xfId="1" applyNumberFormat="1" applyFont="1" applyFill="1" applyBorder="1" applyAlignment="1" applyProtection="1">
      <alignment horizontal="center" wrapText="1"/>
      <protection locked="0"/>
    </xf>
    <xf numFmtId="0" fontId="10" fillId="7" borderId="26" xfId="1" applyFont="1" applyFill="1" applyBorder="1" applyAlignment="1" applyProtection="1">
      <alignment horizontal="center" wrapText="1"/>
      <protection locked="0"/>
    </xf>
    <xf numFmtId="0" fontId="10" fillId="7" borderId="17" xfId="1" applyFont="1" applyFill="1" applyBorder="1" applyAlignment="1" applyProtection="1">
      <alignment horizontal="center" wrapText="1"/>
      <protection locked="0"/>
    </xf>
    <xf numFmtId="0" fontId="14" fillId="10" borderId="27" xfId="1" applyFont="1" applyFill="1" applyBorder="1" applyAlignment="1">
      <alignment horizontal="left" wrapText="1"/>
    </xf>
    <xf numFmtId="0" fontId="14" fillId="10" borderId="20" xfId="1" applyFont="1" applyFill="1" applyBorder="1" applyAlignment="1">
      <alignment horizontal="left" wrapText="1"/>
    </xf>
    <xf numFmtId="0" fontId="10" fillId="10" borderId="21" xfId="1" applyFont="1" applyFill="1" applyBorder="1" applyAlignment="1">
      <alignment horizontal="center" wrapText="1"/>
    </xf>
    <xf numFmtId="0" fontId="10" fillId="10" borderId="18" xfId="1" applyFont="1" applyFill="1" applyBorder="1" applyAlignment="1">
      <alignment horizontal="center" wrapText="1"/>
    </xf>
    <xf numFmtId="0" fontId="10" fillId="7" borderId="27" xfId="1" applyFont="1" applyFill="1" applyBorder="1" applyAlignment="1" applyProtection="1">
      <alignment horizontal="center" wrapText="1"/>
      <protection locked="0"/>
    </xf>
    <xf numFmtId="0" fontId="10" fillId="7" borderId="46" xfId="1" applyFont="1" applyFill="1" applyBorder="1" applyAlignment="1" applyProtection="1">
      <alignment horizontal="center" wrapText="1"/>
      <protection locked="0"/>
    </xf>
    <xf numFmtId="0" fontId="10" fillId="10" borderId="15" xfId="1" applyFont="1" applyFill="1" applyBorder="1" applyAlignment="1">
      <alignment horizontal="center" wrapText="1"/>
    </xf>
    <xf numFmtId="0" fontId="10" fillId="10" borderId="14" xfId="1" applyFont="1" applyFill="1" applyBorder="1" applyAlignment="1">
      <alignment horizontal="center" wrapText="1"/>
    </xf>
    <xf numFmtId="0" fontId="10" fillId="10" borderId="40" xfId="1" applyFont="1" applyFill="1" applyBorder="1" applyAlignment="1">
      <alignment horizontal="center" wrapText="1"/>
    </xf>
    <xf numFmtId="0" fontId="10" fillId="10" borderId="41" xfId="1" applyFont="1" applyFill="1" applyBorder="1" applyAlignment="1">
      <alignment horizontal="center" wrapText="1"/>
    </xf>
    <xf numFmtId="49" fontId="14" fillId="4" borderId="31" xfId="1" applyNumberFormat="1" applyFont="1" applyFill="1" applyBorder="1" applyAlignment="1">
      <alignment vertical="center" wrapText="1"/>
    </xf>
    <xf numFmtId="0" fontId="10" fillId="0" borderId="23" xfId="1" applyFont="1" applyBorder="1" applyAlignment="1">
      <alignment vertical="center" wrapText="1"/>
    </xf>
    <xf numFmtId="0" fontId="10" fillId="0" borderId="42" xfId="1" applyFont="1" applyBorder="1" applyAlignment="1">
      <alignment vertical="center" wrapText="1"/>
    </xf>
    <xf numFmtId="0" fontId="14" fillId="4" borderId="7" xfId="1" applyFont="1" applyFill="1" applyBorder="1" applyAlignment="1">
      <alignment horizontal="center" vertical="center" wrapText="1"/>
    </xf>
    <xf numFmtId="0" fontId="14" fillId="4" borderId="43" xfId="1" applyFont="1" applyFill="1" applyBorder="1" applyAlignment="1">
      <alignment horizontal="center" vertical="center" wrapText="1"/>
    </xf>
    <xf numFmtId="0" fontId="14" fillId="4" borderId="44" xfId="1" applyFont="1" applyFill="1" applyBorder="1" applyAlignment="1">
      <alignment horizontal="center" vertical="center" wrapText="1"/>
    </xf>
    <xf numFmtId="0" fontId="14" fillId="4" borderId="58" xfId="1" applyFont="1" applyFill="1" applyBorder="1" applyAlignment="1">
      <alignment horizontal="center" vertical="center" wrapText="1"/>
    </xf>
    <xf numFmtId="0" fontId="4" fillId="2" borderId="0" xfId="1" applyFont="1" applyFill="1" applyAlignment="1">
      <alignment horizontal="center"/>
    </xf>
    <xf numFmtId="0" fontId="4" fillId="7" borderId="20" xfId="1" applyFont="1" applyFill="1" applyBorder="1" applyAlignment="1" applyProtection="1">
      <alignment horizontal="center" wrapText="1"/>
      <protection locked="0"/>
    </xf>
    <xf numFmtId="167" fontId="4" fillId="7" borderId="20" xfId="1" applyNumberFormat="1" applyFont="1" applyFill="1" applyBorder="1" applyAlignment="1" applyProtection="1">
      <alignment horizontal="center"/>
      <protection locked="0"/>
    </xf>
    <xf numFmtId="0" fontId="4" fillId="7" borderId="20" xfId="1" applyFont="1" applyFill="1" applyBorder="1" applyAlignment="1" applyProtection="1">
      <alignment horizontal="center"/>
      <protection locked="0"/>
    </xf>
    <xf numFmtId="0" fontId="11" fillId="2" borderId="40" xfId="1" applyFont="1" applyFill="1" applyBorder="1" applyAlignment="1">
      <alignment horizontal="center" wrapText="1"/>
    </xf>
    <xf numFmtId="0" fontId="11" fillId="2" borderId="41" xfId="1" applyFont="1" applyFill="1" applyBorder="1" applyAlignment="1">
      <alignment horizontal="center" wrapText="1"/>
    </xf>
    <xf numFmtId="0" fontId="11" fillId="2" borderId="15" xfId="1" applyFont="1" applyFill="1" applyBorder="1" applyAlignment="1">
      <alignment horizontal="center" wrapText="1"/>
    </xf>
    <xf numFmtId="0" fontId="11" fillId="2" borderId="14" xfId="1" applyFont="1" applyFill="1" applyBorder="1" applyAlignment="1">
      <alignment horizontal="center" wrapText="1"/>
    </xf>
  </cellXfs>
  <cellStyles count="10">
    <cellStyle name="Comma 2" xfId="2" xr:uid="{00000000-0005-0000-0000-000000000000}"/>
    <cellStyle name="Comma 3" xfId="6" xr:uid="{00000000-0005-0000-0000-000001000000}"/>
    <cellStyle name="Currency 2" xfId="3" xr:uid="{00000000-0005-0000-0000-000002000000}"/>
    <cellStyle name="Currency 3" xfId="7" xr:uid="{00000000-0005-0000-0000-000003000000}"/>
    <cellStyle name="Normal" xfId="0" builtinId="0"/>
    <cellStyle name="Normal 2" xfId="1" xr:uid="{00000000-0005-0000-0000-000005000000}"/>
    <cellStyle name="Normal 3" xfId="5" xr:uid="{00000000-0005-0000-0000-000006000000}"/>
    <cellStyle name="Per cent" xfId="9" builtinId="5"/>
    <cellStyle name="Percent 2" xfId="4" xr:uid="{00000000-0005-0000-0000-000008000000}"/>
    <cellStyle name="Percent 3" xfId="8" xr:uid="{00000000-0005-0000-0000-000009000000}"/>
  </cellStyles>
  <dxfs count="0"/>
  <tableStyles count="0" defaultTableStyle="TableStyleMedium2" defaultPivotStyle="PivotStyleLight16"/>
  <colors>
    <mruColors>
      <color rgb="FFFFCC99"/>
      <color rgb="FFFFFFCC"/>
      <color rgb="FFFFFFFF"/>
      <color rgb="FF0099FF"/>
      <color rgb="FF66CC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5"/>
  <sheetViews>
    <sheetView tabSelected="1" topLeftCell="A3" workbookViewId="0">
      <selection activeCell="B10" sqref="B10"/>
    </sheetView>
  </sheetViews>
  <sheetFormatPr defaultRowHeight="15.5" x14ac:dyDescent="0.35"/>
  <cols>
    <col min="1" max="1" width="7" customWidth="1"/>
    <col min="2" max="2" width="103.23046875" customWidth="1"/>
  </cols>
  <sheetData>
    <row r="2" spans="1:2" ht="31" x14ac:dyDescent="0.35">
      <c r="B2" s="133" t="s">
        <v>0</v>
      </c>
    </row>
    <row r="4" spans="1:2" x14ac:dyDescent="0.35">
      <c r="A4" s="169">
        <v>1</v>
      </c>
      <c r="B4" t="s">
        <v>1</v>
      </c>
    </row>
    <row r="5" spans="1:2" x14ac:dyDescent="0.35">
      <c r="A5" s="169">
        <v>2</v>
      </c>
      <c r="B5" t="s">
        <v>2</v>
      </c>
    </row>
    <row r="6" spans="1:2" x14ac:dyDescent="0.35">
      <c r="A6" s="169">
        <v>3</v>
      </c>
      <c r="B6" s="135" t="s">
        <v>3</v>
      </c>
    </row>
    <row r="7" spans="1:2" x14ac:dyDescent="0.35">
      <c r="A7" s="169">
        <v>4</v>
      </c>
      <c r="B7" t="s">
        <v>4</v>
      </c>
    </row>
    <row r="8" spans="1:2" x14ac:dyDescent="0.35">
      <c r="A8" s="169">
        <v>5</v>
      </c>
      <c r="B8" t="s">
        <v>5</v>
      </c>
    </row>
    <row r="9" spans="1:2" x14ac:dyDescent="0.35">
      <c r="A9" s="169">
        <v>6</v>
      </c>
      <c r="B9" t="s">
        <v>6</v>
      </c>
    </row>
    <row r="10" spans="1:2" x14ac:dyDescent="0.35">
      <c r="A10" s="169">
        <v>7</v>
      </c>
      <c r="B10" s="134" t="s">
        <v>122</v>
      </c>
    </row>
    <row r="11" spans="1:2" x14ac:dyDescent="0.35">
      <c r="A11" s="169">
        <v>8</v>
      </c>
      <c r="B11" t="s">
        <v>7</v>
      </c>
    </row>
    <row r="12" spans="1:2" x14ac:dyDescent="0.35">
      <c r="A12" s="169">
        <v>9</v>
      </c>
      <c r="B12" t="s">
        <v>8</v>
      </c>
    </row>
    <row r="13" spans="1:2" ht="31" x14ac:dyDescent="0.35">
      <c r="A13" s="169">
        <v>10</v>
      </c>
      <c r="B13" s="134" t="s">
        <v>9</v>
      </c>
    </row>
    <row r="14" spans="1:2" ht="31" x14ac:dyDescent="0.35">
      <c r="A14" s="169">
        <v>11</v>
      </c>
      <c r="B14" s="134" t="s">
        <v>10</v>
      </c>
    </row>
    <row r="15" spans="1:2" ht="31" x14ac:dyDescent="0.35">
      <c r="A15" s="169">
        <v>12</v>
      </c>
      <c r="B15" s="134" t="s">
        <v>11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84"/>
  <sheetViews>
    <sheetView topLeftCell="A82" workbookViewId="0">
      <selection activeCell="A94" sqref="A94"/>
    </sheetView>
  </sheetViews>
  <sheetFormatPr defaultRowHeight="15.5" x14ac:dyDescent="0.35"/>
  <cols>
    <col min="1" max="1" width="7.3046875" customWidth="1"/>
    <col min="2" max="2" width="24.23046875" customWidth="1"/>
    <col min="4" max="4" width="8.84375" customWidth="1"/>
    <col min="6" max="6" width="9.53515625" customWidth="1"/>
    <col min="8" max="8" width="9.765625" customWidth="1"/>
    <col min="18" max="18" width="11.23046875" bestFit="1" customWidth="1"/>
  </cols>
  <sheetData>
    <row r="1" spans="1:18" x14ac:dyDescent="0.35">
      <c r="A1" s="1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8" ht="18" x14ac:dyDescent="0.4">
      <c r="A2" s="226" t="s">
        <v>12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</row>
    <row r="3" spans="1:18" ht="18" x14ac:dyDescent="0.4">
      <c r="A3" s="226" t="s">
        <v>13</v>
      </c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226"/>
      <c r="M3" s="226"/>
      <c r="N3" s="226"/>
      <c r="O3" s="226"/>
      <c r="P3" s="226"/>
    </row>
    <row r="4" spans="1:18" ht="18" x14ac:dyDescent="0.4">
      <c r="A4" s="226" t="s">
        <v>14</v>
      </c>
      <c r="B4" s="226"/>
      <c r="C4" s="226"/>
      <c r="D4" s="226"/>
      <c r="E4" s="226"/>
      <c r="F4" s="226"/>
      <c r="G4" s="226"/>
      <c r="H4" s="226"/>
      <c r="I4" s="226"/>
      <c r="J4" s="226"/>
      <c r="K4" s="226"/>
      <c r="L4" s="226"/>
      <c r="M4" s="226"/>
      <c r="N4" s="226"/>
      <c r="O4" s="226"/>
      <c r="P4" s="226"/>
    </row>
    <row r="5" spans="1:18" x14ac:dyDescent="0.3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8" ht="18.5" thickBot="1" x14ac:dyDescent="0.45">
      <c r="A6" s="5"/>
      <c r="B6" s="6" t="s">
        <v>15</v>
      </c>
      <c r="C6" s="227"/>
      <c r="D6" s="227"/>
      <c r="E6" s="227"/>
      <c r="F6" s="5"/>
      <c r="G6" s="5"/>
      <c r="H6" s="5"/>
      <c r="I6" s="6" t="s">
        <v>16</v>
      </c>
      <c r="J6" s="228">
        <v>46112</v>
      </c>
      <c r="K6" s="229"/>
      <c r="L6" s="4"/>
      <c r="M6" s="4"/>
      <c r="N6" s="4"/>
      <c r="O6" s="4"/>
      <c r="P6" s="4"/>
    </row>
    <row r="7" spans="1:18" x14ac:dyDescent="0.3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8" x14ac:dyDescent="0.35">
      <c r="A8" s="7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8" ht="18" x14ac:dyDescent="0.4">
      <c r="A9" s="5" t="s">
        <v>17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8" ht="16" thickBot="1" x14ac:dyDescent="0.4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8" ht="12" customHeight="1" x14ac:dyDescent="0.35">
      <c r="A11" s="28">
        <v>1</v>
      </c>
      <c r="B11" s="29">
        <v>2</v>
      </c>
      <c r="C11" s="29">
        <v>3</v>
      </c>
      <c r="D11" s="29">
        <v>4</v>
      </c>
      <c r="E11" s="29">
        <v>5</v>
      </c>
      <c r="F11" s="29">
        <v>6</v>
      </c>
      <c r="G11" s="29">
        <v>7</v>
      </c>
      <c r="H11" s="29">
        <v>8</v>
      </c>
      <c r="I11" s="29">
        <v>9</v>
      </c>
      <c r="J11" s="29">
        <v>10</v>
      </c>
      <c r="K11" s="31">
        <v>11</v>
      </c>
      <c r="L11" s="29">
        <v>12</v>
      </c>
      <c r="M11" s="31">
        <v>13</v>
      </c>
      <c r="N11" s="31">
        <v>14</v>
      </c>
      <c r="O11" s="29">
        <v>15</v>
      </c>
      <c r="P11" s="30">
        <v>16</v>
      </c>
      <c r="Q11" s="57"/>
      <c r="R11" s="57"/>
    </row>
    <row r="12" spans="1:18" ht="49.5" customHeight="1" x14ac:dyDescent="0.35">
      <c r="A12" s="101" t="s">
        <v>18</v>
      </c>
      <c r="B12" s="33" t="s">
        <v>19</v>
      </c>
      <c r="C12" s="32" t="s">
        <v>20</v>
      </c>
      <c r="D12" s="32" t="s">
        <v>21</v>
      </c>
      <c r="E12" s="32" t="s">
        <v>22</v>
      </c>
      <c r="F12" s="32" t="s">
        <v>23</v>
      </c>
      <c r="G12" s="32" t="s">
        <v>24</v>
      </c>
      <c r="H12" s="32" t="s">
        <v>25</v>
      </c>
      <c r="I12" s="32" t="s">
        <v>26</v>
      </c>
      <c r="J12" s="32" t="s">
        <v>27</v>
      </c>
      <c r="K12" s="35" t="s">
        <v>28</v>
      </c>
      <c r="L12" s="32" t="s">
        <v>29</v>
      </c>
      <c r="M12" s="35" t="s">
        <v>30</v>
      </c>
      <c r="N12" s="35" t="s">
        <v>31</v>
      </c>
      <c r="O12" s="32" t="s">
        <v>32</v>
      </c>
      <c r="P12" s="34" t="s">
        <v>33</v>
      </c>
      <c r="Q12" s="57"/>
      <c r="R12" s="57"/>
    </row>
    <row r="13" spans="1:18" ht="12" customHeight="1" x14ac:dyDescent="0.35">
      <c r="A13" s="89"/>
      <c r="B13" s="90"/>
      <c r="C13" s="96" t="s">
        <v>34</v>
      </c>
      <c r="D13" s="96" t="s">
        <v>35</v>
      </c>
      <c r="E13" s="91" t="s">
        <v>36</v>
      </c>
      <c r="F13" s="96" t="s">
        <v>34</v>
      </c>
      <c r="G13" s="96" t="s">
        <v>35</v>
      </c>
      <c r="H13" s="96" t="s">
        <v>34</v>
      </c>
      <c r="I13" s="92" t="s">
        <v>37</v>
      </c>
      <c r="J13" s="92" t="s">
        <v>37</v>
      </c>
      <c r="K13" s="93" t="s">
        <v>38</v>
      </c>
      <c r="L13" s="93" t="s">
        <v>37</v>
      </c>
      <c r="M13" s="94" t="s">
        <v>38</v>
      </c>
      <c r="N13" s="94" t="s">
        <v>38</v>
      </c>
      <c r="O13" s="97">
        <v>0</v>
      </c>
      <c r="P13" s="98">
        <v>0</v>
      </c>
      <c r="Q13" s="57"/>
      <c r="R13" s="57"/>
    </row>
    <row r="14" spans="1:18" ht="12" customHeight="1" x14ac:dyDescent="0.35">
      <c r="A14" s="102"/>
      <c r="B14" s="103"/>
      <c r="C14" s="128"/>
      <c r="D14" s="129"/>
      <c r="E14" s="104"/>
      <c r="F14" s="128"/>
      <c r="G14" s="129"/>
      <c r="H14" s="128"/>
      <c r="I14" s="104"/>
      <c r="J14" s="104"/>
      <c r="K14" s="104"/>
      <c r="L14" s="104"/>
      <c r="M14" s="105"/>
      <c r="N14" s="106"/>
      <c r="O14" s="107"/>
      <c r="P14" s="108"/>
      <c r="Q14" s="57"/>
      <c r="R14" s="57"/>
    </row>
    <row r="15" spans="1:18" ht="12" customHeight="1" x14ac:dyDescent="0.35">
      <c r="A15" s="102"/>
      <c r="B15" s="103"/>
      <c r="C15" s="128"/>
      <c r="D15" s="129"/>
      <c r="E15" s="104"/>
      <c r="F15" s="128"/>
      <c r="G15" s="129"/>
      <c r="H15" s="128"/>
      <c r="I15" s="104"/>
      <c r="J15" s="104"/>
      <c r="K15" s="104"/>
      <c r="L15" s="104"/>
      <c r="M15" s="105"/>
      <c r="N15" s="106"/>
      <c r="O15" s="107"/>
      <c r="P15" s="108"/>
      <c r="Q15" s="57"/>
      <c r="R15" s="57"/>
    </row>
    <row r="16" spans="1:18" ht="12" customHeight="1" x14ac:dyDescent="0.35">
      <c r="A16" s="102"/>
      <c r="B16" s="103"/>
      <c r="C16" s="128"/>
      <c r="D16" s="129"/>
      <c r="E16" s="104"/>
      <c r="F16" s="128"/>
      <c r="G16" s="129"/>
      <c r="H16" s="128"/>
      <c r="I16" s="104"/>
      <c r="J16" s="104"/>
      <c r="K16" s="129"/>
      <c r="L16" s="104"/>
      <c r="M16" s="105"/>
      <c r="N16" s="106"/>
      <c r="O16" s="107"/>
      <c r="P16" s="108"/>
      <c r="Q16" s="57"/>
      <c r="R16" s="57"/>
    </row>
    <row r="17" spans="1:18" ht="12" customHeight="1" x14ac:dyDescent="0.35">
      <c r="A17" s="102"/>
      <c r="B17" s="103"/>
      <c r="C17" s="128"/>
      <c r="D17" s="129"/>
      <c r="E17" s="104"/>
      <c r="F17" s="128"/>
      <c r="G17" s="129"/>
      <c r="H17" s="128"/>
      <c r="I17" s="104"/>
      <c r="J17" s="104"/>
      <c r="K17" s="104"/>
      <c r="L17" s="104"/>
      <c r="M17" s="106"/>
      <c r="N17" s="106"/>
      <c r="O17" s="107"/>
      <c r="P17" s="108"/>
      <c r="Q17" s="57"/>
      <c r="R17" s="57"/>
    </row>
    <row r="18" spans="1:18" ht="12" customHeight="1" x14ac:dyDescent="0.35">
      <c r="A18" s="102"/>
      <c r="B18" s="103"/>
      <c r="C18" s="128"/>
      <c r="D18" s="129"/>
      <c r="E18" s="104"/>
      <c r="F18" s="128"/>
      <c r="G18" s="129"/>
      <c r="H18" s="128"/>
      <c r="I18" s="104"/>
      <c r="J18" s="104"/>
      <c r="K18" s="104"/>
      <c r="L18" s="104"/>
      <c r="M18" s="106"/>
      <c r="N18" s="106"/>
      <c r="O18" s="107"/>
      <c r="P18" s="108"/>
      <c r="Q18" s="57"/>
      <c r="R18" s="57"/>
    </row>
    <row r="19" spans="1:18" ht="12" customHeight="1" x14ac:dyDescent="0.35">
      <c r="A19" s="102"/>
      <c r="B19" s="103"/>
      <c r="C19" s="128"/>
      <c r="D19" s="129"/>
      <c r="E19" s="104"/>
      <c r="F19" s="128"/>
      <c r="G19" s="129"/>
      <c r="H19" s="128"/>
      <c r="I19" s="104"/>
      <c r="J19" s="104"/>
      <c r="K19" s="104"/>
      <c r="L19" s="104"/>
      <c r="M19" s="106"/>
      <c r="N19" s="106"/>
      <c r="O19" s="107"/>
      <c r="P19" s="108"/>
      <c r="Q19" s="57"/>
      <c r="R19" s="57"/>
    </row>
    <row r="20" spans="1:18" ht="12" customHeight="1" x14ac:dyDescent="0.35">
      <c r="A20" s="102"/>
      <c r="B20" s="103"/>
      <c r="C20" s="128"/>
      <c r="D20" s="129"/>
      <c r="E20" s="104"/>
      <c r="F20" s="128"/>
      <c r="G20" s="129"/>
      <c r="H20" s="128"/>
      <c r="I20" s="104"/>
      <c r="J20" s="104"/>
      <c r="K20" s="104"/>
      <c r="L20" s="104"/>
      <c r="M20" s="106"/>
      <c r="N20" s="106"/>
      <c r="O20" s="107"/>
      <c r="P20" s="108"/>
      <c r="Q20" s="57"/>
      <c r="R20" s="57"/>
    </row>
    <row r="21" spans="1:18" ht="12" customHeight="1" x14ac:dyDescent="0.35">
      <c r="A21" s="102"/>
      <c r="B21" s="103"/>
      <c r="C21" s="128"/>
      <c r="D21" s="129"/>
      <c r="E21" s="104"/>
      <c r="F21" s="128"/>
      <c r="G21" s="129"/>
      <c r="H21" s="128"/>
      <c r="I21" s="104"/>
      <c r="J21" s="104"/>
      <c r="K21" s="104"/>
      <c r="L21" s="104"/>
      <c r="M21" s="106"/>
      <c r="N21" s="106"/>
      <c r="O21" s="107"/>
      <c r="P21" s="108"/>
      <c r="Q21" s="57"/>
      <c r="R21" s="57"/>
    </row>
    <row r="22" spans="1:18" ht="12" customHeight="1" x14ac:dyDescent="0.35">
      <c r="A22" s="102"/>
      <c r="B22" s="103"/>
      <c r="C22" s="128"/>
      <c r="D22" s="129"/>
      <c r="E22" s="104"/>
      <c r="F22" s="128"/>
      <c r="G22" s="129"/>
      <c r="H22" s="128"/>
      <c r="I22" s="104"/>
      <c r="J22" s="104"/>
      <c r="K22" s="129"/>
      <c r="L22" s="104"/>
      <c r="M22" s="106"/>
      <c r="N22" s="106"/>
      <c r="O22" s="107"/>
      <c r="P22" s="108"/>
      <c r="Q22" s="57"/>
      <c r="R22" s="57"/>
    </row>
    <row r="23" spans="1:18" ht="12" customHeight="1" x14ac:dyDescent="0.35">
      <c r="A23" s="102"/>
      <c r="B23" s="103"/>
      <c r="C23" s="128"/>
      <c r="D23" s="129"/>
      <c r="E23" s="104"/>
      <c r="F23" s="128"/>
      <c r="G23" s="129"/>
      <c r="H23" s="128"/>
      <c r="I23" s="104"/>
      <c r="J23" s="104"/>
      <c r="K23" s="130"/>
      <c r="L23" s="104"/>
      <c r="M23" s="106"/>
      <c r="N23" s="106"/>
      <c r="O23" s="107"/>
      <c r="P23" s="108"/>
      <c r="Q23" s="57"/>
      <c r="R23" s="57"/>
    </row>
    <row r="24" spans="1:18" ht="12" customHeight="1" x14ac:dyDescent="0.35">
      <c r="A24" s="102"/>
      <c r="B24" s="103"/>
      <c r="C24" s="128"/>
      <c r="D24" s="104"/>
      <c r="E24" s="104"/>
      <c r="F24" s="128"/>
      <c r="G24" s="104"/>
      <c r="H24" s="128"/>
      <c r="I24" s="104"/>
      <c r="J24" s="104"/>
      <c r="K24" s="130"/>
      <c r="L24" s="104"/>
      <c r="M24" s="106"/>
      <c r="N24" s="106"/>
      <c r="O24" s="107"/>
      <c r="P24" s="108"/>
      <c r="Q24" s="57"/>
    </row>
    <row r="25" spans="1:18" ht="12" customHeight="1" x14ac:dyDescent="0.35">
      <c r="A25" s="102"/>
      <c r="B25" s="103"/>
      <c r="C25" s="128"/>
      <c r="D25" s="104"/>
      <c r="E25" s="104"/>
      <c r="F25" s="128"/>
      <c r="G25" s="104"/>
      <c r="H25" s="128"/>
      <c r="I25" s="104"/>
      <c r="J25" s="104"/>
      <c r="K25" s="130"/>
      <c r="L25" s="104"/>
      <c r="M25" s="106"/>
      <c r="N25" s="106"/>
      <c r="O25" s="107"/>
      <c r="P25" s="108"/>
      <c r="Q25" s="57"/>
    </row>
    <row r="26" spans="1:18" ht="12" customHeight="1" x14ac:dyDescent="0.35">
      <c r="A26" s="102"/>
      <c r="B26" s="103"/>
      <c r="C26" s="128"/>
      <c r="D26" s="104"/>
      <c r="E26" s="104"/>
      <c r="F26" s="128"/>
      <c r="G26" s="104"/>
      <c r="H26" s="128"/>
      <c r="I26" s="104"/>
      <c r="J26" s="104"/>
      <c r="K26" s="130"/>
      <c r="L26" s="104"/>
      <c r="M26" s="106" t="s">
        <v>39</v>
      </c>
      <c r="N26" s="106"/>
      <c r="O26" s="107"/>
      <c r="P26" s="108"/>
      <c r="Q26" s="57"/>
    </row>
    <row r="27" spans="1:18" ht="12" customHeight="1" x14ac:dyDescent="0.35">
      <c r="A27" s="102"/>
      <c r="B27" s="103"/>
      <c r="C27" s="128"/>
      <c r="D27" s="104"/>
      <c r="E27" s="104"/>
      <c r="F27" s="128"/>
      <c r="G27" s="104"/>
      <c r="H27" s="128"/>
      <c r="I27" s="104"/>
      <c r="J27" s="104"/>
      <c r="K27" s="130"/>
      <c r="L27" s="104"/>
      <c r="M27" s="106" t="s">
        <v>39</v>
      </c>
      <c r="N27" s="106"/>
      <c r="O27" s="107"/>
      <c r="P27" s="108"/>
      <c r="Q27" s="57"/>
    </row>
    <row r="28" spans="1:18" ht="12" customHeight="1" x14ac:dyDescent="0.35">
      <c r="A28" s="102"/>
      <c r="B28" s="103"/>
      <c r="C28" s="128"/>
      <c r="D28" s="104"/>
      <c r="E28" s="104"/>
      <c r="F28" s="128"/>
      <c r="G28" s="104"/>
      <c r="H28" s="128"/>
      <c r="I28" s="104"/>
      <c r="J28" s="104"/>
      <c r="K28" s="130"/>
      <c r="L28" s="104"/>
      <c r="M28" s="106" t="s">
        <v>39</v>
      </c>
      <c r="N28" s="106"/>
      <c r="O28" s="107"/>
      <c r="P28" s="108"/>
      <c r="Q28" s="57"/>
    </row>
    <row r="29" spans="1:18" ht="12" customHeight="1" x14ac:dyDescent="0.35">
      <c r="A29" s="102"/>
      <c r="B29" s="103"/>
      <c r="C29" s="128"/>
      <c r="D29" s="104"/>
      <c r="E29" s="104"/>
      <c r="F29" s="128"/>
      <c r="G29" s="104"/>
      <c r="H29" s="128"/>
      <c r="I29" s="104"/>
      <c r="J29" s="104"/>
      <c r="K29" s="130"/>
      <c r="L29" s="104"/>
      <c r="M29" s="106" t="s">
        <v>39</v>
      </c>
      <c r="N29" s="106"/>
      <c r="O29" s="107"/>
      <c r="P29" s="108"/>
      <c r="Q29" s="57"/>
    </row>
    <row r="30" spans="1:18" ht="12" customHeight="1" x14ac:dyDescent="0.35">
      <c r="A30" s="102"/>
      <c r="B30" s="103"/>
      <c r="C30" s="128"/>
      <c r="D30" s="129"/>
      <c r="E30" s="104"/>
      <c r="F30" s="128"/>
      <c r="G30" s="129"/>
      <c r="H30" s="128"/>
      <c r="I30" s="104"/>
      <c r="J30" s="104"/>
      <c r="K30" s="130"/>
      <c r="L30" s="104"/>
      <c r="M30" s="106"/>
      <c r="N30" s="106"/>
      <c r="O30" s="107"/>
      <c r="P30" s="108"/>
      <c r="Q30" s="57"/>
      <c r="R30" s="57"/>
    </row>
    <row r="31" spans="1:18" ht="12" customHeight="1" thickBot="1" x14ac:dyDescent="0.4">
      <c r="A31" s="109"/>
      <c r="B31" s="103"/>
      <c r="C31" s="131"/>
      <c r="D31" s="104"/>
      <c r="E31" s="104"/>
      <c r="F31" s="131"/>
      <c r="G31" s="104"/>
      <c r="H31" s="132"/>
      <c r="I31" s="104"/>
      <c r="J31" s="104"/>
      <c r="K31" s="130"/>
      <c r="L31" s="104"/>
      <c r="M31" s="106" t="s">
        <v>39</v>
      </c>
      <c r="N31" s="106"/>
      <c r="O31" s="107"/>
      <c r="P31" s="108"/>
      <c r="Q31" s="57"/>
      <c r="R31" s="57"/>
    </row>
    <row r="32" spans="1:18" ht="12" customHeight="1" thickBot="1" x14ac:dyDescent="0.4">
      <c r="A32" s="36"/>
      <c r="B32" s="37" t="s">
        <v>40</v>
      </c>
      <c r="C32" s="38">
        <f>SUM(C14:C31)</f>
        <v>0</v>
      </c>
      <c r="D32" s="39"/>
      <c r="E32" s="40"/>
      <c r="F32" s="38">
        <f>SUM(F14:F31)</f>
        <v>0</v>
      </c>
      <c r="G32" s="41"/>
      <c r="H32" s="88">
        <f>SUM(H14:H31)</f>
        <v>0</v>
      </c>
      <c r="I32" s="37"/>
      <c r="J32" s="42"/>
      <c r="K32" s="40"/>
      <c r="L32" s="40"/>
      <c r="M32" s="43"/>
      <c r="N32" s="43"/>
      <c r="O32" s="43"/>
      <c r="P32" s="44"/>
      <c r="Q32" s="57"/>
      <c r="R32" s="57"/>
    </row>
    <row r="33" spans="1:18" ht="12" customHeight="1" thickTop="1" thickBot="1" x14ac:dyDescent="0.4">
      <c r="A33" s="45"/>
      <c r="B33" s="46"/>
      <c r="C33" s="47"/>
      <c r="D33" s="48"/>
      <c r="E33" s="49"/>
      <c r="F33" s="47"/>
      <c r="G33" s="48"/>
      <c r="H33" s="50"/>
      <c r="I33" s="49"/>
      <c r="J33" s="51"/>
      <c r="K33" s="49"/>
      <c r="L33" s="49"/>
      <c r="M33" s="52"/>
      <c r="N33" s="52"/>
      <c r="O33" s="52"/>
      <c r="P33" s="53"/>
      <c r="Q33" s="57"/>
      <c r="R33" s="57"/>
    </row>
    <row r="34" spans="1:18" ht="12" customHeight="1" x14ac:dyDescent="0.35">
      <c r="A34" s="15"/>
      <c r="B34" s="58"/>
      <c r="C34" s="59"/>
      <c r="D34" s="60"/>
      <c r="E34" s="59"/>
      <c r="F34" s="60"/>
      <c r="G34" s="60"/>
      <c r="H34" s="110"/>
      <c r="I34" s="15"/>
      <c r="J34" s="58"/>
      <c r="K34" s="58"/>
      <c r="L34" s="58"/>
      <c r="M34" s="58"/>
      <c r="N34" s="58"/>
      <c r="O34" s="15"/>
      <c r="P34" s="15"/>
      <c r="Q34" s="57"/>
      <c r="R34" s="57"/>
    </row>
    <row r="35" spans="1:18" ht="12" customHeight="1" thickBot="1" x14ac:dyDescent="0.4">
      <c r="A35" s="61"/>
      <c r="B35" s="139"/>
      <c r="C35" s="139"/>
      <c r="D35" s="62" t="s">
        <v>41</v>
      </c>
      <c r="E35" s="63"/>
      <c r="F35" s="62"/>
      <c r="G35" s="62"/>
      <c r="H35" s="110"/>
      <c r="I35" s="15"/>
      <c r="J35" s="15"/>
      <c r="K35" s="16"/>
      <c r="L35" s="16"/>
      <c r="M35" s="64" t="s">
        <v>42</v>
      </c>
      <c r="N35" s="64" t="s">
        <v>43</v>
      </c>
      <c r="O35" s="64" t="s">
        <v>44</v>
      </c>
      <c r="P35" s="15"/>
      <c r="Q35" s="57"/>
      <c r="R35" s="57"/>
    </row>
    <row r="36" spans="1:18" ht="12" customHeight="1" x14ac:dyDescent="0.35">
      <c r="A36" s="61"/>
      <c r="B36" s="139"/>
      <c r="C36" s="139"/>
      <c r="D36" s="142" t="s">
        <v>45</v>
      </c>
      <c r="E36" s="139"/>
      <c r="F36" s="140"/>
      <c r="G36" s="62"/>
      <c r="H36" s="110"/>
      <c r="I36" s="15"/>
      <c r="J36" s="15"/>
      <c r="K36" s="16"/>
      <c r="L36" s="62" t="s">
        <v>46</v>
      </c>
      <c r="M36" s="99">
        <f>SUMIF(L12:L31,"F",H12:H31)</f>
        <v>0</v>
      </c>
      <c r="N36" s="66">
        <f>SUMIF(L12:L31,"V",H12:H31)</f>
        <v>0</v>
      </c>
      <c r="O36" s="67">
        <f>+M36+N36</f>
        <v>0</v>
      </c>
      <c r="P36" s="15"/>
      <c r="Q36" s="57"/>
      <c r="R36" s="85">
        <f>SUMIF(I12:I31,"E",H12:H31)</f>
        <v>0</v>
      </c>
    </row>
    <row r="37" spans="1:18" ht="12" customHeight="1" x14ac:dyDescent="0.35">
      <c r="A37" s="61"/>
      <c r="B37" s="141" t="s">
        <v>39</v>
      </c>
      <c r="C37" s="142"/>
      <c r="D37" s="139"/>
      <c r="E37" s="142"/>
      <c r="F37" s="140"/>
      <c r="G37" s="62"/>
      <c r="H37" s="110"/>
      <c r="I37" s="15"/>
      <c r="J37" s="63"/>
      <c r="K37" s="16"/>
      <c r="L37" s="62" t="s">
        <v>47</v>
      </c>
      <c r="M37" s="69" t="e">
        <f>+M36/O36</f>
        <v>#DIV/0!</v>
      </c>
      <c r="N37" s="70" t="e">
        <f>+N36/O36</f>
        <v>#DIV/0!</v>
      </c>
      <c r="O37" s="71" t="e">
        <f>+M37+N37</f>
        <v>#DIV/0!</v>
      </c>
      <c r="P37" s="15"/>
      <c r="Q37" s="57"/>
      <c r="R37" s="86">
        <f>SUMIF(I12:I31,"E",F12:F31)</f>
        <v>0</v>
      </c>
    </row>
    <row r="38" spans="1:18" ht="12" customHeight="1" x14ac:dyDescent="0.35">
      <c r="A38" s="136"/>
      <c r="B38" s="138"/>
      <c r="C38" s="138"/>
      <c r="D38" s="138"/>
      <c r="E38" s="138"/>
      <c r="F38" s="144"/>
      <c r="G38" s="72"/>
      <c r="H38" s="65"/>
      <c r="I38" s="15"/>
      <c r="J38" s="62"/>
      <c r="K38" s="16"/>
      <c r="L38" s="15"/>
      <c r="M38" s="74"/>
      <c r="N38" s="75"/>
      <c r="O38" s="76"/>
      <c r="P38" s="15"/>
      <c r="Q38" s="57"/>
      <c r="R38" s="87">
        <f>IF(R37-R36&gt;0,R37-R36,0)</f>
        <v>0</v>
      </c>
    </row>
    <row r="39" spans="1:18" ht="12" customHeight="1" thickBot="1" x14ac:dyDescent="0.4">
      <c r="A39" s="137"/>
      <c r="C39" s="138"/>
      <c r="D39" s="145" t="s">
        <v>48</v>
      </c>
      <c r="E39" s="138"/>
      <c r="F39" s="144"/>
      <c r="G39" s="72"/>
      <c r="H39" s="68">
        <f>SUM(H32:H38)</f>
        <v>0</v>
      </c>
      <c r="I39" s="15"/>
      <c r="J39" s="15"/>
      <c r="K39" s="16"/>
      <c r="L39" s="62" t="s">
        <v>49</v>
      </c>
      <c r="M39" s="100" t="e">
        <f>IF(M36=0,0,SUMPRODUCT((H14:H31)*(P14:P31)*(L14:L31="F"))) /M36</f>
        <v>#DIV/0!</v>
      </c>
      <c r="N39" s="77" t="e">
        <f>IF(N36=0,0,SUMPRODUCT((H14:H31)*(P14:P31)*(L14:L31="V"))) /N36</f>
        <v>#DIV/0!</v>
      </c>
      <c r="O39" s="78">
        <f>IF(O36=0,0,SUMPRODUCT(P12:P31,H12:H31)/O36)</f>
        <v>0</v>
      </c>
      <c r="P39" s="15"/>
      <c r="Q39" s="57"/>
      <c r="R39" s="57"/>
    </row>
    <row r="40" spans="1:18" ht="16.5" thickTop="1" thickBot="1" x14ac:dyDescent="0.4">
      <c r="A40" s="138"/>
      <c r="B40" s="138"/>
      <c r="C40" s="138"/>
      <c r="D40" s="138"/>
      <c r="E40" s="138"/>
      <c r="F40" s="144"/>
      <c r="G40" s="72"/>
      <c r="H40" s="73"/>
      <c r="I40" s="15"/>
      <c r="J40" s="15"/>
      <c r="K40" s="62"/>
      <c r="L40" s="79"/>
      <c r="M40" s="15"/>
      <c r="N40" s="15"/>
      <c r="O40" s="15"/>
      <c r="P40" s="15"/>
      <c r="Q40" s="57"/>
      <c r="R40" s="57"/>
    </row>
    <row r="41" spans="1:18" x14ac:dyDescent="0.35">
      <c r="A41" s="11"/>
      <c r="B41" s="143"/>
      <c r="C41" s="143"/>
      <c r="D41" s="143"/>
      <c r="E41" s="143"/>
      <c r="F41" s="143"/>
      <c r="G41" s="11"/>
      <c r="H41" s="72"/>
      <c r="I41" s="3"/>
      <c r="J41" s="3"/>
      <c r="K41" s="8"/>
      <c r="L41" s="10"/>
      <c r="N41" s="9"/>
      <c r="O41" s="9"/>
      <c r="P41" s="3"/>
    </row>
    <row r="42" spans="1:18" ht="18" x14ac:dyDescent="0.4">
      <c r="A42" s="5" t="s">
        <v>50</v>
      </c>
      <c r="B42" s="3"/>
      <c r="C42" s="3"/>
      <c r="D42" s="3"/>
      <c r="E42" s="3"/>
      <c r="F42" s="3"/>
      <c r="G42" s="3"/>
      <c r="H42" s="72"/>
      <c r="I42" s="3"/>
      <c r="J42" s="3"/>
      <c r="K42" s="8"/>
      <c r="L42" s="4"/>
      <c r="M42" s="3"/>
      <c r="N42" s="3"/>
      <c r="O42" s="3"/>
      <c r="P42" s="3"/>
    </row>
    <row r="43" spans="1:18" ht="16" thickBot="1" x14ac:dyDescent="0.4">
      <c r="A43" s="3"/>
      <c r="B43" s="3"/>
      <c r="C43" s="3"/>
      <c r="D43" s="3"/>
      <c r="E43" s="3"/>
      <c r="F43" s="3"/>
      <c r="G43" s="3"/>
      <c r="H43" s="11"/>
      <c r="I43" s="3"/>
      <c r="J43" s="3"/>
      <c r="K43" s="8"/>
      <c r="L43" s="4"/>
      <c r="M43" s="3"/>
      <c r="N43" s="3"/>
      <c r="O43" s="3"/>
      <c r="P43" s="3"/>
    </row>
    <row r="44" spans="1:18" ht="15" customHeight="1" x14ac:dyDescent="0.35">
      <c r="A44" s="219" t="s">
        <v>51</v>
      </c>
      <c r="B44" s="220"/>
      <c r="C44" s="220"/>
      <c r="D44" s="221"/>
      <c r="E44" s="222" t="s">
        <v>52</v>
      </c>
      <c r="F44" s="221"/>
      <c r="G44" s="166"/>
      <c r="H44" s="54" t="s">
        <v>34</v>
      </c>
      <c r="I44" s="223" t="s">
        <v>53</v>
      </c>
      <c r="J44" s="224"/>
      <c r="K44" s="224"/>
      <c r="L44" s="224"/>
      <c r="M44" s="225"/>
      <c r="N44" s="3"/>
      <c r="O44" s="3"/>
      <c r="P44" s="3"/>
    </row>
    <row r="45" spans="1:18" x14ac:dyDescent="0.35">
      <c r="A45" s="147"/>
      <c r="B45" s="148"/>
      <c r="C45" s="148"/>
      <c r="D45" s="149"/>
      <c r="E45" s="217"/>
      <c r="F45" s="218"/>
      <c r="G45" s="159"/>
      <c r="H45" s="161"/>
      <c r="I45" s="207"/>
      <c r="J45" s="184"/>
      <c r="K45" s="184"/>
      <c r="L45" s="184"/>
      <c r="M45" s="208"/>
      <c r="N45" s="3"/>
      <c r="O45" s="3"/>
      <c r="P45" s="3"/>
    </row>
    <row r="46" spans="1:18" x14ac:dyDescent="0.35">
      <c r="A46" s="150" t="s">
        <v>54</v>
      </c>
      <c r="B46" s="151"/>
      <c r="C46" s="151"/>
      <c r="D46" s="152"/>
      <c r="E46" s="157"/>
      <c r="F46" s="158"/>
      <c r="G46" s="160"/>
      <c r="H46" s="55">
        <f>+C32-F32+R38</f>
        <v>0</v>
      </c>
      <c r="I46" s="207"/>
      <c r="J46" s="184"/>
      <c r="K46" s="184"/>
      <c r="L46" s="184"/>
      <c r="M46" s="208"/>
      <c r="N46" s="3"/>
      <c r="O46" s="3"/>
      <c r="P46" s="3"/>
    </row>
    <row r="47" spans="1:18" ht="9" customHeight="1" x14ac:dyDescent="0.35">
      <c r="A47" s="150"/>
      <c r="B47" s="151"/>
      <c r="C47" s="151"/>
      <c r="D47" s="152"/>
      <c r="E47" s="157"/>
      <c r="F47" s="158"/>
      <c r="G47" s="159"/>
      <c r="H47" s="162"/>
      <c r="I47" s="207"/>
      <c r="J47" s="184"/>
      <c r="K47" s="184"/>
      <c r="L47" s="184"/>
      <c r="M47" s="208"/>
      <c r="N47" s="3"/>
      <c r="O47" s="3"/>
      <c r="P47" s="3"/>
    </row>
    <row r="48" spans="1:18" x14ac:dyDescent="0.35">
      <c r="A48" s="153" t="s">
        <v>55</v>
      </c>
      <c r="B48" s="151"/>
      <c r="C48" s="151"/>
      <c r="D48" s="152"/>
      <c r="E48" s="183"/>
      <c r="F48" s="185"/>
      <c r="G48" s="146"/>
      <c r="H48" s="111"/>
      <c r="I48" s="207"/>
      <c r="J48" s="184"/>
      <c r="K48" s="184"/>
      <c r="L48" s="184"/>
      <c r="M48" s="208"/>
      <c r="N48" s="3"/>
      <c r="O48" s="3"/>
      <c r="P48" s="3"/>
    </row>
    <row r="49" spans="1:16" ht="7.5" customHeight="1" x14ac:dyDescent="0.35">
      <c r="A49" s="153"/>
      <c r="B49" s="151"/>
      <c r="C49" s="151"/>
      <c r="D49" s="152"/>
      <c r="E49" s="183"/>
      <c r="F49" s="185"/>
      <c r="G49" s="146"/>
      <c r="H49" s="112"/>
      <c r="I49" s="207"/>
      <c r="J49" s="184"/>
      <c r="K49" s="184"/>
      <c r="L49" s="184"/>
      <c r="M49" s="208"/>
      <c r="N49" s="3"/>
      <c r="O49" s="3"/>
      <c r="P49" s="3"/>
    </row>
    <row r="50" spans="1:16" x14ac:dyDescent="0.35">
      <c r="A50" s="153" t="s">
        <v>56</v>
      </c>
      <c r="B50" s="151"/>
      <c r="C50" s="151"/>
      <c r="D50" s="152"/>
      <c r="E50" s="183"/>
      <c r="F50" s="185"/>
      <c r="G50" s="146"/>
      <c r="H50" s="112"/>
      <c r="I50" s="207"/>
      <c r="J50" s="184"/>
      <c r="K50" s="184"/>
      <c r="L50" s="184"/>
      <c r="M50" s="208"/>
      <c r="N50" s="3"/>
      <c r="O50" s="3"/>
      <c r="P50" s="3"/>
    </row>
    <row r="51" spans="1:16" ht="7.5" customHeight="1" x14ac:dyDescent="0.35">
      <c r="A51" s="153"/>
      <c r="B51" s="151"/>
      <c r="C51" s="151"/>
      <c r="D51" s="152"/>
      <c r="E51" s="183"/>
      <c r="F51" s="185"/>
      <c r="G51" s="146"/>
      <c r="H51" s="112"/>
      <c r="I51" s="207"/>
      <c r="J51" s="184"/>
      <c r="K51" s="184"/>
      <c r="L51" s="184"/>
      <c r="M51" s="208"/>
      <c r="N51" s="3"/>
      <c r="O51" s="3"/>
      <c r="P51" s="3"/>
    </row>
    <row r="52" spans="1:16" x14ac:dyDescent="0.35">
      <c r="A52" s="153" t="s">
        <v>57</v>
      </c>
      <c r="B52" s="151"/>
      <c r="C52" s="151"/>
      <c r="D52" s="152"/>
      <c r="E52" s="215"/>
      <c r="F52" s="216"/>
      <c r="G52" s="159"/>
      <c r="H52" s="56">
        <f>SUM(H45:H51)</f>
        <v>0</v>
      </c>
      <c r="I52" s="207"/>
      <c r="J52" s="184"/>
      <c r="K52" s="184"/>
      <c r="L52" s="184"/>
      <c r="M52" s="208"/>
      <c r="N52" s="3"/>
      <c r="O52" s="3"/>
      <c r="P52" s="3"/>
    </row>
    <row r="53" spans="1:16" ht="8.25" customHeight="1" x14ac:dyDescent="0.35">
      <c r="A53" s="153"/>
      <c r="B53" s="151"/>
      <c r="C53" s="151"/>
      <c r="D53" s="152"/>
      <c r="E53" s="183"/>
      <c r="F53" s="185"/>
      <c r="G53" s="146"/>
      <c r="H53" s="112"/>
      <c r="I53" s="207"/>
      <c r="J53" s="184"/>
      <c r="K53" s="184"/>
      <c r="L53" s="184"/>
      <c r="M53" s="208"/>
      <c r="N53" s="3"/>
      <c r="O53" s="3"/>
      <c r="P53" s="3"/>
    </row>
    <row r="54" spans="1:16" x14ac:dyDescent="0.35">
      <c r="A54" s="153" t="s">
        <v>58</v>
      </c>
      <c r="B54" s="151"/>
      <c r="C54" s="151"/>
      <c r="D54" s="152"/>
      <c r="E54" s="183"/>
      <c r="F54" s="185"/>
      <c r="G54" s="146"/>
      <c r="H54" s="112"/>
      <c r="I54" s="207"/>
      <c r="J54" s="184"/>
      <c r="K54" s="184"/>
      <c r="L54" s="184"/>
      <c r="M54" s="208"/>
      <c r="N54" s="3"/>
      <c r="O54" s="3"/>
      <c r="P54" s="3"/>
    </row>
    <row r="55" spans="1:16" ht="6" customHeight="1" x14ac:dyDescent="0.35">
      <c r="A55" s="153"/>
      <c r="B55" s="151"/>
      <c r="C55" s="151"/>
      <c r="D55" s="152"/>
      <c r="E55" s="183"/>
      <c r="F55" s="185"/>
      <c r="G55" s="146"/>
      <c r="H55" s="112"/>
      <c r="I55" s="207"/>
      <c r="J55" s="184"/>
      <c r="K55" s="184"/>
      <c r="L55" s="184"/>
      <c r="M55" s="208"/>
      <c r="N55" s="3"/>
      <c r="O55" s="3"/>
      <c r="P55" s="3"/>
    </row>
    <row r="56" spans="1:16" x14ac:dyDescent="0.35">
      <c r="A56" s="153" t="s">
        <v>59</v>
      </c>
      <c r="B56" s="151"/>
      <c r="C56" s="151"/>
      <c r="D56" s="152"/>
      <c r="E56" s="215"/>
      <c r="F56" s="216"/>
      <c r="G56" s="159"/>
      <c r="H56" s="56">
        <f>SUM(H52:H55)</f>
        <v>0</v>
      </c>
      <c r="I56" s="207"/>
      <c r="J56" s="184"/>
      <c r="K56" s="184"/>
      <c r="L56" s="184"/>
      <c r="M56" s="208"/>
      <c r="N56" s="3"/>
      <c r="O56" s="3"/>
      <c r="P56" s="3"/>
    </row>
    <row r="57" spans="1:16" x14ac:dyDescent="0.35">
      <c r="A57" s="153"/>
      <c r="B57" s="151"/>
      <c r="C57" s="151"/>
      <c r="D57" s="152"/>
      <c r="E57" s="215"/>
      <c r="F57" s="216"/>
      <c r="G57" s="159"/>
      <c r="H57" s="113"/>
      <c r="I57" s="207"/>
      <c r="J57" s="184"/>
      <c r="K57" s="184"/>
      <c r="L57" s="184"/>
      <c r="M57" s="208"/>
      <c r="N57" s="3"/>
      <c r="O57" s="3"/>
      <c r="P57" s="3"/>
    </row>
    <row r="58" spans="1:16" x14ac:dyDescent="0.35">
      <c r="A58" s="153" t="s">
        <v>60</v>
      </c>
      <c r="B58" s="154"/>
      <c r="C58" s="154"/>
      <c r="D58" s="152"/>
      <c r="E58" s="157"/>
      <c r="F58" s="158"/>
      <c r="G58" s="159"/>
      <c r="H58" s="113"/>
      <c r="I58" s="207"/>
      <c r="J58" s="184"/>
      <c r="K58" s="184"/>
      <c r="L58" s="184"/>
      <c r="M58" s="208"/>
      <c r="N58" s="3"/>
      <c r="O58" s="3"/>
      <c r="P58" s="3"/>
    </row>
    <row r="59" spans="1:16" ht="15" customHeight="1" x14ac:dyDescent="0.35">
      <c r="A59" s="153" t="s">
        <v>61</v>
      </c>
      <c r="B59" s="151"/>
      <c r="C59" s="151"/>
      <c r="D59" s="152"/>
      <c r="E59" s="157"/>
      <c r="F59" s="158"/>
      <c r="G59" s="159"/>
      <c r="H59" s="112"/>
      <c r="I59" s="207"/>
      <c r="J59" s="184"/>
      <c r="K59" s="184"/>
      <c r="L59" s="184"/>
      <c r="M59" s="208"/>
      <c r="N59" s="3"/>
      <c r="O59" s="3"/>
      <c r="P59" s="3"/>
    </row>
    <row r="60" spans="1:16" ht="16" thickBot="1" x14ac:dyDescent="0.4">
      <c r="A60" s="209"/>
      <c r="B60" s="210"/>
      <c r="C60" s="210"/>
      <c r="D60" s="155"/>
      <c r="E60" s="211"/>
      <c r="F60" s="212"/>
      <c r="G60" s="163"/>
      <c r="H60" s="114"/>
      <c r="I60" s="213"/>
      <c r="J60" s="189"/>
      <c r="K60" s="189"/>
      <c r="L60" s="189"/>
      <c r="M60" s="214"/>
      <c r="N60" s="3"/>
      <c r="O60" s="3"/>
      <c r="P60" s="3"/>
    </row>
    <row r="61" spans="1:16" x14ac:dyDescent="0.35">
      <c r="A61" s="3"/>
      <c r="B61" s="3"/>
      <c r="C61" s="3"/>
      <c r="D61" s="3"/>
      <c r="E61" s="3"/>
      <c r="F61" s="3"/>
      <c r="G61" s="3"/>
      <c r="H61" s="3"/>
      <c r="I61" s="3"/>
      <c r="J61" s="2"/>
      <c r="K61" s="2"/>
      <c r="L61" s="3"/>
      <c r="M61" s="3"/>
      <c r="N61" s="3"/>
      <c r="O61" s="3"/>
      <c r="P61" s="3"/>
    </row>
    <row r="62" spans="1:16" x14ac:dyDescent="0.35">
      <c r="A62" s="3"/>
      <c r="B62" s="3"/>
      <c r="C62" s="3"/>
      <c r="D62" s="3"/>
      <c r="E62" s="3"/>
      <c r="F62" s="3"/>
      <c r="G62" s="3"/>
      <c r="H62" s="3"/>
      <c r="I62" s="3"/>
      <c r="J62" s="2"/>
      <c r="K62" s="2"/>
      <c r="L62" s="3"/>
      <c r="M62" s="3"/>
      <c r="N62" s="3"/>
      <c r="O62" s="3"/>
      <c r="P62" s="3"/>
    </row>
    <row r="63" spans="1:16" x14ac:dyDescent="0.35">
      <c r="A63" s="3"/>
      <c r="B63" s="3"/>
      <c r="C63" s="3"/>
      <c r="D63" s="3"/>
      <c r="E63" s="3"/>
      <c r="F63" s="3"/>
      <c r="G63" s="3"/>
      <c r="H63" s="3"/>
      <c r="I63" s="3"/>
      <c r="J63" s="2"/>
      <c r="K63" s="2"/>
      <c r="L63" s="3"/>
      <c r="M63" s="3"/>
      <c r="N63" s="3"/>
      <c r="O63" s="3"/>
      <c r="P63" s="3"/>
    </row>
    <row r="64" spans="1:16" ht="18" x14ac:dyDescent="0.4">
      <c r="A64" s="5" t="s">
        <v>62</v>
      </c>
      <c r="B64" s="3"/>
      <c r="C64" s="3"/>
      <c r="D64" s="3"/>
      <c r="E64" s="3"/>
      <c r="F64" s="3"/>
      <c r="G64" s="3"/>
      <c r="H64" s="3"/>
      <c r="I64" s="2"/>
      <c r="J64" s="2"/>
      <c r="K64" s="2"/>
      <c r="L64" s="3"/>
      <c r="M64" s="3"/>
      <c r="N64" s="3"/>
      <c r="O64" s="3"/>
      <c r="P64" s="3"/>
    </row>
    <row r="65" spans="1:16" ht="18.5" thickBot="1" x14ac:dyDescent="0.45">
      <c r="A65" s="5"/>
      <c r="B65" s="3"/>
      <c r="C65" s="3"/>
      <c r="D65" s="3"/>
      <c r="E65" s="3"/>
      <c r="F65" s="3"/>
      <c r="G65" s="3"/>
      <c r="H65" s="3"/>
      <c r="I65" s="2"/>
      <c r="J65" s="2"/>
      <c r="K65" s="2"/>
      <c r="L65" s="3"/>
      <c r="M65" s="3"/>
      <c r="N65" s="3"/>
      <c r="O65" s="3"/>
      <c r="P65" s="3"/>
    </row>
    <row r="66" spans="1:16" ht="39" x14ac:dyDescent="0.35">
      <c r="A66" s="80" t="s">
        <v>18</v>
      </c>
      <c r="B66" s="81" t="s">
        <v>63</v>
      </c>
      <c r="C66" s="199" t="s">
        <v>64</v>
      </c>
      <c r="D66" s="200"/>
      <c r="E66" s="200"/>
      <c r="F66" s="200"/>
      <c r="G66" s="81" t="s">
        <v>65</v>
      </c>
      <c r="H66" s="81" t="s">
        <v>66</v>
      </c>
      <c r="I66" s="201" t="s">
        <v>53</v>
      </c>
      <c r="J66" s="201"/>
      <c r="K66" s="201"/>
      <c r="L66" s="201"/>
      <c r="M66" s="202"/>
      <c r="N66" s="3"/>
      <c r="O66" s="3"/>
      <c r="P66" s="3"/>
    </row>
    <row r="67" spans="1:16" x14ac:dyDescent="0.35">
      <c r="A67" s="115"/>
      <c r="B67" s="116"/>
      <c r="C67" s="183"/>
      <c r="D67" s="184"/>
      <c r="E67" s="184"/>
      <c r="F67" s="185"/>
      <c r="G67" s="117"/>
      <c r="H67" s="118"/>
      <c r="I67" s="203"/>
      <c r="J67" s="203"/>
      <c r="K67" s="203"/>
      <c r="L67" s="203"/>
      <c r="M67" s="204"/>
      <c r="N67" s="3"/>
      <c r="O67" s="3"/>
      <c r="P67" s="3"/>
    </row>
    <row r="68" spans="1:16" x14ac:dyDescent="0.35">
      <c r="A68" s="115"/>
      <c r="B68" s="116"/>
      <c r="C68" s="183"/>
      <c r="D68" s="184"/>
      <c r="E68" s="184"/>
      <c r="F68" s="185"/>
      <c r="G68" s="117"/>
      <c r="H68" s="118"/>
      <c r="I68" s="205"/>
      <c r="J68" s="205"/>
      <c r="K68" s="205"/>
      <c r="L68" s="205"/>
      <c r="M68" s="206"/>
      <c r="N68" s="3"/>
      <c r="O68" s="3"/>
      <c r="P68" s="3"/>
    </row>
    <row r="69" spans="1:16" x14ac:dyDescent="0.35">
      <c r="A69" s="119"/>
      <c r="B69" s="116"/>
      <c r="C69" s="183"/>
      <c r="D69" s="184"/>
      <c r="E69" s="184"/>
      <c r="F69" s="185"/>
      <c r="G69" s="120"/>
      <c r="H69" s="121"/>
      <c r="I69" s="186"/>
      <c r="J69" s="186"/>
      <c r="K69" s="186"/>
      <c r="L69" s="186"/>
      <c r="M69" s="187"/>
      <c r="N69" s="2"/>
      <c r="O69" s="3"/>
      <c r="P69" s="3"/>
    </row>
    <row r="70" spans="1:16" ht="27.75" customHeight="1" x14ac:dyDescent="0.35">
      <c r="A70" s="119"/>
      <c r="B70" s="116"/>
      <c r="C70" s="183"/>
      <c r="D70" s="184"/>
      <c r="E70" s="184"/>
      <c r="F70" s="185"/>
      <c r="G70" s="120"/>
      <c r="H70" s="121"/>
      <c r="I70" s="186"/>
      <c r="J70" s="186"/>
      <c r="K70" s="186"/>
      <c r="L70" s="186"/>
      <c r="M70" s="187"/>
      <c r="N70" s="2"/>
      <c r="O70" s="3"/>
      <c r="P70" s="3"/>
    </row>
    <row r="71" spans="1:16" x14ac:dyDescent="0.35">
      <c r="A71" s="119"/>
      <c r="B71" s="121"/>
      <c r="C71" s="183"/>
      <c r="D71" s="184"/>
      <c r="E71" s="184"/>
      <c r="F71" s="185"/>
      <c r="G71" s="104"/>
      <c r="H71" s="121"/>
      <c r="I71" s="186"/>
      <c r="J71" s="186"/>
      <c r="K71" s="186"/>
      <c r="L71" s="186"/>
      <c r="M71" s="187"/>
      <c r="N71" s="2"/>
      <c r="O71" s="3"/>
      <c r="P71" s="3"/>
    </row>
    <row r="72" spans="1:16" x14ac:dyDescent="0.35">
      <c r="A72" s="119"/>
      <c r="B72" s="121"/>
      <c r="C72" s="183"/>
      <c r="D72" s="184"/>
      <c r="E72" s="184"/>
      <c r="F72" s="185"/>
      <c r="G72" s="104"/>
      <c r="H72" s="121"/>
      <c r="I72" s="186"/>
      <c r="J72" s="186"/>
      <c r="K72" s="186"/>
      <c r="L72" s="186"/>
      <c r="M72" s="187"/>
      <c r="N72" s="2"/>
      <c r="O72" s="3"/>
      <c r="P72" s="3"/>
    </row>
    <row r="73" spans="1:16" x14ac:dyDescent="0.35">
      <c r="A73" s="119"/>
      <c r="B73" s="121"/>
      <c r="C73" s="183"/>
      <c r="D73" s="184"/>
      <c r="E73" s="184"/>
      <c r="F73" s="185"/>
      <c r="G73" s="104"/>
      <c r="H73" s="121"/>
      <c r="I73" s="186"/>
      <c r="J73" s="186"/>
      <c r="K73" s="186"/>
      <c r="L73" s="186"/>
      <c r="M73" s="187"/>
      <c r="N73" s="2"/>
      <c r="O73" s="3"/>
      <c r="P73" s="3"/>
    </row>
    <row r="74" spans="1:16" x14ac:dyDescent="0.35">
      <c r="A74" s="119"/>
      <c r="B74" s="121"/>
      <c r="C74" s="183"/>
      <c r="D74" s="184"/>
      <c r="E74" s="184"/>
      <c r="F74" s="185"/>
      <c r="G74" s="104"/>
      <c r="H74" s="121"/>
      <c r="I74" s="186"/>
      <c r="J74" s="186"/>
      <c r="K74" s="186"/>
      <c r="L74" s="186"/>
      <c r="M74" s="187"/>
      <c r="N74" s="2"/>
      <c r="O74" s="3"/>
      <c r="P74" s="3"/>
    </row>
    <row r="75" spans="1:16" x14ac:dyDescent="0.35">
      <c r="A75" s="119"/>
      <c r="B75" s="121"/>
      <c r="C75" s="183"/>
      <c r="D75" s="184"/>
      <c r="E75" s="184"/>
      <c r="F75" s="185"/>
      <c r="G75" s="104"/>
      <c r="H75" s="121"/>
      <c r="I75" s="186"/>
      <c r="J75" s="186"/>
      <c r="K75" s="186"/>
      <c r="L75" s="186"/>
      <c r="M75" s="187"/>
      <c r="N75" s="2"/>
      <c r="O75" s="3"/>
      <c r="P75" s="3"/>
    </row>
    <row r="76" spans="1:16" ht="16" thickBot="1" x14ac:dyDescent="0.4">
      <c r="A76" s="122"/>
      <c r="B76" s="123"/>
      <c r="C76" s="188"/>
      <c r="D76" s="189"/>
      <c r="E76" s="189"/>
      <c r="F76" s="190"/>
      <c r="G76" s="124"/>
      <c r="H76" s="123"/>
      <c r="I76" s="191"/>
      <c r="J76" s="191"/>
      <c r="K76" s="191"/>
      <c r="L76" s="191"/>
      <c r="M76" s="192"/>
      <c r="N76" s="2"/>
      <c r="O76" s="3"/>
      <c r="P76" s="3"/>
    </row>
    <row r="77" spans="1:16" x14ac:dyDescent="0.35">
      <c r="A77" s="3"/>
      <c r="B77" s="3"/>
      <c r="C77" s="3"/>
      <c r="D77" s="3"/>
      <c r="E77" s="3"/>
      <c r="F77" s="3"/>
      <c r="G77" s="3"/>
      <c r="H77" s="3"/>
      <c r="I77" s="2"/>
      <c r="J77" s="2"/>
      <c r="K77" s="2"/>
      <c r="L77" s="2"/>
      <c r="M77" s="2"/>
      <c r="N77" s="2"/>
      <c r="O77" s="3"/>
      <c r="P77" s="3"/>
    </row>
    <row r="78" spans="1:16" ht="18" x14ac:dyDescent="0.4">
      <c r="A78" s="5"/>
      <c r="B78" s="3"/>
      <c r="C78" s="3"/>
      <c r="D78" s="3"/>
      <c r="E78" s="3"/>
      <c r="F78" s="3"/>
      <c r="G78" s="3"/>
      <c r="H78" s="3"/>
      <c r="I78" s="2"/>
      <c r="J78" s="2"/>
      <c r="K78" s="2"/>
      <c r="L78" s="3"/>
      <c r="M78" s="3"/>
      <c r="N78" s="3"/>
      <c r="O78" s="3"/>
      <c r="P78" s="3"/>
    </row>
    <row r="79" spans="1:16" ht="18.5" thickBot="1" x14ac:dyDescent="0.45">
      <c r="A79" s="5" t="s">
        <v>67</v>
      </c>
      <c r="B79" s="3"/>
      <c r="C79" s="3"/>
      <c r="D79" s="3"/>
      <c r="E79" s="3"/>
      <c r="F79" s="3"/>
      <c r="G79" s="3"/>
      <c r="H79" s="3"/>
      <c r="I79" s="2"/>
      <c r="J79" s="2"/>
      <c r="K79" s="1"/>
      <c r="L79" s="1"/>
      <c r="M79" s="1"/>
      <c r="N79" s="1"/>
      <c r="O79" s="3"/>
      <c r="P79" s="3"/>
    </row>
    <row r="80" spans="1:16" ht="16" thickBot="1" x14ac:dyDescent="0.4">
      <c r="A80" s="3"/>
      <c r="B80" s="3"/>
      <c r="C80" s="3"/>
      <c r="D80" s="3"/>
      <c r="E80" s="3"/>
      <c r="F80" s="3"/>
      <c r="G80" s="14" t="s">
        <v>68</v>
      </c>
      <c r="H80" s="12" t="s">
        <v>34</v>
      </c>
      <c r="I80" s="193" t="s">
        <v>53</v>
      </c>
      <c r="J80" s="194"/>
      <c r="K80" s="194"/>
      <c r="L80" s="194"/>
      <c r="M80" s="195"/>
      <c r="N80" s="1"/>
      <c r="O80" s="3"/>
      <c r="P80" s="3"/>
    </row>
    <row r="81" spans="1:16" ht="25.5" customHeight="1" thickBot="1" x14ac:dyDescent="0.4">
      <c r="A81" s="196" t="s">
        <v>69</v>
      </c>
      <c r="B81" s="197"/>
      <c r="C81" s="197"/>
      <c r="D81" s="197"/>
      <c r="E81" s="197"/>
      <c r="F81" s="198"/>
      <c r="G81" s="125"/>
      <c r="H81" s="82"/>
      <c r="I81" s="174"/>
      <c r="J81" s="175"/>
      <c r="K81" s="175"/>
      <c r="L81" s="175"/>
      <c r="M81" s="176"/>
      <c r="N81" s="1"/>
      <c r="O81" s="3"/>
      <c r="P81" s="3"/>
    </row>
    <row r="82" spans="1:16" ht="25.5" customHeight="1" x14ac:dyDescent="0.35">
      <c r="A82" s="196" t="s">
        <v>70</v>
      </c>
      <c r="B82" s="197"/>
      <c r="C82" s="197"/>
      <c r="D82" s="197"/>
      <c r="E82" s="197"/>
      <c r="F82" s="198"/>
      <c r="G82" s="125"/>
      <c r="H82" s="82"/>
      <c r="I82" s="174"/>
      <c r="J82" s="175"/>
      <c r="K82" s="175"/>
      <c r="L82" s="175"/>
      <c r="M82" s="176"/>
      <c r="N82" s="1"/>
      <c r="O82" s="3"/>
      <c r="P82" s="3"/>
    </row>
    <row r="83" spans="1:16" ht="27.75" customHeight="1" x14ac:dyDescent="0.35">
      <c r="A83" s="171" t="s">
        <v>71</v>
      </c>
      <c r="B83" s="172"/>
      <c r="C83" s="172"/>
      <c r="D83" s="172"/>
      <c r="E83" s="172"/>
      <c r="F83" s="173"/>
      <c r="G83" s="83"/>
      <c r="H83" s="126"/>
      <c r="I83" s="174"/>
      <c r="J83" s="175"/>
      <c r="K83" s="175"/>
      <c r="L83" s="175"/>
      <c r="M83" s="176"/>
      <c r="N83" s="1"/>
      <c r="O83" s="3"/>
      <c r="P83" s="3"/>
    </row>
    <row r="84" spans="1:16" ht="23.25" customHeight="1" thickBot="1" x14ac:dyDescent="0.4">
      <c r="A84" s="177" t="s">
        <v>72</v>
      </c>
      <c r="B84" s="178"/>
      <c r="C84" s="178"/>
      <c r="D84" s="178"/>
      <c r="E84" s="178"/>
      <c r="F84" s="179"/>
      <c r="G84" s="84"/>
      <c r="H84" s="127"/>
      <c r="I84" s="180"/>
      <c r="J84" s="181"/>
      <c r="K84" s="181"/>
      <c r="L84" s="181"/>
      <c r="M84" s="182"/>
      <c r="N84" s="1"/>
      <c r="O84" s="3"/>
      <c r="P84" s="3"/>
    </row>
  </sheetData>
  <mergeCells count="68">
    <mergeCell ref="A44:D44"/>
    <mergeCell ref="E44:F44"/>
    <mergeCell ref="I44:M44"/>
    <mergeCell ref="A2:P2"/>
    <mergeCell ref="A3:P3"/>
    <mergeCell ref="A4:P4"/>
    <mergeCell ref="C6:E6"/>
    <mergeCell ref="J6:K6"/>
    <mergeCell ref="E45:F45"/>
    <mergeCell ref="I45:M45"/>
    <mergeCell ref="I46:M46"/>
    <mergeCell ref="I47:M47"/>
    <mergeCell ref="E48:F48"/>
    <mergeCell ref="I48:M48"/>
    <mergeCell ref="E49:F49"/>
    <mergeCell ref="I49:M49"/>
    <mergeCell ref="E50:F50"/>
    <mergeCell ref="I50:M50"/>
    <mergeCell ref="E51:F51"/>
    <mergeCell ref="I51:M51"/>
    <mergeCell ref="E52:F52"/>
    <mergeCell ref="I52:M52"/>
    <mergeCell ref="E53:F53"/>
    <mergeCell ref="I53:M53"/>
    <mergeCell ref="E54:F54"/>
    <mergeCell ref="I54:M54"/>
    <mergeCell ref="E55:F55"/>
    <mergeCell ref="I55:M55"/>
    <mergeCell ref="E56:F56"/>
    <mergeCell ref="I56:M56"/>
    <mergeCell ref="E57:F57"/>
    <mergeCell ref="I57:M57"/>
    <mergeCell ref="I58:M58"/>
    <mergeCell ref="I59:M59"/>
    <mergeCell ref="A60:C60"/>
    <mergeCell ref="E60:F60"/>
    <mergeCell ref="I60:M60"/>
    <mergeCell ref="C66:F66"/>
    <mergeCell ref="I66:M66"/>
    <mergeCell ref="C67:F67"/>
    <mergeCell ref="I67:M67"/>
    <mergeCell ref="C68:F68"/>
    <mergeCell ref="I68:M68"/>
    <mergeCell ref="C69:F69"/>
    <mergeCell ref="I69:M69"/>
    <mergeCell ref="C70:F70"/>
    <mergeCell ref="I70:M70"/>
    <mergeCell ref="C71:F71"/>
    <mergeCell ref="I71:M71"/>
    <mergeCell ref="C72:F72"/>
    <mergeCell ref="I72:M72"/>
    <mergeCell ref="C73:F73"/>
    <mergeCell ref="I73:M73"/>
    <mergeCell ref="C74:F74"/>
    <mergeCell ref="I74:M74"/>
    <mergeCell ref="A83:F83"/>
    <mergeCell ref="I83:M83"/>
    <mergeCell ref="A84:F84"/>
    <mergeCell ref="I84:M84"/>
    <mergeCell ref="C75:F75"/>
    <mergeCell ref="I75:M75"/>
    <mergeCell ref="C76:F76"/>
    <mergeCell ref="I76:M76"/>
    <mergeCell ref="I80:M80"/>
    <mergeCell ref="A81:F81"/>
    <mergeCell ref="I81:M81"/>
    <mergeCell ref="A82:F82"/>
    <mergeCell ref="I82:M82"/>
  </mergeCells>
  <pageMargins left="0.7" right="0.7" top="0.75" bottom="0.75" header="0.3" footer="0.3"/>
  <pageSetup paperSize="9" scale="70" fitToHeight="0" orientation="landscape" horizontalDpi="300" verticalDpi="300" r:id="rId1"/>
  <rowBreaks count="1" manualBreakCount="1">
    <brk id="40" max="15" man="1"/>
  </rowBreak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100-000000000000}">
          <x14:formula1>
            <xm:f>'Drop Down Options'!$B$21:$B$22</xm:f>
          </x14:formula1>
          <xm:sqref>L14:L31</xm:sqref>
        </x14:dataValidation>
        <x14:dataValidation type="list" allowBlank="1" showInputMessage="1" showErrorMessage="1" xr:uid="{00000000-0002-0000-0100-000001000000}">
          <x14:formula1>
            <xm:f>'Drop Down Options'!$B$12:$B$18</xm:f>
          </x14:formula1>
          <xm:sqref>J14:J31</xm:sqref>
        </x14:dataValidation>
        <x14:dataValidation type="list" allowBlank="1" showInputMessage="1" showErrorMessage="1" xr:uid="{00000000-0002-0000-0100-000002000000}">
          <x14:formula1>
            <xm:f>'Drop Down Options'!$B$5:$B$7</xm:f>
          </x14:formula1>
          <xm:sqref>I14:I31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84"/>
  <sheetViews>
    <sheetView topLeftCell="A77" workbookViewId="0">
      <selection activeCell="M89" sqref="M89"/>
    </sheetView>
  </sheetViews>
  <sheetFormatPr defaultRowHeight="15.5" x14ac:dyDescent="0.35"/>
  <cols>
    <col min="1" max="1" width="7.3046875" customWidth="1"/>
    <col min="2" max="2" width="24.23046875" customWidth="1"/>
    <col min="4" max="4" width="8.84375" customWidth="1"/>
    <col min="6" max="6" width="9.53515625" customWidth="1"/>
    <col min="8" max="8" width="9.765625" customWidth="1"/>
    <col min="18" max="18" width="11.23046875" bestFit="1" customWidth="1"/>
  </cols>
  <sheetData>
    <row r="1" spans="1:18" x14ac:dyDescent="0.35">
      <c r="A1" s="1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8" ht="18" x14ac:dyDescent="0.4">
      <c r="A2" s="226" t="s">
        <v>12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</row>
    <row r="3" spans="1:18" ht="18" x14ac:dyDescent="0.4">
      <c r="A3" s="226" t="s">
        <v>13</v>
      </c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226"/>
      <c r="M3" s="226"/>
      <c r="N3" s="226"/>
      <c r="O3" s="226"/>
      <c r="P3" s="226"/>
    </row>
    <row r="4" spans="1:18" ht="18" x14ac:dyDescent="0.4">
      <c r="A4" s="226" t="s">
        <v>14</v>
      </c>
      <c r="B4" s="226"/>
      <c r="C4" s="226"/>
      <c r="D4" s="226"/>
      <c r="E4" s="226"/>
      <c r="F4" s="226"/>
      <c r="G4" s="226"/>
      <c r="H4" s="226"/>
      <c r="I4" s="226"/>
      <c r="J4" s="226"/>
      <c r="K4" s="226"/>
      <c r="L4" s="226"/>
      <c r="M4" s="226"/>
      <c r="N4" s="226"/>
      <c r="O4" s="226"/>
      <c r="P4" s="226"/>
    </row>
    <row r="5" spans="1:18" x14ac:dyDescent="0.3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8" ht="18.5" thickBot="1" x14ac:dyDescent="0.45">
      <c r="A6" s="5"/>
      <c r="B6" s="6" t="s">
        <v>15</v>
      </c>
      <c r="C6" s="227"/>
      <c r="D6" s="227"/>
      <c r="E6" s="227"/>
      <c r="F6" s="5"/>
      <c r="G6" s="5"/>
      <c r="H6" s="5"/>
      <c r="I6" s="6" t="s">
        <v>16</v>
      </c>
      <c r="J6" s="228">
        <v>46112</v>
      </c>
      <c r="K6" s="229"/>
      <c r="L6" s="4"/>
      <c r="M6" s="4"/>
      <c r="N6" s="4"/>
      <c r="O6" s="4"/>
      <c r="P6" s="4"/>
    </row>
    <row r="7" spans="1:18" x14ac:dyDescent="0.3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8" x14ac:dyDescent="0.35">
      <c r="A8" s="7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8" ht="18" x14ac:dyDescent="0.4">
      <c r="A9" s="5" t="s">
        <v>17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8" ht="16" thickBot="1" x14ac:dyDescent="0.4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8" ht="12" customHeight="1" x14ac:dyDescent="0.35">
      <c r="A11" s="28">
        <v>1</v>
      </c>
      <c r="B11" s="29">
        <v>2</v>
      </c>
      <c r="C11" s="29">
        <v>3</v>
      </c>
      <c r="D11" s="29">
        <v>4</v>
      </c>
      <c r="E11" s="29">
        <v>5</v>
      </c>
      <c r="F11" s="29">
        <v>6</v>
      </c>
      <c r="G11" s="29">
        <v>7</v>
      </c>
      <c r="H11" s="29">
        <v>8</v>
      </c>
      <c r="I11" s="29">
        <v>9</v>
      </c>
      <c r="J11" s="29">
        <v>10</v>
      </c>
      <c r="K11" s="31">
        <v>11</v>
      </c>
      <c r="L11" s="29">
        <v>12</v>
      </c>
      <c r="M11" s="31">
        <v>13</v>
      </c>
      <c r="N11" s="31">
        <v>14</v>
      </c>
      <c r="O11" s="29">
        <v>15</v>
      </c>
      <c r="P11" s="30">
        <v>16</v>
      </c>
      <c r="Q11" s="57"/>
      <c r="R11" s="57"/>
    </row>
    <row r="12" spans="1:18" ht="49.5" customHeight="1" x14ac:dyDescent="0.35">
      <c r="A12" s="101" t="s">
        <v>18</v>
      </c>
      <c r="B12" s="33" t="s">
        <v>19</v>
      </c>
      <c r="C12" s="32" t="s">
        <v>20</v>
      </c>
      <c r="D12" s="32" t="s">
        <v>21</v>
      </c>
      <c r="E12" s="32" t="s">
        <v>22</v>
      </c>
      <c r="F12" s="32" t="s">
        <v>23</v>
      </c>
      <c r="G12" s="32" t="s">
        <v>24</v>
      </c>
      <c r="H12" s="32" t="s">
        <v>25</v>
      </c>
      <c r="I12" s="32" t="s">
        <v>26</v>
      </c>
      <c r="J12" s="32" t="s">
        <v>27</v>
      </c>
      <c r="K12" s="35" t="s">
        <v>28</v>
      </c>
      <c r="L12" s="32" t="s">
        <v>29</v>
      </c>
      <c r="M12" s="35" t="s">
        <v>30</v>
      </c>
      <c r="N12" s="35" t="s">
        <v>31</v>
      </c>
      <c r="O12" s="32" t="s">
        <v>32</v>
      </c>
      <c r="P12" s="34" t="s">
        <v>33</v>
      </c>
      <c r="Q12" s="57"/>
      <c r="R12" s="57"/>
    </row>
    <row r="13" spans="1:18" ht="12" customHeight="1" x14ac:dyDescent="0.35">
      <c r="A13" s="89"/>
      <c r="B13" s="90"/>
      <c r="C13" s="96" t="s">
        <v>34</v>
      </c>
      <c r="D13" s="96" t="s">
        <v>35</v>
      </c>
      <c r="E13" s="91" t="s">
        <v>36</v>
      </c>
      <c r="F13" s="96" t="s">
        <v>34</v>
      </c>
      <c r="G13" s="96" t="s">
        <v>35</v>
      </c>
      <c r="H13" s="96" t="s">
        <v>34</v>
      </c>
      <c r="I13" s="92" t="s">
        <v>37</v>
      </c>
      <c r="J13" s="92" t="s">
        <v>37</v>
      </c>
      <c r="K13" s="93" t="s">
        <v>38</v>
      </c>
      <c r="L13" s="93" t="s">
        <v>37</v>
      </c>
      <c r="M13" s="94" t="s">
        <v>38</v>
      </c>
      <c r="N13" s="94" t="s">
        <v>38</v>
      </c>
      <c r="O13" s="97">
        <v>0</v>
      </c>
      <c r="P13" s="98">
        <v>0</v>
      </c>
      <c r="Q13" s="57"/>
      <c r="R13" s="57"/>
    </row>
    <row r="14" spans="1:18" ht="12" customHeight="1" x14ac:dyDescent="0.35">
      <c r="A14" s="102">
        <v>1</v>
      </c>
      <c r="B14" s="103" t="s">
        <v>73</v>
      </c>
      <c r="C14" s="128">
        <v>8000</v>
      </c>
      <c r="D14" s="129">
        <v>40148</v>
      </c>
      <c r="E14" s="104">
        <v>30</v>
      </c>
      <c r="F14" s="128">
        <v>5000</v>
      </c>
      <c r="G14" s="129">
        <v>40268</v>
      </c>
      <c r="H14" s="128">
        <v>4800</v>
      </c>
      <c r="I14" s="104" t="s">
        <v>74</v>
      </c>
      <c r="J14" s="104" t="s">
        <v>75</v>
      </c>
      <c r="K14" s="104" t="s">
        <v>76</v>
      </c>
      <c r="L14" s="104" t="s">
        <v>77</v>
      </c>
      <c r="M14" s="105">
        <v>47486</v>
      </c>
      <c r="N14" s="106" t="s">
        <v>76</v>
      </c>
      <c r="O14" s="107">
        <v>1.2999999999999999E-2</v>
      </c>
      <c r="P14" s="108">
        <v>0.04</v>
      </c>
      <c r="Q14" s="57"/>
      <c r="R14" s="57"/>
    </row>
    <row r="15" spans="1:18" ht="12" customHeight="1" x14ac:dyDescent="0.35">
      <c r="A15" s="102">
        <v>1</v>
      </c>
      <c r="B15" s="103" t="s">
        <v>73</v>
      </c>
      <c r="C15" s="128"/>
      <c r="D15" s="129">
        <v>40148</v>
      </c>
      <c r="E15" s="104">
        <v>30</v>
      </c>
      <c r="F15" s="128">
        <v>2000</v>
      </c>
      <c r="G15" s="129">
        <v>40340</v>
      </c>
      <c r="H15" s="128">
        <v>1800</v>
      </c>
      <c r="I15" s="104" t="s">
        <v>74</v>
      </c>
      <c r="J15" s="104" t="s">
        <v>78</v>
      </c>
      <c r="K15" s="104" t="s">
        <v>76</v>
      </c>
      <c r="L15" s="104" t="s">
        <v>77</v>
      </c>
      <c r="M15" s="105">
        <v>47486</v>
      </c>
      <c r="N15" s="106" t="s">
        <v>76</v>
      </c>
      <c r="O15" s="107">
        <v>1.2999999999999999E-2</v>
      </c>
      <c r="P15" s="108">
        <v>2.6700000000000002E-2</v>
      </c>
      <c r="Q15" s="57"/>
      <c r="R15" s="57"/>
    </row>
    <row r="16" spans="1:18" ht="12" customHeight="1" x14ac:dyDescent="0.35">
      <c r="A16" s="102">
        <v>1</v>
      </c>
      <c r="B16" s="103" t="s">
        <v>73</v>
      </c>
      <c r="C16" s="128"/>
      <c r="D16" s="129">
        <v>40148</v>
      </c>
      <c r="E16" s="104">
        <v>30</v>
      </c>
      <c r="F16" s="128">
        <v>1000</v>
      </c>
      <c r="G16" s="129">
        <v>40352</v>
      </c>
      <c r="H16" s="128">
        <v>1000</v>
      </c>
      <c r="I16" s="104" t="s">
        <v>74</v>
      </c>
      <c r="J16" s="104" t="s">
        <v>79</v>
      </c>
      <c r="K16" s="129">
        <v>51105</v>
      </c>
      <c r="L16" s="104" t="s">
        <v>77</v>
      </c>
      <c r="M16" s="105">
        <v>51105</v>
      </c>
      <c r="N16" s="106" t="s">
        <v>76</v>
      </c>
      <c r="O16" s="107">
        <v>1.2999999999999999E-2</v>
      </c>
      <c r="P16" s="108">
        <v>2.8500000000000001E-2</v>
      </c>
      <c r="Q16" s="57"/>
      <c r="R16" s="57"/>
    </row>
    <row r="17" spans="1:18" ht="12" customHeight="1" x14ac:dyDescent="0.35">
      <c r="A17" s="102">
        <v>2</v>
      </c>
      <c r="B17" s="103" t="s">
        <v>80</v>
      </c>
      <c r="C17" s="128">
        <v>3000</v>
      </c>
      <c r="D17" s="129">
        <v>40148</v>
      </c>
      <c r="E17" s="104">
        <v>30</v>
      </c>
      <c r="F17" s="128">
        <v>3000</v>
      </c>
      <c r="G17" s="129">
        <v>41816</v>
      </c>
      <c r="H17" s="128">
        <v>2500</v>
      </c>
      <c r="I17" s="104" t="s">
        <v>74</v>
      </c>
      <c r="J17" s="104" t="s">
        <v>78</v>
      </c>
      <c r="K17" s="104" t="s">
        <v>76</v>
      </c>
      <c r="L17" s="104" t="s">
        <v>81</v>
      </c>
      <c r="M17" s="106" t="s">
        <v>76</v>
      </c>
      <c r="N17" s="106" t="s">
        <v>82</v>
      </c>
      <c r="O17" s="107">
        <v>1.2999999999999999E-2</v>
      </c>
      <c r="P17" s="108">
        <v>2.3E-2</v>
      </c>
      <c r="Q17" s="57"/>
      <c r="R17" s="57"/>
    </row>
    <row r="18" spans="1:18" ht="12" customHeight="1" x14ac:dyDescent="0.35">
      <c r="A18" s="102">
        <v>2</v>
      </c>
      <c r="B18" s="103" t="s">
        <v>80</v>
      </c>
      <c r="C18" s="128">
        <v>2000</v>
      </c>
      <c r="D18" s="129">
        <v>40148</v>
      </c>
      <c r="E18" s="104">
        <v>30</v>
      </c>
      <c r="F18" s="128">
        <v>2000</v>
      </c>
      <c r="G18" s="129">
        <v>41822</v>
      </c>
      <c r="H18" s="128">
        <v>2000</v>
      </c>
      <c r="I18" s="104" t="s">
        <v>74</v>
      </c>
      <c r="J18" s="104" t="s">
        <v>78</v>
      </c>
      <c r="K18" s="104" t="s">
        <v>76</v>
      </c>
      <c r="L18" s="104" t="s">
        <v>77</v>
      </c>
      <c r="M18" s="106" t="s">
        <v>76</v>
      </c>
      <c r="N18" s="106" t="s">
        <v>82</v>
      </c>
      <c r="O18" s="107">
        <v>1.2999999999999999E-2</v>
      </c>
      <c r="P18" s="108">
        <v>3.4500000000000003E-2</v>
      </c>
      <c r="Q18" s="57"/>
      <c r="R18" s="57"/>
    </row>
    <row r="19" spans="1:18" ht="12" customHeight="1" x14ac:dyDescent="0.35">
      <c r="A19" s="102">
        <v>2</v>
      </c>
      <c r="B19" s="103" t="s">
        <v>80</v>
      </c>
      <c r="C19" s="128">
        <v>1500</v>
      </c>
      <c r="D19" s="129">
        <v>40148</v>
      </c>
      <c r="E19" s="104">
        <v>30</v>
      </c>
      <c r="F19" s="128">
        <v>1500</v>
      </c>
      <c r="G19" s="129">
        <v>41843</v>
      </c>
      <c r="H19" s="128">
        <v>1500</v>
      </c>
      <c r="I19" s="104" t="s">
        <v>74</v>
      </c>
      <c r="J19" s="104" t="s">
        <v>78</v>
      </c>
      <c r="K19" s="104" t="s">
        <v>76</v>
      </c>
      <c r="L19" s="104" t="s">
        <v>81</v>
      </c>
      <c r="M19" s="106" t="s">
        <v>76</v>
      </c>
      <c r="N19" s="106" t="s">
        <v>82</v>
      </c>
      <c r="O19" s="107">
        <v>1.2999999999999999E-2</v>
      </c>
      <c r="P19" s="108">
        <v>2.3E-2</v>
      </c>
      <c r="Q19" s="57"/>
      <c r="R19" s="57"/>
    </row>
    <row r="20" spans="1:18" ht="12" customHeight="1" x14ac:dyDescent="0.35">
      <c r="A20" s="102">
        <v>2</v>
      </c>
      <c r="B20" s="103" t="s">
        <v>80</v>
      </c>
      <c r="C20" s="128">
        <v>1000</v>
      </c>
      <c r="D20" s="129">
        <v>40148</v>
      </c>
      <c r="E20" s="104">
        <v>30</v>
      </c>
      <c r="F20" s="128">
        <v>1000</v>
      </c>
      <c r="G20" s="129">
        <v>41871</v>
      </c>
      <c r="H20" s="128">
        <v>1000</v>
      </c>
      <c r="I20" s="104" t="s">
        <v>74</v>
      </c>
      <c r="J20" s="104" t="s">
        <v>78</v>
      </c>
      <c r="K20" s="104" t="s">
        <v>76</v>
      </c>
      <c r="L20" s="104" t="s">
        <v>81</v>
      </c>
      <c r="M20" s="106" t="s">
        <v>76</v>
      </c>
      <c r="N20" s="106" t="s">
        <v>82</v>
      </c>
      <c r="O20" s="107">
        <v>1.2999999999999999E-2</v>
      </c>
      <c r="P20" s="108">
        <v>2.3E-2</v>
      </c>
      <c r="Q20" s="57"/>
      <c r="R20" s="57"/>
    </row>
    <row r="21" spans="1:18" ht="12" customHeight="1" x14ac:dyDescent="0.35">
      <c r="A21" s="102">
        <v>2</v>
      </c>
      <c r="B21" s="103" t="s">
        <v>80</v>
      </c>
      <c r="C21" s="128">
        <v>500</v>
      </c>
      <c r="D21" s="129">
        <v>40148</v>
      </c>
      <c r="E21" s="104">
        <v>30</v>
      </c>
      <c r="F21" s="128">
        <v>500</v>
      </c>
      <c r="G21" s="129">
        <v>41899</v>
      </c>
      <c r="H21" s="128">
        <v>500</v>
      </c>
      <c r="I21" s="104" t="s">
        <v>74</v>
      </c>
      <c r="J21" s="104" t="s">
        <v>78</v>
      </c>
      <c r="K21" s="104" t="s">
        <v>76</v>
      </c>
      <c r="L21" s="104" t="s">
        <v>81</v>
      </c>
      <c r="M21" s="106" t="s">
        <v>76</v>
      </c>
      <c r="N21" s="106" t="s">
        <v>82</v>
      </c>
      <c r="O21" s="107">
        <v>1.2999999999999999E-2</v>
      </c>
      <c r="P21" s="108">
        <v>2.5000000000000001E-2</v>
      </c>
      <c r="Q21" s="57"/>
      <c r="R21" s="57"/>
    </row>
    <row r="22" spans="1:18" ht="12" customHeight="1" x14ac:dyDescent="0.35">
      <c r="A22" s="102">
        <v>2</v>
      </c>
      <c r="B22" s="103" t="s">
        <v>80</v>
      </c>
      <c r="C22" s="128">
        <v>3000</v>
      </c>
      <c r="D22" s="129">
        <v>45627</v>
      </c>
      <c r="E22" s="104">
        <v>5</v>
      </c>
      <c r="F22" s="128">
        <v>0</v>
      </c>
      <c r="G22" s="129">
        <v>41912</v>
      </c>
      <c r="H22" s="128">
        <v>0</v>
      </c>
      <c r="I22" s="104" t="s">
        <v>83</v>
      </c>
      <c r="J22" s="104" t="s">
        <v>79</v>
      </c>
      <c r="K22" s="129">
        <v>47453</v>
      </c>
      <c r="L22" s="104" t="s">
        <v>81</v>
      </c>
      <c r="M22" s="106" t="s">
        <v>76</v>
      </c>
      <c r="N22" s="106" t="s">
        <v>82</v>
      </c>
      <c r="O22" s="107">
        <v>1.4999999999999999E-2</v>
      </c>
      <c r="P22" s="108">
        <v>2.7E-2</v>
      </c>
      <c r="Q22" s="57"/>
      <c r="R22" s="57"/>
    </row>
    <row r="23" spans="1:18" ht="12" customHeight="1" x14ac:dyDescent="0.35">
      <c r="A23" s="102">
        <v>3</v>
      </c>
      <c r="B23" s="103" t="s">
        <v>84</v>
      </c>
      <c r="C23" s="128">
        <v>5000</v>
      </c>
      <c r="D23" s="129">
        <v>44531</v>
      </c>
      <c r="E23" s="104">
        <v>10</v>
      </c>
      <c r="F23" s="128">
        <v>3500</v>
      </c>
      <c r="G23" s="129">
        <v>41912</v>
      </c>
      <c r="H23" s="128">
        <v>3500</v>
      </c>
      <c r="I23" s="104" t="s">
        <v>74</v>
      </c>
      <c r="J23" s="104" t="s">
        <v>78</v>
      </c>
      <c r="K23" s="130" t="s">
        <v>76</v>
      </c>
      <c r="L23" s="104" t="s">
        <v>81</v>
      </c>
      <c r="M23" s="106" t="s">
        <v>76</v>
      </c>
      <c r="N23" s="106" t="s">
        <v>82</v>
      </c>
      <c r="O23" s="107">
        <v>1.7500000000000002E-2</v>
      </c>
      <c r="P23" s="108">
        <v>2.2499999999999999E-2</v>
      </c>
      <c r="Q23" s="57"/>
      <c r="R23" s="57"/>
    </row>
    <row r="24" spans="1:18" ht="12" customHeight="1" x14ac:dyDescent="0.35">
      <c r="A24" s="102"/>
      <c r="B24" s="103"/>
      <c r="C24" s="128"/>
      <c r="D24" s="104"/>
      <c r="E24" s="104"/>
      <c r="F24" s="128"/>
      <c r="G24" s="104"/>
      <c r="H24" s="128"/>
      <c r="I24" s="104"/>
      <c r="J24" s="104"/>
      <c r="K24" s="130"/>
      <c r="L24" s="104"/>
      <c r="M24" s="106" t="s">
        <v>39</v>
      </c>
      <c r="N24" s="106"/>
      <c r="O24" s="107"/>
      <c r="P24" s="108"/>
      <c r="Q24" s="57"/>
    </row>
    <row r="25" spans="1:18" ht="12" customHeight="1" x14ac:dyDescent="0.35">
      <c r="A25" s="102"/>
      <c r="B25" s="103"/>
      <c r="C25" s="128"/>
      <c r="D25" s="104"/>
      <c r="E25" s="104"/>
      <c r="F25" s="128"/>
      <c r="G25" s="104"/>
      <c r="H25" s="128"/>
      <c r="I25" s="104"/>
      <c r="J25" s="104"/>
      <c r="K25" s="130"/>
      <c r="L25" s="104"/>
      <c r="M25" s="106" t="s">
        <v>39</v>
      </c>
      <c r="N25" s="106"/>
      <c r="O25" s="107"/>
      <c r="P25" s="108"/>
      <c r="Q25" s="57"/>
    </row>
    <row r="26" spans="1:18" ht="12" customHeight="1" x14ac:dyDescent="0.35">
      <c r="A26" s="102"/>
      <c r="B26" s="103"/>
      <c r="C26" s="128"/>
      <c r="D26" s="104"/>
      <c r="E26" s="104"/>
      <c r="F26" s="128"/>
      <c r="G26" s="104"/>
      <c r="H26" s="128"/>
      <c r="I26" s="104"/>
      <c r="J26" s="104"/>
      <c r="K26" s="130"/>
      <c r="L26" s="104"/>
      <c r="M26" s="106" t="s">
        <v>39</v>
      </c>
      <c r="N26" s="106"/>
      <c r="O26" s="107"/>
      <c r="P26" s="108"/>
      <c r="Q26" s="57"/>
    </row>
    <row r="27" spans="1:18" ht="12" customHeight="1" x14ac:dyDescent="0.35">
      <c r="A27" s="102"/>
      <c r="B27" s="103"/>
      <c r="C27" s="128"/>
      <c r="D27" s="104"/>
      <c r="E27" s="104"/>
      <c r="F27" s="128"/>
      <c r="G27" s="104"/>
      <c r="H27" s="128"/>
      <c r="I27" s="104"/>
      <c r="J27" s="104"/>
      <c r="K27" s="130"/>
      <c r="L27" s="104"/>
      <c r="M27" s="106" t="s">
        <v>39</v>
      </c>
      <c r="N27" s="106"/>
      <c r="O27" s="107"/>
      <c r="P27" s="108"/>
      <c r="Q27" s="57"/>
    </row>
    <row r="28" spans="1:18" ht="12" customHeight="1" x14ac:dyDescent="0.35">
      <c r="A28" s="102"/>
      <c r="B28" s="103"/>
      <c r="C28" s="128"/>
      <c r="D28" s="104"/>
      <c r="E28" s="104"/>
      <c r="F28" s="128"/>
      <c r="G28" s="104"/>
      <c r="H28" s="128"/>
      <c r="I28" s="104"/>
      <c r="J28" s="104"/>
      <c r="K28" s="130"/>
      <c r="L28" s="104"/>
      <c r="M28" s="106" t="s">
        <v>39</v>
      </c>
      <c r="N28" s="106"/>
      <c r="O28" s="107"/>
      <c r="P28" s="108"/>
      <c r="Q28" s="57"/>
    </row>
    <row r="29" spans="1:18" ht="12" customHeight="1" x14ac:dyDescent="0.35">
      <c r="A29" s="102"/>
      <c r="B29" s="103"/>
      <c r="C29" s="128"/>
      <c r="D29" s="104"/>
      <c r="E29" s="104"/>
      <c r="F29" s="128"/>
      <c r="G29" s="104"/>
      <c r="H29" s="128"/>
      <c r="I29" s="104"/>
      <c r="J29" s="104"/>
      <c r="K29" s="130"/>
      <c r="L29" s="104"/>
      <c r="M29" s="106" t="s">
        <v>39</v>
      </c>
      <c r="N29" s="106"/>
      <c r="O29" s="107"/>
      <c r="P29" s="108"/>
      <c r="Q29" s="57"/>
    </row>
    <row r="30" spans="1:18" ht="12" customHeight="1" x14ac:dyDescent="0.35">
      <c r="A30" s="102"/>
      <c r="B30" s="103"/>
      <c r="C30" s="128"/>
      <c r="D30" s="129"/>
      <c r="E30" s="104"/>
      <c r="F30" s="128"/>
      <c r="G30" s="129"/>
      <c r="H30" s="128"/>
      <c r="I30" s="104"/>
      <c r="J30" s="104"/>
      <c r="K30" s="130"/>
      <c r="L30" s="104"/>
      <c r="M30" s="106"/>
      <c r="N30" s="106"/>
      <c r="O30" s="107"/>
      <c r="P30" s="108"/>
      <c r="Q30" s="57"/>
      <c r="R30" s="57"/>
    </row>
    <row r="31" spans="1:18" ht="12" customHeight="1" thickBot="1" x14ac:dyDescent="0.4">
      <c r="A31" s="109"/>
      <c r="B31" s="103"/>
      <c r="C31" s="131"/>
      <c r="D31" s="104"/>
      <c r="E31" s="104"/>
      <c r="F31" s="131"/>
      <c r="G31" s="104"/>
      <c r="H31" s="132"/>
      <c r="I31" s="104"/>
      <c r="J31" s="104"/>
      <c r="K31" s="130"/>
      <c r="L31" s="104"/>
      <c r="M31" s="106" t="s">
        <v>39</v>
      </c>
      <c r="N31" s="106"/>
      <c r="O31" s="107"/>
      <c r="P31" s="108"/>
      <c r="Q31" s="57"/>
      <c r="R31" s="57"/>
    </row>
    <row r="32" spans="1:18" ht="12" customHeight="1" thickBot="1" x14ac:dyDescent="0.4">
      <c r="A32" s="36"/>
      <c r="B32" s="37" t="s">
        <v>40</v>
      </c>
      <c r="C32" s="38">
        <f>SUM(C14:C31)</f>
        <v>24000</v>
      </c>
      <c r="D32" s="39"/>
      <c r="E32" s="40"/>
      <c r="F32" s="38">
        <f>SUM(F14:F31)</f>
        <v>19500</v>
      </c>
      <c r="G32" s="41"/>
      <c r="H32" s="88">
        <f>SUM(H14:H31)</f>
        <v>18600</v>
      </c>
      <c r="I32" s="37"/>
      <c r="J32" s="42"/>
      <c r="K32" s="40"/>
      <c r="L32" s="40"/>
      <c r="M32" s="43"/>
      <c r="N32" s="43"/>
      <c r="O32" s="43"/>
      <c r="P32" s="44"/>
      <c r="Q32" s="57"/>
      <c r="R32" s="57"/>
    </row>
    <row r="33" spans="1:18" ht="12" customHeight="1" thickTop="1" thickBot="1" x14ac:dyDescent="0.4">
      <c r="A33" s="45"/>
      <c r="B33" s="46"/>
      <c r="C33" s="47"/>
      <c r="D33" s="48"/>
      <c r="E33" s="49"/>
      <c r="F33" s="47"/>
      <c r="G33" s="48"/>
      <c r="H33" s="50"/>
      <c r="I33" s="49"/>
      <c r="J33" s="51"/>
      <c r="K33" s="49"/>
      <c r="L33" s="49"/>
      <c r="M33" s="52"/>
      <c r="N33" s="52"/>
      <c r="O33" s="52"/>
      <c r="P33" s="53"/>
      <c r="Q33" s="57"/>
      <c r="R33" s="57"/>
    </row>
    <row r="34" spans="1:18" ht="12" customHeight="1" x14ac:dyDescent="0.35">
      <c r="A34" s="15"/>
      <c r="B34" s="58"/>
      <c r="C34" s="59"/>
      <c r="D34" s="60"/>
      <c r="E34" s="59"/>
      <c r="F34" s="60"/>
      <c r="G34" s="60"/>
      <c r="H34" s="110"/>
      <c r="I34" s="15"/>
      <c r="J34" s="58"/>
      <c r="K34" s="58"/>
      <c r="L34" s="58"/>
      <c r="M34" s="58"/>
      <c r="N34" s="58"/>
      <c r="O34" s="15"/>
      <c r="P34" s="15"/>
      <c r="Q34" s="57"/>
      <c r="R34" s="57"/>
    </row>
    <row r="35" spans="1:18" ht="12" customHeight="1" thickBot="1" x14ac:dyDescent="0.4">
      <c r="A35" s="61"/>
      <c r="B35" s="139"/>
      <c r="C35" s="139"/>
      <c r="D35" s="62"/>
      <c r="E35" s="63"/>
      <c r="F35" s="62"/>
      <c r="G35" s="62"/>
      <c r="H35" s="110"/>
      <c r="I35" s="15"/>
      <c r="J35" s="15"/>
      <c r="K35" s="16"/>
      <c r="L35" s="16"/>
      <c r="M35" s="64" t="s">
        <v>42</v>
      </c>
      <c r="N35" s="64" t="s">
        <v>43</v>
      </c>
      <c r="O35" s="64" t="s">
        <v>44</v>
      </c>
      <c r="P35" s="15"/>
      <c r="Q35" s="57"/>
      <c r="R35" s="57"/>
    </row>
    <row r="36" spans="1:18" ht="12" customHeight="1" x14ac:dyDescent="0.35">
      <c r="A36" s="61"/>
      <c r="B36" s="139"/>
      <c r="C36" s="139"/>
      <c r="D36" s="142" t="s">
        <v>45</v>
      </c>
      <c r="E36" s="139"/>
      <c r="F36" s="140"/>
      <c r="G36" s="62"/>
      <c r="H36" s="110">
        <v>-350</v>
      </c>
      <c r="I36" s="15"/>
      <c r="J36" s="15"/>
      <c r="K36" s="16"/>
      <c r="L36" s="62" t="s">
        <v>46</v>
      </c>
      <c r="M36" s="99">
        <f>SUMIF(L12:L31,"F",H12:H31)</f>
        <v>9600</v>
      </c>
      <c r="N36" s="66">
        <f>SUMIF(L12:L31,"V",H12:H31)</f>
        <v>9000</v>
      </c>
      <c r="O36" s="67">
        <f>+M36+N36</f>
        <v>18600</v>
      </c>
      <c r="P36" s="15"/>
      <c r="Q36" s="57"/>
      <c r="R36" s="85">
        <f>SUMIF(I12:I31,"E",H12:H31)</f>
        <v>0</v>
      </c>
    </row>
    <row r="37" spans="1:18" ht="12" customHeight="1" x14ac:dyDescent="0.35">
      <c r="A37" s="61"/>
      <c r="B37" s="141" t="s">
        <v>39</v>
      </c>
      <c r="C37" s="142"/>
      <c r="D37" s="139"/>
      <c r="E37" s="142"/>
      <c r="F37" s="140"/>
      <c r="G37" s="62"/>
      <c r="H37" s="110"/>
      <c r="I37" s="15"/>
      <c r="J37" s="63"/>
      <c r="K37" s="16"/>
      <c r="L37" s="62" t="s">
        <v>47</v>
      </c>
      <c r="M37" s="69">
        <f>+M36/O36</f>
        <v>0.5161290322580645</v>
      </c>
      <c r="N37" s="70">
        <f>+N36/O36</f>
        <v>0.4838709677419355</v>
      </c>
      <c r="O37" s="71">
        <f>+M37+N37</f>
        <v>1</v>
      </c>
      <c r="P37" s="15"/>
      <c r="Q37" s="57"/>
      <c r="R37" s="86">
        <f>SUMIF(I12:I31,"E",F12:F31)</f>
        <v>0</v>
      </c>
    </row>
    <row r="38" spans="1:18" ht="12" customHeight="1" x14ac:dyDescent="0.35">
      <c r="A38" s="136"/>
      <c r="B38" s="138"/>
      <c r="C38" s="138"/>
      <c r="D38" s="138"/>
      <c r="E38" s="138"/>
      <c r="F38" s="144"/>
      <c r="G38" s="72"/>
      <c r="H38" s="65"/>
      <c r="I38" s="15"/>
      <c r="J38" s="62"/>
      <c r="K38" s="16"/>
      <c r="L38" s="15"/>
      <c r="M38" s="74"/>
      <c r="N38" s="75"/>
      <c r="O38" s="76"/>
      <c r="P38" s="15"/>
      <c r="Q38" s="57"/>
      <c r="R38" s="87">
        <f>IF(R37-R36&gt;0,R37-R36,0)</f>
        <v>0</v>
      </c>
    </row>
    <row r="39" spans="1:18" ht="12" customHeight="1" thickBot="1" x14ac:dyDescent="0.4">
      <c r="A39" s="137"/>
      <c r="C39" s="138"/>
      <c r="D39" s="145" t="s">
        <v>48</v>
      </c>
      <c r="E39" s="138"/>
      <c r="F39" s="144"/>
      <c r="G39" s="72"/>
      <c r="H39" s="68">
        <f>SUM(H32:H38)</f>
        <v>18250</v>
      </c>
      <c r="I39" s="15"/>
      <c r="J39" s="15"/>
      <c r="K39" s="16"/>
      <c r="L39" s="62" t="s">
        <v>49</v>
      </c>
      <c r="M39" s="100">
        <f>IF(M36=0,0,SUMPRODUCT((H14:H31)*(P14:P31)*(L14:L31="F"))) /M36</f>
        <v>3.5162499999999999E-2</v>
      </c>
      <c r="N39" s="77">
        <f>IF(N36=0,0,SUMPRODUCT((H14:H31)*(P14:P31)*(L14:L31="V"))) /N36</f>
        <v>2.2916666666666665E-2</v>
      </c>
      <c r="O39" s="78">
        <f>IF(O36=0,0,SUMPRODUCT(P12:P31,H12:H31)/O36)</f>
        <v>2.9237096774193547E-2</v>
      </c>
      <c r="P39" s="15"/>
      <c r="Q39" s="57"/>
      <c r="R39" s="57"/>
    </row>
    <row r="40" spans="1:18" ht="16.5" thickTop="1" thickBot="1" x14ac:dyDescent="0.4">
      <c r="A40" s="138"/>
      <c r="B40" s="138"/>
      <c r="C40" s="138"/>
      <c r="D40" s="138"/>
      <c r="E40" s="138"/>
      <c r="F40" s="144"/>
      <c r="G40" s="72"/>
      <c r="H40" s="73"/>
      <c r="I40" s="15"/>
      <c r="J40" s="15"/>
      <c r="K40" s="62"/>
      <c r="L40" s="79"/>
      <c r="M40" s="15"/>
      <c r="N40" s="15"/>
      <c r="O40" s="15"/>
      <c r="P40" s="15"/>
      <c r="Q40" s="57"/>
      <c r="R40" s="57"/>
    </row>
    <row r="41" spans="1:18" x14ac:dyDescent="0.35">
      <c r="A41" s="11"/>
      <c r="B41" s="143"/>
      <c r="C41" s="143"/>
      <c r="D41" s="143"/>
      <c r="E41" s="143"/>
      <c r="F41" s="143"/>
      <c r="G41" s="11"/>
      <c r="H41" s="72"/>
      <c r="I41" s="3"/>
      <c r="J41" s="3"/>
      <c r="K41" s="8"/>
      <c r="L41" s="10"/>
      <c r="N41" s="9"/>
      <c r="O41" s="9"/>
      <c r="P41" s="3"/>
    </row>
    <row r="42" spans="1:18" ht="18" x14ac:dyDescent="0.4">
      <c r="A42" s="5" t="s">
        <v>50</v>
      </c>
      <c r="B42" s="3"/>
      <c r="C42" s="3"/>
      <c r="D42" s="3"/>
      <c r="E42" s="3"/>
      <c r="F42" s="3"/>
      <c r="G42" s="3"/>
      <c r="H42" s="72"/>
      <c r="I42" s="3"/>
      <c r="J42" s="3"/>
      <c r="K42" s="8"/>
      <c r="L42" s="4"/>
      <c r="M42" s="3"/>
      <c r="N42" s="3"/>
      <c r="O42" s="3"/>
      <c r="P42" s="3"/>
    </row>
    <row r="43" spans="1:18" ht="16" thickBot="1" x14ac:dyDescent="0.4">
      <c r="A43" s="3"/>
      <c r="B43" s="3"/>
      <c r="C43" s="3"/>
      <c r="D43" s="3"/>
      <c r="E43" s="3"/>
      <c r="F43" s="3"/>
      <c r="G43" s="3"/>
      <c r="H43" s="11"/>
      <c r="I43" s="3"/>
      <c r="J43" s="3"/>
      <c r="K43" s="8"/>
      <c r="L43" s="4"/>
      <c r="M43" s="3"/>
      <c r="N43" s="3"/>
      <c r="O43" s="3"/>
      <c r="P43" s="3"/>
    </row>
    <row r="44" spans="1:18" x14ac:dyDescent="0.35">
      <c r="A44" s="219" t="s">
        <v>51</v>
      </c>
      <c r="B44" s="220"/>
      <c r="C44" s="220"/>
      <c r="D44" s="221"/>
      <c r="E44" s="222" t="s">
        <v>52</v>
      </c>
      <c r="F44" s="221"/>
      <c r="G44" s="156"/>
      <c r="H44" s="54" t="s">
        <v>34</v>
      </c>
      <c r="I44" s="223" t="s">
        <v>53</v>
      </c>
      <c r="J44" s="224"/>
      <c r="K44" s="224"/>
      <c r="L44" s="224"/>
      <c r="M44" s="225"/>
      <c r="N44" s="3"/>
      <c r="O44" s="3"/>
      <c r="P44" s="3"/>
    </row>
    <row r="45" spans="1:18" x14ac:dyDescent="0.35">
      <c r="A45" s="147"/>
      <c r="B45" s="148"/>
      <c r="C45" s="148"/>
      <c r="D45" s="149"/>
      <c r="E45" s="217"/>
      <c r="F45" s="218"/>
      <c r="G45" s="164"/>
      <c r="H45" s="161"/>
      <c r="I45" s="207"/>
      <c r="J45" s="184"/>
      <c r="K45" s="184"/>
      <c r="L45" s="184"/>
      <c r="M45" s="208"/>
      <c r="N45" s="3"/>
      <c r="O45" s="3"/>
      <c r="P45" s="3"/>
    </row>
    <row r="46" spans="1:18" x14ac:dyDescent="0.35">
      <c r="A46" s="150" t="s">
        <v>54</v>
      </c>
      <c r="B46" s="151"/>
      <c r="C46" s="151"/>
      <c r="D46" s="152"/>
      <c r="E46" s="157"/>
      <c r="F46" s="158"/>
      <c r="G46" s="159"/>
      <c r="H46" s="55">
        <f>+C32-F32+R38</f>
        <v>4500</v>
      </c>
      <c r="I46" s="207"/>
      <c r="J46" s="184"/>
      <c r="K46" s="184"/>
      <c r="L46" s="184"/>
      <c r="M46" s="208"/>
      <c r="N46" s="3"/>
      <c r="O46" s="3"/>
      <c r="P46" s="3"/>
    </row>
    <row r="47" spans="1:18" ht="9" customHeight="1" x14ac:dyDescent="0.35">
      <c r="A47" s="150"/>
      <c r="B47" s="151"/>
      <c r="C47" s="151"/>
      <c r="D47" s="152"/>
      <c r="E47" s="157"/>
      <c r="F47" s="158"/>
      <c r="G47" s="159"/>
      <c r="H47" s="162"/>
      <c r="I47" s="207"/>
      <c r="J47" s="184"/>
      <c r="K47" s="184"/>
      <c r="L47" s="184"/>
      <c r="M47" s="208"/>
      <c r="N47" s="3"/>
      <c r="O47" s="3"/>
      <c r="P47" s="3"/>
    </row>
    <row r="48" spans="1:18" x14ac:dyDescent="0.35">
      <c r="A48" s="153" t="s">
        <v>55</v>
      </c>
      <c r="B48" s="151"/>
      <c r="C48" s="151"/>
      <c r="D48" s="152"/>
      <c r="E48" s="183" t="s">
        <v>80</v>
      </c>
      <c r="F48" s="185"/>
      <c r="G48" s="146"/>
      <c r="H48" s="111">
        <v>-1000</v>
      </c>
      <c r="I48" s="207"/>
      <c r="J48" s="184"/>
      <c r="K48" s="184"/>
      <c r="L48" s="184"/>
      <c r="M48" s="208"/>
      <c r="N48" s="3"/>
      <c r="O48" s="3"/>
      <c r="P48" s="3"/>
    </row>
    <row r="49" spans="1:16" ht="7.5" customHeight="1" x14ac:dyDescent="0.35">
      <c r="A49" s="153"/>
      <c r="B49" s="151"/>
      <c r="C49" s="151"/>
      <c r="D49" s="152"/>
      <c r="E49" s="183"/>
      <c r="F49" s="185"/>
      <c r="G49" s="146"/>
      <c r="H49" s="112"/>
      <c r="I49" s="207"/>
      <c r="J49" s="184"/>
      <c r="K49" s="184"/>
      <c r="L49" s="184"/>
      <c r="M49" s="208"/>
      <c r="N49" s="3"/>
      <c r="O49" s="3"/>
      <c r="P49" s="3"/>
    </row>
    <row r="50" spans="1:16" x14ac:dyDescent="0.35">
      <c r="A50" s="153" t="s">
        <v>56</v>
      </c>
      <c r="B50" s="151"/>
      <c r="C50" s="151"/>
      <c r="D50" s="152"/>
      <c r="E50" s="183" t="s">
        <v>84</v>
      </c>
      <c r="F50" s="185"/>
      <c r="G50" s="146"/>
      <c r="H50" s="112">
        <v>5000</v>
      </c>
      <c r="I50" s="207" t="s">
        <v>85</v>
      </c>
      <c r="J50" s="184"/>
      <c r="K50" s="184"/>
      <c r="L50" s="184"/>
      <c r="M50" s="208"/>
      <c r="N50" s="3"/>
      <c r="O50" s="3"/>
      <c r="P50" s="3"/>
    </row>
    <row r="51" spans="1:16" ht="7.5" customHeight="1" x14ac:dyDescent="0.35">
      <c r="A51" s="153"/>
      <c r="B51" s="151"/>
      <c r="C51" s="151"/>
      <c r="D51" s="152"/>
      <c r="E51" s="183"/>
      <c r="F51" s="185"/>
      <c r="G51" s="146"/>
      <c r="H51" s="112"/>
      <c r="I51" s="207"/>
      <c r="J51" s="184"/>
      <c r="K51" s="184"/>
      <c r="L51" s="184"/>
      <c r="M51" s="208"/>
      <c r="N51" s="3"/>
      <c r="O51" s="3"/>
      <c r="P51" s="3"/>
    </row>
    <row r="52" spans="1:16" x14ac:dyDescent="0.35">
      <c r="A52" s="153" t="s">
        <v>57</v>
      </c>
      <c r="B52" s="151"/>
      <c r="C52" s="151"/>
      <c r="D52" s="152"/>
      <c r="E52" s="215"/>
      <c r="F52" s="216"/>
      <c r="G52" s="159"/>
      <c r="H52" s="56">
        <f>SUM(H45:H51)</f>
        <v>8500</v>
      </c>
      <c r="I52" s="207"/>
      <c r="J52" s="184"/>
      <c r="K52" s="184"/>
      <c r="L52" s="184"/>
      <c r="M52" s="208"/>
      <c r="N52" s="3"/>
      <c r="O52" s="3"/>
      <c r="P52" s="3"/>
    </row>
    <row r="53" spans="1:16" ht="8.25" customHeight="1" x14ac:dyDescent="0.35">
      <c r="A53" s="153"/>
      <c r="B53" s="151"/>
      <c r="C53" s="151"/>
      <c r="D53" s="152"/>
      <c r="E53" s="183"/>
      <c r="F53" s="185"/>
      <c r="G53" s="146"/>
      <c r="H53" s="112"/>
      <c r="I53" s="207"/>
      <c r="J53" s="184"/>
      <c r="K53" s="184"/>
      <c r="L53" s="184"/>
      <c r="M53" s="208"/>
      <c r="N53" s="3"/>
      <c r="O53" s="3"/>
      <c r="P53" s="3"/>
    </row>
    <row r="54" spans="1:16" x14ac:dyDescent="0.35">
      <c r="A54" s="153" t="s">
        <v>58</v>
      </c>
      <c r="B54" s="151"/>
      <c r="C54" s="151"/>
      <c r="D54" s="152"/>
      <c r="E54" s="183" t="s">
        <v>86</v>
      </c>
      <c r="F54" s="185"/>
      <c r="G54" s="146"/>
      <c r="H54" s="112">
        <v>5000</v>
      </c>
      <c r="I54" s="207" t="s">
        <v>87</v>
      </c>
      <c r="J54" s="184"/>
      <c r="K54" s="184"/>
      <c r="L54" s="184"/>
      <c r="M54" s="208"/>
      <c r="N54" s="3"/>
      <c r="O54" s="3"/>
      <c r="P54" s="3"/>
    </row>
    <row r="55" spans="1:16" ht="6" customHeight="1" x14ac:dyDescent="0.35">
      <c r="A55" s="153"/>
      <c r="B55" s="151"/>
      <c r="C55" s="151"/>
      <c r="D55" s="152"/>
      <c r="E55" s="183"/>
      <c r="F55" s="185"/>
      <c r="G55" s="146"/>
      <c r="H55" s="112"/>
      <c r="I55" s="207"/>
      <c r="J55" s="184"/>
      <c r="K55" s="184"/>
      <c r="L55" s="184"/>
      <c r="M55" s="208"/>
      <c r="N55" s="3"/>
      <c r="O55" s="3"/>
      <c r="P55" s="3"/>
    </row>
    <row r="56" spans="1:16" x14ac:dyDescent="0.35">
      <c r="A56" s="153" t="s">
        <v>59</v>
      </c>
      <c r="B56" s="151"/>
      <c r="C56" s="151"/>
      <c r="D56" s="152"/>
      <c r="E56" s="215"/>
      <c r="F56" s="216"/>
      <c r="G56" s="159"/>
      <c r="H56" s="56">
        <f>SUM(H52:H55)</f>
        <v>13500</v>
      </c>
      <c r="I56" s="207"/>
      <c r="J56" s="184"/>
      <c r="K56" s="184"/>
      <c r="L56" s="184"/>
      <c r="M56" s="208"/>
      <c r="N56" s="3"/>
      <c r="O56" s="3"/>
      <c r="P56" s="3"/>
    </row>
    <row r="57" spans="1:16" x14ac:dyDescent="0.35">
      <c r="A57" s="153"/>
      <c r="B57" s="151"/>
      <c r="C57" s="151"/>
      <c r="D57" s="152"/>
      <c r="E57" s="215"/>
      <c r="F57" s="216"/>
      <c r="G57" s="159"/>
      <c r="H57" s="113"/>
      <c r="I57" s="207"/>
      <c r="J57" s="184"/>
      <c r="K57" s="184"/>
      <c r="L57" s="184"/>
      <c r="M57" s="208"/>
      <c r="N57" s="3"/>
      <c r="O57" s="3"/>
      <c r="P57" s="3"/>
    </row>
    <row r="58" spans="1:16" x14ac:dyDescent="0.35">
      <c r="A58" s="153" t="s">
        <v>60</v>
      </c>
      <c r="B58" s="154"/>
      <c r="C58" s="154"/>
      <c r="D58" s="152"/>
      <c r="E58" s="157"/>
      <c r="F58" s="158"/>
      <c r="G58" s="159"/>
      <c r="H58" s="165">
        <v>1000</v>
      </c>
      <c r="I58" s="207"/>
      <c r="J58" s="184"/>
      <c r="K58" s="184"/>
      <c r="L58" s="184"/>
      <c r="M58" s="208"/>
      <c r="N58" s="3"/>
      <c r="O58" s="3"/>
      <c r="P58" s="3"/>
    </row>
    <row r="59" spans="1:16" ht="15" customHeight="1" x14ac:dyDescent="0.35">
      <c r="A59" s="153" t="s">
        <v>88</v>
      </c>
      <c r="B59" s="151"/>
      <c r="C59" s="151"/>
      <c r="D59" s="152"/>
      <c r="E59" s="157"/>
      <c r="F59" s="158"/>
      <c r="G59" s="159"/>
      <c r="H59" s="112">
        <f>256+1000</f>
        <v>1256</v>
      </c>
      <c r="I59" s="207"/>
      <c r="J59" s="184"/>
      <c r="K59" s="184"/>
      <c r="L59" s="184"/>
      <c r="M59" s="208"/>
      <c r="N59" s="3"/>
      <c r="O59" s="3"/>
      <c r="P59" s="3"/>
    </row>
    <row r="60" spans="1:16" ht="16" thickBot="1" x14ac:dyDescent="0.4">
      <c r="A60" s="209"/>
      <c r="B60" s="210"/>
      <c r="C60" s="210"/>
      <c r="D60" s="155"/>
      <c r="E60" s="211"/>
      <c r="F60" s="212"/>
      <c r="G60" s="163"/>
      <c r="H60" s="114"/>
      <c r="I60" s="213"/>
      <c r="J60" s="189"/>
      <c r="K60" s="189"/>
      <c r="L60" s="189"/>
      <c r="M60" s="214"/>
      <c r="N60" s="3"/>
      <c r="O60" s="3"/>
      <c r="P60" s="3"/>
    </row>
    <row r="61" spans="1:16" x14ac:dyDescent="0.35">
      <c r="A61" s="3"/>
      <c r="B61" s="3"/>
      <c r="C61" s="3"/>
      <c r="D61" s="3"/>
      <c r="E61" s="3"/>
      <c r="F61" s="3"/>
      <c r="G61" s="3"/>
      <c r="H61" s="3"/>
      <c r="I61" s="3"/>
      <c r="J61" s="2"/>
      <c r="K61" s="2"/>
      <c r="L61" s="3"/>
      <c r="M61" s="3"/>
      <c r="N61" s="3"/>
      <c r="O61" s="3"/>
      <c r="P61" s="3"/>
    </row>
    <row r="62" spans="1:16" x14ac:dyDescent="0.35">
      <c r="A62" s="3"/>
      <c r="B62" s="3"/>
      <c r="C62" s="3"/>
      <c r="D62" s="3"/>
      <c r="E62" s="3"/>
      <c r="F62" s="3"/>
      <c r="G62" s="3"/>
      <c r="H62" s="3"/>
      <c r="I62" s="3"/>
      <c r="J62" s="2"/>
      <c r="K62" s="2"/>
      <c r="L62" s="3"/>
      <c r="M62" s="3"/>
      <c r="N62" s="3"/>
      <c r="O62" s="3"/>
      <c r="P62" s="3"/>
    </row>
    <row r="63" spans="1:16" x14ac:dyDescent="0.35">
      <c r="A63" s="3"/>
      <c r="B63" s="3"/>
      <c r="C63" s="3"/>
      <c r="D63" s="3"/>
      <c r="E63" s="3"/>
      <c r="F63" s="3"/>
      <c r="G63" s="3"/>
      <c r="H63" s="3"/>
      <c r="I63" s="3"/>
      <c r="J63" s="2"/>
      <c r="K63" s="2"/>
      <c r="L63" s="3"/>
      <c r="M63" s="3"/>
      <c r="N63" s="3"/>
      <c r="O63" s="3"/>
      <c r="P63" s="3"/>
    </row>
    <row r="64" spans="1:16" ht="18" x14ac:dyDescent="0.4">
      <c r="A64" s="5" t="s">
        <v>62</v>
      </c>
      <c r="B64" s="3"/>
      <c r="C64" s="3"/>
      <c r="D64" s="3"/>
      <c r="E64" s="3"/>
      <c r="F64" s="3"/>
      <c r="G64" s="3"/>
      <c r="H64" s="3"/>
      <c r="I64" s="2"/>
      <c r="J64" s="2"/>
      <c r="K64" s="2"/>
      <c r="L64" s="3"/>
      <c r="M64" s="3"/>
      <c r="N64" s="3"/>
      <c r="O64" s="3"/>
      <c r="P64" s="3"/>
    </row>
    <row r="65" spans="1:16" ht="18.5" thickBot="1" x14ac:dyDescent="0.45">
      <c r="A65" s="5"/>
      <c r="B65" s="3"/>
      <c r="C65" s="3"/>
      <c r="D65" s="3"/>
      <c r="E65" s="3"/>
      <c r="F65" s="3"/>
      <c r="G65" s="3"/>
      <c r="H65" s="3"/>
      <c r="I65" s="2"/>
      <c r="J65" s="2"/>
      <c r="K65" s="2"/>
      <c r="L65" s="3"/>
      <c r="M65" s="3"/>
      <c r="N65" s="3"/>
      <c r="O65" s="3"/>
      <c r="P65" s="3"/>
    </row>
    <row r="66" spans="1:16" ht="39" x14ac:dyDescent="0.35">
      <c r="A66" s="80" t="s">
        <v>18</v>
      </c>
      <c r="B66" s="81" t="s">
        <v>63</v>
      </c>
      <c r="C66" s="199" t="s">
        <v>64</v>
      </c>
      <c r="D66" s="200"/>
      <c r="E66" s="200"/>
      <c r="F66" s="200"/>
      <c r="G66" s="81" t="s">
        <v>65</v>
      </c>
      <c r="H66" s="81" t="s">
        <v>66</v>
      </c>
      <c r="I66" s="201" t="s">
        <v>53</v>
      </c>
      <c r="J66" s="201"/>
      <c r="K66" s="201"/>
      <c r="L66" s="201"/>
      <c r="M66" s="202"/>
      <c r="N66" s="3"/>
      <c r="O66" s="3"/>
      <c r="P66" s="3"/>
    </row>
    <row r="67" spans="1:16" ht="26" x14ac:dyDescent="0.35">
      <c r="A67" s="115" t="s">
        <v>89</v>
      </c>
      <c r="B67" s="116" t="s">
        <v>90</v>
      </c>
      <c r="C67" s="183" t="s">
        <v>91</v>
      </c>
      <c r="D67" s="184"/>
      <c r="E67" s="184"/>
      <c r="F67" s="185"/>
      <c r="G67" s="117">
        <v>10528</v>
      </c>
      <c r="H67" s="118">
        <v>14000</v>
      </c>
      <c r="I67" s="203" t="s">
        <v>76</v>
      </c>
      <c r="J67" s="203"/>
      <c r="K67" s="203"/>
      <c r="L67" s="203"/>
      <c r="M67" s="204"/>
      <c r="N67" s="3"/>
      <c r="O67" s="3"/>
      <c r="P67" s="3"/>
    </row>
    <row r="68" spans="1:16" x14ac:dyDescent="0.35">
      <c r="A68" s="115" t="s">
        <v>89</v>
      </c>
      <c r="B68" s="116" t="s">
        <v>92</v>
      </c>
      <c r="C68" s="183" t="s">
        <v>93</v>
      </c>
      <c r="D68" s="184"/>
      <c r="E68" s="184"/>
      <c r="F68" s="185"/>
      <c r="G68" s="117">
        <v>8210</v>
      </c>
      <c r="H68" s="118">
        <v>10000</v>
      </c>
      <c r="I68" s="205" t="s">
        <v>76</v>
      </c>
      <c r="J68" s="205"/>
      <c r="K68" s="205"/>
      <c r="L68" s="205"/>
      <c r="M68" s="206"/>
      <c r="N68" s="3"/>
      <c r="O68" s="3"/>
      <c r="P68" s="3"/>
    </row>
    <row r="69" spans="1:16" x14ac:dyDescent="0.35">
      <c r="A69" s="119">
        <v>2</v>
      </c>
      <c r="B69" s="116" t="s">
        <v>94</v>
      </c>
      <c r="C69" s="183" t="s">
        <v>95</v>
      </c>
      <c r="D69" s="184"/>
      <c r="E69" s="184"/>
      <c r="F69" s="185"/>
      <c r="G69" s="120">
        <v>0.45</v>
      </c>
      <c r="H69" s="121" t="s">
        <v>96</v>
      </c>
      <c r="I69" s="186" t="s">
        <v>76</v>
      </c>
      <c r="J69" s="186"/>
      <c r="K69" s="186"/>
      <c r="L69" s="186"/>
      <c r="M69" s="187"/>
      <c r="N69" s="2"/>
      <c r="O69" s="3"/>
      <c r="P69" s="3"/>
    </row>
    <row r="70" spans="1:16" ht="27.75" customHeight="1" x14ac:dyDescent="0.35">
      <c r="A70" s="119">
        <v>2</v>
      </c>
      <c r="B70" s="116" t="s">
        <v>97</v>
      </c>
      <c r="C70" s="183" t="s">
        <v>98</v>
      </c>
      <c r="D70" s="184"/>
      <c r="E70" s="184"/>
      <c r="F70" s="185"/>
      <c r="G70" s="120">
        <f>(3640 + 254 - 547) / 2451</f>
        <v>1.3655650754793962</v>
      </c>
      <c r="H70" s="121" t="s">
        <v>99</v>
      </c>
      <c r="I70" s="186" t="s">
        <v>100</v>
      </c>
      <c r="J70" s="186"/>
      <c r="K70" s="186"/>
      <c r="L70" s="186"/>
      <c r="M70" s="187"/>
      <c r="N70" s="2"/>
      <c r="O70" s="3"/>
      <c r="P70" s="3"/>
    </row>
    <row r="71" spans="1:16" x14ac:dyDescent="0.35">
      <c r="A71" s="119"/>
      <c r="B71" s="121"/>
      <c r="C71" s="183"/>
      <c r="D71" s="184"/>
      <c r="E71" s="184"/>
      <c r="F71" s="185"/>
      <c r="G71" s="104"/>
      <c r="H71" s="121"/>
      <c r="I71" s="186"/>
      <c r="J71" s="186"/>
      <c r="K71" s="186"/>
      <c r="L71" s="186"/>
      <c r="M71" s="187"/>
      <c r="N71" s="2"/>
      <c r="O71" s="3"/>
      <c r="P71" s="3"/>
    </row>
    <row r="72" spans="1:16" x14ac:dyDescent="0.35">
      <c r="A72" s="119"/>
      <c r="B72" s="121"/>
      <c r="C72" s="183"/>
      <c r="D72" s="184"/>
      <c r="E72" s="184"/>
      <c r="F72" s="185"/>
      <c r="G72" s="104"/>
      <c r="H72" s="121"/>
      <c r="I72" s="186"/>
      <c r="J72" s="186"/>
      <c r="K72" s="186"/>
      <c r="L72" s="186"/>
      <c r="M72" s="187"/>
      <c r="N72" s="2"/>
      <c r="O72" s="3"/>
      <c r="P72" s="3"/>
    </row>
    <row r="73" spans="1:16" x14ac:dyDescent="0.35">
      <c r="A73" s="119"/>
      <c r="B73" s="121"/>
      <c r="C73" s="183"/>
      <c r="D73" s="184"/>
      <c r="E73" s="184"/>
      <c r="F73" s="185"/>
      <c r="G73" s="104"/>
      <c r="H73" s="121"/>
      <c r="I73" s="186"/>
      <c r="J73" s="186"/>
      <c r="K73" s="186"/>
      <c r="L73" s="186"/>
      <c r="M73" s="187"/>
      <c r="N73" s="2"/>
      <c r="O73" s="3"/>
      <c r="P73" s="3"/>
    </row>
    <row r="74" spans="1:16" x14ac:dyDescent="0.35">
      <c r="A74" s="119"/>
      <c r="B74" s="121"/>
      <c r="C74" s="183"/>
      <c r="D74" s="184"/>
      <c r="E74" s="184"/>
      <c r="F74" s="185"/>
      <c r="G74" s="104"/>
      <c r="H74" s="121"/>
      <c r="I74" s="186"/>
      <c r="J74" s="186"/>
      <c r="K74" s="186"/>
      <c r="L74" s="186"/>
      <c r="M74" s="187"/>
      <c r="N74" s="2"/>
      <c r="O74" s="3"/>
      <c r="P74" s="3"/>
    </row>
    <row r="75" spans="1:16" x14ac:dyDescent="0.35">
      <c r="A75" s="119"/>
      <c r="B75" s="121"/>
      <c r="C75" s="183"/>
      <c r="D75" s="184"/>
      <c r="E75" s="184"/>
      <c r="F75" s="185"/>
      <c r="G75" s="104"/>
      <c r="H75" s="121"/>
      <c r="I75" s="186"/>
      <c r="J75" s="186"/>
      <c r="K75" s="186"/>
      <c r="L75" s="186"/>
      <c r="M75" s="187"/>
      <c r="N75" s="2"/>
      <c r="O75" s="3"/>
      <c r="P75" s="3"/>
    </row>
    <row r="76" spans="1:16" ht="16" thickBot="1" x14ac:dyDescent="0.4">
      <c r="A76" s="122"/>
      <c r="B76" s="123"/>
      <c r="C76" s="188"/>
      <c r="D76" s="189"/>
      <c r="E76" s="189"/>
      <c r="F76" s="190"/>
      <c r="G76" s="124"/>
      <c r="H76" s="123"/>
      <c r="I76" s="191"/>
      <c r="J76" s="191"/>
      <c r="K76" s="191"/>
      <c r="L76" s="191"/>
      <c r="M76" s="192"/>
      <c r="N76" s="2"/>
      <c r="O76" s="3"/>
      <c r="P76" s="3"/>
    </row>
    <row r="77" spans="1:16" x14ac:dyDescent="0.35">
      <c r="A77" s="3"/>
      <c r="B77" s="3"/>
      <c r="C77" s="3"/>
      <c r="D77" s="3"/>
      <c r="E77" s="3"/>
      <c r="F77" s="3"/>
      <c r="G77" s="3"/>
      <c r="H77" s="3"/>
      <c r="I77" s="2"/>
      <c r="J77" s="2"/>
      <c r="K77" s="2"/>
      <c r="L77" s="2"/>
      <c r="M77" s="2"/>
      <c r="N77" s="2"/>
      <c r="O77" s="3"/>
      <c r="P77" s="3"/>
    </row>
    <row r="78" spans="1:16" ht="18" x14ac:dyDescent="0.4">
      <c r="A78" s="5"/>
      <c r="B78" s="3"/>
      <c r="C78" s="3"/>
      <c r="D78" s="3"/>
      <c r="E78" s="3"/>
      <c r="F78" s="3"/>
      <c r="G78" s="3"/>
      <c r="H78" s="3"/>
      <c r="I78" s="2"/>
      <c r="J78" s="2"/>
      <c r="K78" s="2"/>
      <c r="L78" s="3"/>
      <c r="M78" s="3"/>
      <c r="N78" s="3"/>
      <c r="O78" s="3"/>
      <c r="P78" s="3"/>
    </row>
    <row r="79" spans="1:16" ht="18.5" thickBot="1" x14ac:dyDescent="0.45">
      <c r="A79" s="5" t="s">
        <v>67</v>
      </c>
      <c r="B79" s="3"/>
      <c r="C79" s="3"/>
      <c r="D79" s="3"/>
      <c r="E79" s="3"/>
      <c r="F79" s="3"/>
      <c r="G79" s="3"/>
      <c r="H79" s="3"/>
      <c r="I79" s="2"/>
      <c r="J79" s="2"/>
      <c r="K79" s="1"/>
      <c r="L79" s="1"/>
      <c r="M79" s="1"/>
      <c r="N79" s="1"/>
      <c r="O79" s="3"/>
      <c r="P79" s="3"/>
    </row>
    <row r="80" spans="1:16" ht="16" thickBot="1" x14ac:dyDescent="0.4">
      <c r="A80" s="3"/>
      <c r="B80" s="3"/>
      <c r="C80" s="3"/>
      <c r="D80" s="3"/>
      <c r="E80" s="3"/>
      <c r="F80" s="3"/>
      <c r="G80" s="14" t="s">
        <v>68</v>
      </c>
      <c r="H80" s="12" t="s">
        <v>34</v>
      </c>
      <c r="I80" s="193" t="s">
        <v>53</v>
      </c>
      <c r="J80" s="194"/>
      <c r="K80" s="194"/>
      <c r="L80" s="194"/>
      <c r="M80" s="195"/>
      <c r="N80" s="1"/>
      <c r="O80" s="3"/>
      <c r="P80" s="3"/>
    </row>
    <row r="81" spans="1:16" ht="25.5" customHeight="1" thickBot="1" x14ac:dyDescent="0.4">
      <c r="A81" s="196" t="s">
        <v>69</v>
      </c>
      <c r="B81" s="197"/>
      <c r="C81" s="197"/>
      <c r="D81" s="197"/>
      <c r="E81" s="197"/>
      <c r="F81" s="198"/>
      <c r="G81" s="125">
        <v>1200</v>
      </c>
      <c r="H81" s="82"/>
      <c r="I81" s="174" t="s">
        <v>76</v>
      </c>
      <c r="J81" s="175"/>
      <c r="K81" s="175"/>
      <c r="L81" s="175"/>
      <c r="M81" s="176"/>
      <c r="N81" s="1"/>
      <c r="O81" s="3"/>
      <c r="P81" s="3"/>
    </row>
    <row r="82" spans="1:16" ht="25.5" customHeight="1" x14ac:dyDescent="0.35">
      <c r="A82" s="196" t="s">
        <v>70</v>
      </c>
      <c r="B82" s="197"/>
      <c r="C82" s="197"/>
      <c r="D82" s="197"/>
      <c r="E82" s="197"/>
      <c r="F82" s="198"/>
      <c r="G82" s="125">
        <v>356</v>
      </c>
      <c r="H82" s="82"/>
      <c r="I82" s="174" t="s">
        <v>76</v>
      </c>
      <c r="J82" s="175"/>
      <c r="K82" s="175"/>
      <c r="L82" s="175"/>
      <c r="M82" s="176"/>
      <c r="N82" s="1"/>
      <c r="O82" s="3"/>
      <c r="P82" s="3"/>
    </row>
    <row r="83" spans="1:16" ht="27.75" customHeight="1" x14ac:dyDescent="0.35">
      <c r="A83" s="171" t="s">
        <v>71</v>
      </c>
      <c r="B83" s="172"/>
      <c r="C83" s="172"/>
      <c r="D83" s="172"/>
      <c r="E83" s="172"/>
      <c r="F83" s="173"/>
      <c r="G83" s="83"/>
      <c r="H83" s="126">
        <v>19000</v>
      </c>
      <c r="I83" s="174" t="s">
        <v>101</v>
      </c>
      <c r="J83" s="175"/>
      <c r="K83" s="175"/>
      <c r="L83" s="175"/>
      <c r="M83" s="176"/>
      <c r="N83" s="1"/>
      <c r="O83" s="3"/>
      <c r="P83" s="3"/>
    </row>
    <row r="84" spans="1:16" ht="23.25" customHeight="1" thickBot="1" x14ac:dyDescent="0.4">
      <c r="A84" s="177" t="s">
        <v>72</v>
      </c>
      <c r="B84" s="178"/>
      <c r="C84" s="178"/>
      <c r="D84" s="178"/>
      <c r="E84" s="178"/>
      <c r="F84" s="179"/>
      <c r="G84" s="84"/>
      <c r="H84" s="127">
        <v>9500</v>
      </c>
      <c r="I84" s="180" t="s">
        <v>101</v>
      </c>
      <c r="J84" s="181"/>
      <c r="K84" s="181"/>
      <c r="L84" s="181"/>
      <c r="M84" s="182"/>
      <c r="N84" s="1"/>
      <c r="O84" s="3"/>
      <c r="P84" s="3"/>
    </row>
  </sheetData>
  <mergeCells count="68">
    <mergeCell ref="A83:F83"/>
    <mergeCell ref="A84:F84"/>
    <mergeCell ref="C66:F66"/>
    <mergeCell ref="C67:F67"/>
    <mergeCell ref="C69:F69"/>
    <mergeCell ref="C70:F70"/>
    <mergeCell ref="C71:F71"/>
    <mergeCell ref="C72:F72"/>
    <mergeCell ref="C76:F76"/>
    <mergeCell ref="C73:F73"/>
    <mergeCell ref="C74:F74"/>
    <mergeCell ref="C75:F75"/>
    <mergeCell ref="A82:F82"/>
    <mergeCell ref="A60:C60"/>
    <mergeCell ref="E60:F60"/>
    <mergeCell ref="A81:F81"/>
    <mergeCell ref="E52:F52"/>
    <mergeCell ref="E53:F53"/>
    <mergeCell ref="E54:F54"/>
    <mergeCell ref="E55:F55"/>
    <mergeCell ref="E56:F56"/>
    <mergeCell ref="E57:F57"/>
    <mergeCell ref="C68:F68"/>
    <mergeCell ref="E49:F49"/>
    <mergeCell ref="E50:F50"/>
    <mergeCell ref="E51:F51"/>
    <mergeCell ref="I50:M50"/>
    <mergeCell ref="I67:M67"/>
    <mergeCell ref="I51:M51"/>
    <mergeCell ref="I52:M52"/>
    <mergeCell ref="I53:M53"/>
    <mergeCell ref="I54:M54"/>
    <mergeCell ref="I55:M55"/>
    <mergeCell ref="I56:M56"/>
    <mergeCell ref="I57:M57"/>
    <mergeCell ref="I58:M58"/>
    <mergeCell ref="I66:M66"/>
    <mergeCell ref="I60:M60"/>
    <mergeCell ref="I69:M69"/>
    <mergeCell ref="I70:M70"/>
    <mergeCell ref="I59:M59"/>
    <mergeCell ref="I46:M46"/>
    <mergeCell ref="I47:M47"/>
    <mergeCell ref="I48:M48"/>
    <mergeCell ref="I49:M49"/>
    <mergeCell ref="I68:M68"/>
    <mergeCell ref="A44:D44"/>
    <mergeCell ref="E44:F44"/>
    <mergeCell ref="E45:F45"/>
    <mergeCell ref="E48:F48"/>
    <mergeCell ref="I44:M44"/>
    <mergeCell ref="I45:M45"/>
    <mergeCell ref="A2:P2"/>
    <mergeCell ref="A3:P3"/>
    <mergeCell ref="A4:P4"/>
    <mergeCell ref="C6:E6"/>
    <mergeCell ref="J6:K6"/>
    <mergeCell ref="I84:M84"/>
    <mergeCell ref="I83:M83"/>
    <mergeCell ref="I80:M80"/>
    <mergeCell ref="I81:M81"/>
    <mergeCell ref="I76:M76"/>
    <mergeCell ref="I82:M82"/>
    <mergeCell ref="I71:M71"/>
    <mergeCell ref="I72:M72"/>
    <mergeCell ref="I73:M73"/>
    <mergeCell ref="I74:M74"/>
    <mergeCell ref="I75:M75"/>
  </mergeCells>
  <pageMargins left="0.7" right="0.7" top="0.75" bottom="0.75" header="0.3" footer="0.3"/>
  <pageSetup paperSize="9" scale="70" fitToHeight="0" orientation="landscape" horizontalDpi="300" verticalDpi="300" r:id="rId1"/>
  <rowBreaks count="1" manualBreakCount="1">
    <brk id="40" max="15" man="1"/>
  </rowBreak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'Drop Down Options'!$B$5:$B$7</xm:f>
          </x14:formula1>
          <xm:sqref>I14:I31</xm:sqref>
        </x14:dataValidation>
        <x14:dataValidation type="list" allowBlank="1" showInputMessage="1" showErrorMessage="1" xr:uid="{00000000-0002-0000-0200-000001000000}">
          <x14:formula1>
            <xm:f>'Drop Down Options'!$B$12:$B$18</xm:f>
          </x14:formula1>
          <xm:sqref>J14:J31</xm:sqref>
        </x14:dataValidation>
        <x14:dataValidation type="list" allowBlank="1" showInputMessage="1" showErrorMessage="1" xr:uid="{00000000-0002-0000-0200-000002000000}">
          <x14:formula1>
            <xm:f>'Drop Down Options'!$B$21:$B$22</xm:f>
          </x14:formula1>
          <xm:sqref>L14:L31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C22"/>
  <sheetViews>
    <sheetView topLeftCell="A14" workbookViewId="0">
      <selection activeCell="B29" sqref="B29"/>
    </sheetView>
  </sheetViews>
  <sheetFormatPr defaultRowHeight="15.5" x14ac:dyDescent="0.35"/>
  <cols>
    <col min="3" max="3" width="34.84375" customWidth="1"/>
  </cols>
  <sheetData>
    <row r="3" spans="2:3" x14ac:dyDescent="0.35">
      <c r="B3" s="230" t="s">
        <v>102</v>
      </c>
      <c r="C3" s="231"/>
    </row>
    <row r="4" spans="2:3" x14ac:dyDescent="0.35">
      <c r="B4" s="21"/>
      <c r="C4" s="22"/>
    </row>
    <row r="5" spans="2:3" x14ac:dyDescent="0.35">
      <c r="B5" s="19" t="s">
        <v>74</v>
      </c>
      <c r="C5" s="23" t="s">
        <v>103</v>
      </c>
    </row>
    <row r="6" spans="2:3" ht="17.25" customHeight="1" x14ac:dyDescent="0.35">
      <c r="B6" s="20" t="s">
        <v>104</v>
      </c>
      <c r="C6" s="24" t="s">
        <v>105</v>
      </c>
    </row>
    <row r="7" spans="2:3" x14ac:dyDescent="0.35">
      <c r="B7" s="167" t="s">
        <v>83</v>
      </c>
      <c r="C7" s="168" t="s">
        <v>106</v>
      </c>
    </row>
    <row r="8" spans="2:3" x14ac:dyDescent="0.35">
      <c r="B8" s="18"/>
      <c r="C8" s="17"/>
    </row>
    <row r="9" spans="2:3" x14ac:dyDescent="0.35">
      <c r="B9" s="18"/>
      <c r="C9" s="17"/>
    </row>
    <row r="10" spans="2:3" x14ac:dyDescent="0.35">
      <c r="B10" s="232" t="s">
        <v>107</v>
      </c>
      <c r="C10" s="233"/>
    </row>
    <row r="11" spans="2:3" x14ac:dyDescent="0.35">
      <c r="B11" s="18"/>
      <c r="C11" s="17"/>
    </row>
    <row r="12" spans="2:3" x14ac:dyDescent="0.35">
      <c r="B12" s="19" t="s">
        <v>79</v>
      </c>
      <c r="C12" s="17" t="s">
        <v>108</v>
      </c>
    </row>
    <row r="13" spans="2:3" x14ac:dyDescent="0.35">
      <c r="B13" s="167" t="s">
        <v>75</v>
      </c>
      <c r="C13" s="168" t="s">
        <v>109</v>
      </c>
    </row>
    <row r="14" spans="2:3" x14ac:dyDescent="0.35">
      <c r="B14" s="19" t="s">
        <v>110</v>
      </c>
      <c r="C14" s="17" t="s">
        <v>111</v>
      </c>
    </row>
    <row r="15" spans="2:3" x14ac:dyDescent="0.35">
      <c r="B15" s="19" t="s">
        <v>112</v>
      </c>
      <c r="C15" s="17" t="s">
        <v>113</v>
      </c>
    </row>
    <row r="16" spans="2:3" x14ac:dyDescent="0.35">
      <c r="B16" s="19" t="s">
        <v>114</v>
      </c>
      <c r="C16" s="17" t="s">
        <v>115</v>
      </c>
    </row>
    <row r="17" spans="2:3" x14ac:dyDescent="0.35">
      <c r="B17" s="19" t="s">
        <v>116</v>
      </c>
      <c r="C17" s="17" t="s">
        <v>117</v>
      </c>
    </row>
    <row r="18" spans="2:3" x14ac:dyDescent="0.35">
      <c r="B18" s="19" t="s">
        <v>104</v>
      </c>
      <c r="C18" s="17" t="s">
        <v>118</v>
      </c>
    </row>
    <row r="19" spans="2:3" x14ac:dyDescent="0.35">
      <c r="B19" s="25"/>
      <c r="C19" s="26"/>
    </row>
    <row r="20" spans="2:3" x14ac:dyDescent="0.35">
      <c r="B20" s="25"/>
      <c r="C20" s="95" t="s">
        <v>119</v>
      </c>
    </row>
    <row r="21" spans="2:3" x14ac:dyDescent="0.35">
      <c r="B21" s="19" t="s">
        <v>77</v>
      </c>
      <c r="C21" s="26" t="s">
        <v>120</v>
      </c>
    </row>
    <row r="22" spans="2:3" x14ac:dyDescent="0.35">
      <c r="B22" s="27" t="s">
        <v>81</v>
      </c>
      <c r="C22" s="170" t="s">
        <v>121</v>
      </c>
    </row>
  </sheetData>
  <mergeCells count="2">
    <mergeCell ref="B3:C3"/>
    <mergeCell ref="B10:C10"/>
  </mergeCells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A62040871</value>
    </field>
    <field name="Objective-Title">
      <value order="0">private-finance-return-2026</value>
    </field>
    <field name="Objective-Description">
      <value order="0"/>
    </field>
    <field name="Objective-CreationStamp">
      <value order="0">2026-03-12T16:19:20Z</value>
    </field>
    <field name="Objective-IsApproved">
      <value order="0">false</value>
    </field>
    <field name="Objective-IsPublished">
      <value order="0">true</value>
    </field>
    <field name="Objective-DatePublished">
      <value order="0">2026-03-12T16:19:20Z</value>
    </field>
    <field name="Objective-ModificationStamp">
      <value order="0">2026-03-12T16:19:23Z</value>
    </field>
    <field name="Objective-Owner">
      <value order="0">Parkinson, Allister (LGHCCRA - Social Housing Regulator &amp; Strategic Bus)</value>
    </field>
    <field name="Objective-Path">
      <value order="0">Objective Global Folder:#Business File Plan:WG Organisational Groups:Post April 2024 - Local Government, Housing, Climate Change &amp; Rural Affairs:Local Government, Housing, Climate Change &amp; Rural Affairs (LGHCCRA) - Housing &amp; Regeneration - Housing Policy:1 - Save:Regulation:Financial Regulation:Registered Social Landlords - Finance - Financial Analysis - 2025-2026:Communication to the Sector</value>
    </field>
    <field name="Objective-Parent">
      <value order="0">Communication to the Sector</value>
    </field>
    <field name="Objective-State">
      <value order="0">Published</value>
    </field>
    <field name="Objective-VersionId">
      <value order="0">vA111736938</value>
    </field>
    <field name="Objective-Version">
      <value order="0">1.0</value>
    </field>
    <field name="Objective-VersionNumber">
      <value order="0">1</value>
    </field>
    <field name="Objective-VersionComment">
      <value order="0">First version</value>
    </field>
    <field name="Objective-FileNumber">
      <value order="0">qA2294028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Instructions</vt:lpstr>
      <vt:lpstr>PFR 2026</vt:lpstr>
      <vt:lpstr>Example</vt:lpstr>
      <vt:lpstr>Drop Down Options</vt:lpstr>
      <vt:lpstr>Example!Print_Area</vt:lpstr>
      <vt:lpstr>'PFR 2026'!Print_Area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2026-04-01T08:58:48Z</dcterms:created>
  <dcterms:modified xsi:type="dcterms:W3CDTF">2026-04-01T08:58:50Z</dcterms:modified>
  <cp:category/>
  <cp:contentStatus/>
</cp:coreProperties>
</file>