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 documentId="6_{1846ABED-CA95-4F7E-8CC2-C3F56CD05C51}" xr6:coauthVersionLast="47" xr6:coauthVersionMax="47" xr10:uidLastSave="{3554EFB6-32D4-4B6A-810F-4EFC70C85856}"/>
  <bookViews>
    <workbookView xWindow="-110" yWindow="-110" windowWidth="19420" windowHeight="11860" xr2:uid="{00000000-000D-0000-FFFF-FFFF00000000}"/>
  </bookViews>
  <sheets>
    <sheet name="WIIP Pipeline March 2021" sheetId="1" r:id="rId1"/>
    <sheet name="Annex 1 Welsh Government" sheetId="2" r:id="rId2"/>
    <sheet name="Annex 2 Local Government" sheetId="3" r:id="rId3"/>
    <sheet name="Annex 3 Private Sector"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5" i="3" l="1"/>
  <c r="C304" i="3"/>
  <c r="C303" i="3"/>
  <c r="C245" i="3"/>
  <c r="C226" i="3"/>
  <c r="C225" i="3"/>
  <c r="C220" i="3"/>
  <c r="C127" i="3"/>
  <c r="C124" i="3"/>
  <c r="C76" i="3"/>
  <c r="C58" i="3"/>
  <c r="C56" i="3"/>
  <c r="C55" i="3"/>
  <c r="C51" i="3"/>
  <c r="C48" i="3"/>
  <c r="C45" i="3"/>
  <c r="C42" i="3"/>
  <c r="C41" i="3"/>
  <c r="C14" i="3"/>
</calcChain>
</file>

<file path=xl/sharedStrings.xml><?xml version="1.0" encoding="utf-8"?>
<sst xmlns="http://schemas.openxmlformats.org/spreadsheetml/2006/main" count="2267" uniqueCount="1348">
  <si>
    <t xml:space="preserve">Annex 1 – Welsh Government Project Pipeline      </t>
  </si>
  <si>
    <t>This section of the pipeline outlines Welsh Government programmes and projects where total scheme value exceeds £15m and, if not already started, are due to begin within the next three years. It is based on current expectation of future funding. Whilst the schemes presented are our priority projects and have a high probability of being delivered as described, this does not represent a formal commitment from the Welsh Government. This reflects the potential for future uncertainties, including the future public spending outlook.</t>
  </si>
  <si>
    <t>Sector</t>
  </si>
  <si>
    <t>Project/Programme</t>
  </si>
  <si>
    <t>Total scheme value (est. £m)</t>
  </si>
  <si>
    <t>Welsh Government support (est.£m)</t>
  </si>
  <si>
    <t>Start Date</t>
  </si>
  <si>
    <t>End Date</t>
  </si>
  <si>
    <t>Finance and delivery</t>
  </si>
  <si>
    <t>Additional information</t>
  </si>
  <si>
    <r>
      <rPr>
        <b/>
        <sz val="10"/>
        <rFont val="Arial"/>
        <family val="2"/>
      </rPr>
      <t>Prosperity for All:</t>
    </r>
    <r>
      <rPr>
        <sz val="10"/>
        <rFont val="Arial"/>
        <family val="2"/>
      </rPr>
      <t xml:space="preserve"> an economic action plan sets the direction for a modern and connected infrastructure designed to enable more inclusive economic growth by promoting regional strengths and tackling structural challenges. Investing in our transport infrastructure, digital connectivity and the quality of business sites and premises is essential to better connected people, places and businesses and in turn influences productivity and competitiveness.</t>
    </r>
  </si>
  <si>
    <t>Economic Development</t>
  </si>
  <si>
    <t>Advanced Manufacturing and Research Institute (AMRI) – Deeside Enterprise Zone (EZ)</t>
  </si>
  <si>
    <t>The project is to be funded via the Core Capital budget and has two elements :                                                            Phase 1 - AMRC Cymru – Opened in 2019 it provides 6,500m2 of highly specialised space focussed on high value manufacturing capabilities, aligned to Industry 4.0. Delivered in partnership with the University of Sheffield’s Advanced Manufacturing Research Centre (AMRC), Airbus were the first anchor tenant and utilise 50% of the space to support its ‘Wing of Tomorrow’ global R&amp;D programme.  AMRC operate the remainder of the facility on an open-access principle to support Welsh manufacturing.
Phase 2 – Advanced Technology Research Centre (ATRC) - To complement AMRC Cymru, this proposed facility will develop technology and software capabilities and have a greater emphasis on specialist skills for industry requirements. In July 2018, the Minister announced the intention to explore the development of ATRC, adjacent to the Defence Electronics &amp; Components Agency (DECA) at MOD Sealand. In September 2019 WG and MOD signed a ‘Partnering Principles’ agreement which set out a clear joint ambition for ATRC. The size of the facility is expected to be circa 3,000sqm. It is envisaged the delivery model will mirror that of AMRC Cymru.</t>
  </si>
  <si>
    <t>The focus of AMRC Cymru is on manufacturing processes and techniques aligned to Industry 4.0. The ATRC will complement this with greater emphasis on sub assembly, digital, electronics and components. Since July 2018 Welsh Government (WG) has been working with MOD to site a facility adjacent to the Defence Electronics &amp; Components Agency (DECA) at MOD Sealand (Flintshire). ATRC will develop UK sovereign capability in vital technology areas including avionics software and create sustainable commercial and employment opportunities for both military and commercial exploitation.</t>
  </si>
  <si>
    <t>Culture and Sport</t>
  </si>
  <si>
    <t>Grant funding from the WG provided to Cadw and Welsh Government Sponsored Bodies, with some match funding from partners such as Local Authorities (LA).</t>
  </si>
  <si>
    <t>The programme will invest in our cultural and sport offering, to deliver infrastructure investment in sports facilities, investment in income generating programmes at Cadw, the National Museums and the National Library and essential conservation and maintenance work on our monuments and museums.</t>
  </si>
  <si>
    <t>Development Bank of Wales</t>
  </si>
  <si>
    <t>Ongoing</t>
  </si>
  <si>
    <t>The Development Bank of Wales is a WG owned subsidiary company.</t>
  </si>
  <si>
    <t>The Development Bank of Wales marks a step change in Government backed funding for Welsh businesses and will fill the gap between the finance the private sector supplies and the funding Welsh businesses demand.</t>
  </si>
  <si>
    <t>Enterprise Zone (EZ) delivery (includes an amalgamation of Sectors projects and projects delivered elsewhere in the plan e.g. Transport projects)</t>
  </si>
  <si>
    <t>Finance and delivery options vary across the individual projects which are listed separately in the report.</t>
  </si>
  <si>
    <t>A programme for government commitment, Enterprise Zones (EZ) Boards have been established to provide advice on the most suitable and effective mechanisms for maximising economic opportunities in each EZ and set out individual strategic plans, which have been published at www.enterprisezones. wales.gov.uk. Current significant capital projects listed in this document also achieve aims of theEZ Strategic Plans, for example the Five Mile Lane Improvement Scheme, the Deeside Advanced Manufacturing Research Institute and the Ebbw ValeTechnology Park.</t>
  </si>
  <si>
    <t>International Convention Centre Wales</t>
  </si>
  <si>
    <t>Financed and delivered as a joint venture with Celtic Manor Resorts Limited.</t>
  </si>
  <si>
    <t>This innovative development with the Celtic Manor Hotel will make a significant addition to the built environment of Wales, be the first iconic building visitors to Wales see as they drive into Wales, provide a significant boost to the South Wales economy and promote Wales on the UK and International stage.</t>
  </si>
  <si>
    <t>Next Generation Access Broadband</t>
  </si>
  <si>
    <t>To be financed by WG and European Funding.</t>
  </si>
  <si>
    <t>The investment builds on the successful Superfast Cymru (SFC) project by continued deployment of superfast and ultrafast broadband infrastructure to premises that do not receive a minimum of 30MBps. across Wales. For every £1 of public money invested,Superfast Cymru generates an estimated £6.70 in net economic benefits for Wales and additional investment is anticipated to extend the reach of this benefit.</t>
  </si>
  <si>
    <t>Parc Eirin</t>
  </si>
  <si>
    <t>Sister company to Ely Mill and part of the Tirion Homes Group will lead the venture usingan innovative investment model to unlock capital funding and build much needed affordable and open market housing. Construction of homes to commence before the end of 2019.</t>
  </si>
  <si>
    <t>The scheme will deliver 225 homes, over 50% of which will be affordable. An Innovative Housing Programme Grant has been secured to develop Energy Positive homes which will, for part of the year, be a net exporter of electricity, contributing power to the National Grid. As a result, the homes will achieve near zero carbon emissions during their operational lifetime. Parc Eirin will be the largest energy positive housing project in the UK.</t>
  </si>
  <si>
    <t>Porth Teigr</t>
  </si>
  <si>
    <t>Welsh Government and private sector investment. To date the Roath Lock Studios for BBC Wales and the 40,000 sq. ft Gloworks building have been completed. A termination notice was served on Igloo Regeneration Partnership for non-development and the site is now under the control of WG. A phased development over 12 years.</t>
  </si>
  <si>
    <r>
      <t>This strategic mixed use development will provide up to 2m</t>
    </r>
    <r>
      <rPr>
        <vertAlign val="superscript"/>
        <sz val="8"/>
        <rFont val="Arial"/>
        <family val="2"/>
      </rPr>
      <t xml:space="preserve">2 </t>
    </r>
    <r>
      <rPr>
        <sz val="8"/>
        <rFont val="Arial"/>
        <family val="2"/>
      </rPr>
      <t>ft on a site of circa 38 acres. There is now a master plan in preparation for the extension of the site to Alexandra Head at the edge of the barrage. There is the potential to develop more than 1,500 new homes, in addition to the commercial space but, subject to provision of sufficient infrastructure by the public sector. Work is currently being undertaken on the potential, and cost of taking a metro link from Cardiff Central Station to Porth Teigr, and the estimated land receipts if all the WG land is sold with the benefit of a metro link.</t>
    </r>
  </si>
  <si>
    <t>Sites and Premises</t>
  </si>
  <si>
    <t>Finance and delivered through a combination of Welsh Government led interventions, joint venture arrangements or direct funding to our public and private sector delivery partners. The programme draws in match funding from both public and private sector partners as well as EU funding.</t>
  </si>
  <si>
    <t>The Sites and Premises programme underpins many of the aspirations in Prosperity for All and the Economic Action Plan by providing Wales with a state of the art industrial unit base to provide the right sites for Welsh business to grow and develop as well as competing for international investment with the rest of the UK and globally. The Sites and Premises programme will make a significant impact within the Valleys Taskforce initiative.</t>
  </si>
  <si>
    <t>South Wales Strategic Backhaul</t>
  </si>
  <si>
    <t>Financed by WG and Building Digital UK.</t>
  </si>
  <si>
    <t>Project to install fibre and ducting all the trunk roads of South Wales east of Cardiff.</t>
  </si>
  <si>
    <t>Tech Valleys Programme (formerly called Automotive Technology Park)</t>
  </si>
  <si>
    <t>The programme will comprise a range of stand-alone projects delivered over the short, medium and long term; it will seek to leverage additional public and/or private sector funding.</t>
  </si>
  <si>
    <t>The Tech Valleys development in Blaenau Gwent will adopt a strategic approach alongside the Valleys Taskforce, the Swansea Bay City Region and Cardiff Capital Region city deals, and the UK Industrial Strategy. It has the potential to create 1,500 high quality jobs through significant investment to stimulate inclusive growth across the South Wales Valleys. A partnership with THALES Plc to deliver a National Digital Education Centre (NDEC) commenced in 2018.</t>
  </si>
  <si>
    <t>The Mill</t>
  </si>
  <si>
    <t>Joint WG private sector investment. Ely Bridge Development Company, a ‘Not for Profit’ organisation founded by WG and Principality Building Society, will lead the venture using an innovative investment model to unlock capital funding and build much needed affordable and open market housing.</t>
  </si>
  <si>
    <t>The Mill project will provide 800 new homes, over 50% of which will be affordable, unprecedented for this type of development. Infrastructure works and the units in Phase A are complete. The construction of Phase B has commenced. and is expected to be complete in Autumn 2020.</t>
  </si>
  <si>
    <t>Thermal Hydraulic Research and Test Facility at Menai Science Park, Anglesey</t>
  </si>
  <si>
    <t>The WG has the opportunity to collaborate with UK Government’s Department for Business, Energy and Industrial Strategy (BEIS) to deliver the project as part of the UK Government’s nuclear research programme. The project requires in principle funding of up to £20m which levers in £32.55m match funding from BEIS.</t>
  </si>
  <si>
    <t>The Thermal Hydraulic Research and Test Facility at Menai Science Park on Anglesey is a proposal to bring a major research and testing facility to North Wales that has a legacy expectancy of up to 50 years.</t>
  </si>
  <si>
    <t>Tourism Fund</t>
  </si>
  <si>
    <t>A Tourism Fund comprising a mixture of grant together with loan funding provided by the Development Bank of Wales to support investment in Wales’ tourism product.</t>
  </si>
  <si>
    <t>The programme will invest in Wales’ tourism offering, to deliver investment in major hotels and visitor attractions across Wales. We are aiming to increase the number of high quality four star and five star accommodation; together with investment in ‘game changing’ attractions which will attract increasing number of visitors. The investment will create jobs during the construction phases and on an ongoing basis.</t>
  </si>
  <si>
    <t>Whiteheads</t>
  </si>
  <si>
    <t>Sister company to Ely Mill and part of the Tirion Homes Group will lead the venture using an innovative investment model to unlock capital funding and build much needed affordable and open market housing.</t>
  </si>
  <si>
    <t>Redevelopment of the Theatre Clwyd building.</t>
  </si>
  <si>
    <t>Opened in 1976 as a theatre and ‘Educational Technology Centre’, Theatr Clwyd is Wales’ most important, major producing theatre. The building is owned by Flintshire County Council (FCC). It is the only producing theatre in the UK still part of a local authority. In 2017, Theatr Clwyd, FCC and the Arts Council for Wales undertook a feasibility study for a capital redevelopment of the theatre, in order to secure it for future generations. The current detailed estimate for redeveloping the theatre is £41.73m.</t>
  </si>
  <si>
    <t xml:space="preserve"> In 2017 an options appraisal concluded that to demolish and rebuild would cost c.£80m (i.e. not feasible). It also looked at basic refurbishment (mechanical and engineering alone), which was estimated then at a capital cost of £17m. The theatre and Flintshire CC concluded that this would offer no future financial resilience, growth or aspirations to match a world-class producing theatre but only deal with urgent safety and environmental matters. The steering committee deemed this to be unworkable and Arts Council for Wales confirmed it would not support this approach.
The preferred option has therefore been developed, to deal with the mechanical and engineering issues and future-proof the theatre with enhanced, more flexible facilities that offer greater potential for income generation and increased cultural and social impacts. 
</t>
  </si>
  <si>
    <t xml:space="preserve">Establishing the Trawsfynydd Site Development Programme </t>
  </si>
  <si>
    <t>The costs associated with the establishment and running of the Development Company; a contribution to the Small Modular Reactors (SMR) development project.Interaction with a number of partners e.g BEIS is necessary to make this deliverable.</t>
  </si>
  <si>
    <r>
      <rPr>
        <b/>
        <sz val="8"/>
        <rFont val="Arial"/>
        <family val="2"/>
      </rPr>
      <t>Programme Benefits</t>
    </r>
    <r>
      <rPr>
        <sz val="8"/>
        <rFont val="Arial"/>
        <family val="2"/>
      </rPr>
      <t xml:space="preserve">
Delivering the Programme’s benefits depends on the successful delivery of projects that have long lead-in times – the creation of the Development Company will not in itself deliver significant outputs but is essential to unlock future potential. The benefits potentially include:-
i) </t>
    </r>
    <r>
      <rPr>
        <b/>
        <sz val="8"/>
        <rFont val="Arial"/>
        <family val="2"/>
      </rPr>
      <t>Local and Regional Economy</t>
    </r>
    <r>
      <rPr>
        <sz val="8"/>
        <rFont val="Arial"/>
        <family val="2"/>
      </rPr>
      <t xml:space="preserve">
• creation within the next 10 years of c.1,200  high quality, long term jobs (60 years plus) in the Trawsfynydd and wider North Wales region;
• attract £2.9bn in investment (based on delivering SMR and the MRR projects);
• induce direct GVA investment of £78m based on 700 new jobs, with an additional £25m GVA based on 440 indirect jobs (SMR and the MRR projects); 
• create well-paid jobs in a rural, peripheral economic area that has among the lowest household incomes in the UK (the median salary at a Magnox station is £45,000, compared to the Gwynedd average of £23,200);
• confirm Wales’ status and position as a key region within the UK’s North West Nuclear Arc (the Arc is a place-based network of power generating and R&amp;D facilities, academic institutions and supply chain companies representing an annual £5bn GVA contribution to the UK economy stretching from Cumbria to North Wales).
ii) </t>
    </r>
    <r>
      <rPr>
        <b/>
        <sz val="8"/>
        <rFont val="Arial"/>
        <family val="2"/>
      </rPr>
      <t>Research, Innovation and Skills</t>
    </r>
    <r>
      <rPr>
        <sz val="8"/>
        <rFont val="Arial"/>
        <family val="2"/>
      </rPr>
      <t xml:space="preserve">
• cementing the position of the new Nuclear Futures Institute at Bangor University into the top league of UK nuclear research capabilities – providing support for the Thermal Hydraulics Facility at M-SParc which in turn will be a key facility in supporting SMR research at Trawsfynydd.
• assisting and encouraging the development of allied energy projects within the regional (e.g. the supply of power, heat, hydrogen).
iii)  </t>
    </r>
    <r>
      <rPr>
        <b/>
        <sz val="8"/>
        <rFont val="Arial"/>
        <family val="2"/>
      </rPr>
      <t>Policy</t>
    </r>
    <r>
      <rPr>
        <sz val="8"/>
        <rFont val="Arial"/>
        <family val="2"/>
      </rPr>
      <t xml:space="preserve">
• contributing to the 2050 ‘net zero’ carbon emissions agenda within Wales  and across the UK by generating clean, zero carbon energy; 
• helping deliver Welsh Government’s Prosperity for All: A Low Carbon Wales strategy by supporting projects that seek to contribute to the generation of low or zero carbon power.
</t>
    </r>
  </si>
  <si>
    <t>Transport</t>
  </si>
  <si>
    <t>The National Transport Finance Plan published in 2015, included commitment to a five-year programme of road, rail, bus and active travel investments across Wales. Most projects detailed in the current Plan will span into the next National Transport Delivery Plan which will be for the period 2022/23 to 2026/27. These Plans will deliver billions of pounds of infrastructure investment over the coming years. All outstanding projects within the National Transport Finance Plan are being reviewed in the context of the new Wales Transport Strategy “Llwybr Newydd”. Decisions on future infrastructure will be undertaken by using the Sustainable Transport Hierarchy which prioritises investments in sustainable modes. Achieving our decarbonisation targets will be at the heart of decision making for infrastructure developments.</t>
  </si>
  <si>
    <t>Project/ Programme</t>
  </si>
  <si>
    <t>WG support (est. £m)</t>
  </si>
  <si>
    <t>Start date</t>
  </si>
  <si>
    <t>End date</t>
  </si>
  <si>
    <t>Project will be delivered using a Design and Build contract. Procurement of contractor commenced summer 2020 with contract award anticipated Spring 2021. European Regional Development Fund (ERDF) funding for approx. 60% of the overall project costs confirmed in December 2016. Remainder to be funded by the Welsh Government (WG).</t>
  </si>
  <si>
    <t>Improvement of a 4.3 miles length of the existing single carriageway A40 to a 2+1 configuration to improve road safety as well as journey times and reliability. Second phase of the A40 west of St Clears improvement scheme which will improve access to the ports of Fishguard and Milford Haven, as well as the Haven Waterway Enterprise Zone.</t>
  </si>
  <si>
    <t>A465 Heads of the Valleys Dualling Abergavenny to Hirwaun – Section 2 (Gilwern to Brynmawr)</t>
  </si>
  <si>
    <t>Financed by the WG. Project being delivered by the WG via Costain using a Design and Build contract. Anticipated completion is the end of 2021.</t>
  </si>
  <si>
    <t>Improvement of 4.97 miles of the existing A465 between Gilwern and Brynmawr.</t>
  </si>
  <si>
    <t>A465 Hirwaun – Section 5 (Dowlais to A470) and Section 6 (A470 to Hirwaun)</t>
  </si>
  <si>
    <t xml:space="preserve">Financed through the WG Mutual Investment Model (MIM) via an Annual Service Payment (ASP) of circa £38m per annum. Contract awarded in October 2020. Construction due to start in early 2021 with an anticipated completion by mid-2025. </t>
  </si>
  <si>
    <t xml:space="preserve">Improvement of a 9.94 miles length of the existing A465 between Dowlais and Hirwaun from a single three lane carriageway to dual two lane carriageway and associated grade-separated junctions.
Future Valleys consortium were appointed to construct, operate and maintain the scheme for a period of 30 years post-construction. </t>
  </si>
  <si>
    <t>A483 Llandeilo</t>
  </si>
  <si>
    <t>To be financed by WG. Completion of WelTag stage two by March 2021. Preferred route/detailed design 2021-23.</t>
  </si>
  <si>
    <t>The investment will assist with congestion and air quality around Llandeilo. Transport appraisals currently being reviewed.</t>
  </si>
  <si>
    <t>A487 New Dyfi Bridge</t>
  </si>
  <si>
    <t>Financed and delivered by the WG.</t>
  </si>
  <si>
    <t>New 0.75 miles trunk road to the north of Machynlleth to address flooding and resilience issues.</t>
  </si>
  <si>
    <t>A487Caernarfon – Bontnewydd Bypass</t>
  </si>
  <si>
    <t>Bypass to the south, south east, east and north east of Caernarfon. The bypass will take traffic away from the congested areas of Dinas, Bontnewydd and Caernarfon.</t>
  </si>
  <si>
    <t>A55 Junctions 15 and 16</t>
  </si>
  <si>
    <t>Delivered by the WG with ERDF funding for circa 65% of the overall project costs confirmed in December 2016. Remainder to be funded by the WG.</t>
  </si>
  <si>
    <t>Grade separation of two existing roundabout junctions on the A55 to improve safety and journey time reliability.</t>
  </si>
  <si>
    <t>A55 Third Menai Crossing</t>
  </si>
  <si>
    <t>Financed and delivered by the WG in partnership with external partners.</t>
  </si>
  <si>
    <t>A new crossing of the Menai Strait to improve safety, journey times and network resilience.</t>
  </si>
  <si>
    <t>A55/A494/A458
Flintshire Corridor</t>
  </si>
  <si>
    <t>Improvement of approximately 7.45 miles of carriageway between Queensferry and Northop to address traffic congestion, resilience and safety issues in the Deeside area.</t>
  </si>
  <si>
    <t>A55 Abergwyngregyn to Tai’r Meibion</t>
  </si>
  <si>
    <t>Improvement of 1.37 miles of the A55 to address safety and flood risks.</t>
  </si>
  <si>
    <t>Cardiff Interchange</t>
  </si>
  <si>
    <t>Bus station to be funded by WG whilst wider development being funded by Private Sector. Start on site to be confirmed.</t>
  </si>
  <si>
    <t>Will deliver a new public transport integrated hub in the centre of Cardiff.</t>
  </si>
  <si>
    <t>Delivery of Pinch Point Schemes</t>
  </si>
  <si>
    <t>Delivery of pinch point schemes across Wales to tackle road based congestion. Funding total is for schemes delivered over the next four years. The delivery of pinch point schemes will be co-ordinated by the Welsh Government largely through the trunk road agents, but also through Local Authorities (LA). Includes £33m for trunk road schemes, £15m for local road improvements and £15m for north to south over taking improvements.</t>
  </si>
  <si>
    <t>Local Transport Fund &amp; Local Transport Network Fund (including funding to TfW for Fflecsi scheme)</t>
  </si>
  <si>
    <t>Grant funding for Local Authority transport projects. Applications are being invited from all LAs and awarded on a competitive basis. Match funding required for Local Transport Fund.</t>
  </si>
  <si>
    <t>This is an annual grant funding process (circa £30m). The grant areas include: Local Transport Fund, Local Transport Network Fund. The projects will be delivered throughout the course of the year by LAs following successful applications for funding. The level of funding varies year on year subject to budget availability and schemes put forward.  Local Transport Network Fund was a 4 year grant and has now been morphed into Local Transport Fund to fund schemes that required future funding.  Applications for Local Transport Fund have been received and are being assessed. We are also expecting a business case from Transport for Wales for the fflecsi scheme, this will have an impact on how much we can allocate to LAs.</t>
  </si>
  <si>
    <t>Resilient Road Fund</t>
  </si>
  <si>
    <t>Grant funding for Local Authority transport projects. Applications are being invited from all LAs and awarded on a competitive basis. Match funding required for Resilient Road Fund.</t>
  </si>
  <si>
    <t xml:space="preserve">2020-21 is the first financial year for this grant fund.  It is to address disruptions caused by severe weather to the highway network, especially to the public transport network.   </t>
  </si>
  <si>
    <t>Active Travel Fund</t>
  </si>
  <si>
    <t xml:space="preserve">Grant funding for Local Authority transport projects. Applications are being invited from all LAs and awarded on a competitive basis. </t>
  </si>
  <si>
    <t>• Encourage modal shift from car to active travel in isolation or in combination with public transport 
• Improve active travel access to employment, education, key services and other key traffic generating destinations 
• Increase levels of active travel
• Connect communities</t>
  </si>
  <si>
    <t>Ultra Low Emission Vehicle Transformation Fund</t>
  </si>
  <si>
    <t>Grant funding for Local Authority transport projects. Applications were received and assessed and is still being awarded.  Financial Transactions Capital - has proven more difficult and is still being dealt with.  As we hadn't fully allocated the full funding available we vired £5m to Local Authorities for the pandemic.  Some funding has been awarded to Sustrans to enable them to provide E-bikes/E-Scooters and E-Cargo bikes</t>
  </si>
  <si>
    <t xml:space="preserve">• Provision of charging infrastructure for electric vehicle, targeted at users without access to off-street parking.
• Provision of charging infrastructure in public car parks.
• Electric vehicle charging hubs – focused on areas with potential to support a variety of electric vehicle charging needs
• Provision of charging infrastructure for taxis, private hire vehicles and buses 
• Provision of Green Fleet for taxis, private hire vehicles and buses 
• Provision of micro mobility (ie. support to participate in DfT e-scooter trials, promotion of e-bikes and e-cargo bikes) 
</t>
  </si>
  <si>
    <t>Safe Routes in Communities &amp; Road Safety Capital</t>
  </si>
  <si>
    <t xml:space="preserve">Safe Routes in Communities                                                                           • Increase levels of active travel among children travelling to school and in the wider community 
• Improve the liveability of communities
• Improve the environment for walking, cycling and scooting around schools
Road Safety Capital                                                                                         • Reduce the number of people killed and seriously injured in Wales by targeting high risk and vulnerable casualty groups
• Enable the increased uptake of active travel
• Improve the liveability of communities 
</t>
  </si>
  <si>
    <t>Llanwern station</t>
  </si>
  <si>
    <t>Delivery of a new railway station at Llanwern along with stabilising lines and a major park and ride facility. The delivery of the new station will complement the significantly important Metro programme of activity.</t>
  </si>
  <si>
    <t>North East Wales Metro</t>
  </si>
  <si>
    <t>TBC</t>
  </si>
  <si>
    <t>Work is currently ongoing to develop a programme of investments focusing initially on key employment hubs across the region. Delivering the Metro vision will require significant funding beyond 2020-21 as it will inevitably involve delivering major infrastructure improvements. North East Wales Metro will be a combination of schemes that are already identified as stand alone projects within the pipeline and new schemes as they emerge. The initial focus has been on delivering active travel and bus infrastructure improvements in Deeside and Wrexham.</t>
  </si>
  <si>
    <t>The vision for North Wales and the North East Wales Metro was published in March 2017.</t>
  </si>
  <si>
    <t>Rollout of Integrated Active travel routes</t>
  </si>
  <si>
    <t>To be financed by WG, with match funding from other sources including LAs and developer contributions.</t>
  </si>
  <si>
    <t>The investment will improve infrastructure and develop sustainable active travel routes in local communities across Wales. The Active Travel Act 2013 places duties on LAs and WG to promote cycling and walking activity. This funding support increased activity levels across Wales.</t>
  </si>
  <si>
    <t>South Wales Integrated Transport – Metro</t>
  </si>
  <si>
    <t>Funding includes EU and Department for Transport (DFT) contribution provided through WG. Cost profile and delivery timescale currently being planned via Transport for Wales and the ODP.</t>
  </si>
  <si>
    <t>Phase 2 of a new and potentially transformational scheme to create a South East Wales Metro system through better bus, rail and walking/cycling links. Proposals for additional new transformative projects are also under development. These strategic integrated investment projects will complement Metro Phase 2 to enhance planned outcomes of this key initiative.</t>
  </si>
  <si>
    <t>Global Centre of Rail Excellence</t>
  </si>
  <si>
    <t>Financed by WG with expectation of support from UK Government and external partners.</t>
  </si>
  <si>
    <t>Phase 1 of 3 to be funded by Welsh Government to deliver a railway infrastructure testing loop expected to be operational in late 2023.  The delivery of this phase will enable the UK Railways to bring new innovation to network readiness significantly quicker than is currently the case and allow full contribution to the decarbonisation agenda.</t>
  </si>
  <si>
    <t>Wrexham Gateway Project</t>
  </si>
  <si>
    <t>To be financed by WG, together with LA and private developer conributions.</t>
  </si>
  <si>
    <t>Development of the Mold Road approach to Wrexham, incorporating integrated public transport hub at Wrexham General Station, linking into the North East Wales Metro; redevelopment of the Racecourse Ground to meet international standards; office accommodation (to include a hub for TfW), residential and amenity development.</t>
  </si>
  <si>
    <t xml:space="preserve">Environment - Flood and Coastal Risk Management </t>
  </si>
  <si>
    <r>
      <t xml:space="preserve">The Flood and Coastal Programmes contributes to the Key Commitments within Taking Wales Forward to continue to invest in flood defence work and take further action to better manage water in our environment. Over the lifetime of this Government we will provide over £150million capital investment and support a further £150 million through the Coastal Risk Management Programme to reduce the risk from flooding and coastal erosion to over 47,000 properties.  In addition we will </t>
    </r>
    <r>
      <rPr>
        <sz val="8"/>
        <color rgb="FFFF0000"/>
        <rFont val="Arial"/>
        <family val="2"/>
      </rPr>
      <t xml:space="preserve"> </t>
    </r>
    <r>
      <rPr>
        <sz val="8"/>
        <rFont val="Arial"/>
        <family val="2"/>
      </rPr>
      <t xml:space="preserve">provide over £120million revenue to support this capital investment and maintain our network of assets. </t>
    </r>
  </si>
  <si>
    <t xml:space="preserve">Flood &amp; Coastal Risk </t>
  </si>
  <si>
    <t>Flood and Coastal Erosion Risk Management Programme</t>
  </si>
  <si>
    <t>This is an ongoing programme of investment in flood and coastal erosion risk management activities across Wales.  Investment is made through Natural Resources Wales (NRW) and Local Authorities (LA's).
Coastal and Main River schemes are led by NRW and are funded 100% through Grant in Aid. Coastal erosion, ordinary watercourse (stream) and surface water schemes are led by LA's and funded at 85% for construction and 100% for business case/preparatory work. The remaining 15% of funding for construction costs is provided by the LA's. NRW and LA's are encouraged to seek partnership funding opportunities where third parties benefit from the investment being made.
In 2020/21 a Natural Flood Management Programme was trialled, providing 100% grant funding over 2 years to LA's and NRW to carry out natural flood management schemes.
This programme also supports the preparation of business cases for the Coastal Risk Management Programme funded at 100%</t>
  </si>
  <si>
    <t>By the end of this Senedd term, we will have invested over £390m (capital and revenue) in flood and coastal erosion risk management over our 2 programmes, reducing risk to over 47,000 properties across Wales.</t>
  </si>
  <si>
    <t xml:space="preserve">Coastal Risk Management Programme  </t>
  </si>
  <si>
    <t xml:space="preserve">This programme funds coastal schemes led by LA to reduce risk from flooding and coastal erosion. Welsh Government provide 85% of the funding for the construction phase through the Local Government Borrowing Initiative.  The remaining 15% match funding must be found by the Local Authority which could be paid from their own reservse, or from a third party benefitting from the investment.
</t>
  </si>
  <si>
    <t>The schemes to progress through to construction phase were agreed in March 2019. 
By the end of March 2021, 4 schemes will have commenced, with 2 already complete.  A further 18 are due to commence construction in the 2021-22 financial year. Scheme progression remains subject to business case approval.  Should all schemes within this programme commence, the current and future risk from coastal flooding and erosion will be reduced to over 16,000 properties.</t>
  </si>
  <si>
    <t>Environment - Air Quality, Noise and Chemicals</t>
  </si>
  <si>
    <t>In supporting Local Authorities with funding to enable urgent action to deliver legal compliance with limit values for nitrogen dioxide published in the Ambient Air Quality Directive and related Welsh regulations.</t>
  </si>
  <si>
    <t>Air Quality, Noise &amp; Chemicals</t>
  </si>
  <si>
    <t>Implementation of measures to tackle nitrogen dioxide exceedance - Cardiff Council and Caerphilly County Borough Council</t>
  </si>
  <si>
    <t>This scheme provides funding to local authorities to enable urgent action to deliver legal compliance with limit values for nitrogen dioxide published in the Ambient Air Quality Directive and related Welsh regulations. Cardiff Council are funded to deliver a package of measures which comprise city centre infrastructure schemes to improve active travel capacity and public transport routes, a ULEV taxi upgrade grant scheme, and a bus emissions retrofit grant scheme. While Caerphilly are funded to acquire a row of properties known as Woodside Terrace at the southern side of A472 Hafodyrynys, for demolition to address a street canyon effect and improve dispersion of polluting emissions. The funding also suports subsequent engineering works to make good and to move the footway 6 meters away from the road.</t>
  </si>
  <si>
    <t>Cardiff - Detailed feasibility studies were undertaken prior to the award of funding. The work identified the preferred option which was modelled to show compliance with limit values could be achieved in the soonest time. The authority launched their bus retrofit scheme in late 2020, and the taxi scheme is expected to launch early 2021. The city centre works comprise 3 distinct schemes - City Centre West will remove through traffic from Westgate Street and improve bus links with the new interchange, City Centre North will replace general traffic capacity at Castle Street with improved cycling provision, and Eastside Phase 1 will support bus priority through Station Terrace and Churchill Way. Caerphilly - Detailed feasibility studies were undertaken prior to the award of funding. The work identified the preferred option which was modelled to show compliance with limit values could be achieved in the soonest time. Acquisition of the properties was completed in 2020 and the authority expect to go out to tender for the works in early 2021.</t>
  </si>
  <si>
    <t>Environment - Waste</t>
  </si>
  <si>
    <t>In supporting Local Authorities with the affordability of more sustainable food and residual waste treatment infrastructure, the Welsh Government is providing on-going financial support with fixed project contributions towards gate fees during the operational phase. This contribution is based on 25% of the gate fees estimated in projects’ final business cases, where a capital contribution has not been provided. Gate fees are payable from service commencement for a maximum period of 15 or 25 years, for food and residual waste projects respectively. The Welsh Government’s total Local Authority capital support for these projects was £17.5 million.</t>
  </si>
  <si>
    <t>Waste</t>
  </si>
  <si>
    <t>Central Wales Food Waste Project</t>
  </si>
  <si>
    <t>Contract awarded to Agrivert. Anaerobic Digestion to secure a long-term, sustainable treatment solution for 17,000 tonnes pa of food waste. £1.09m (capital procurement support).</t>
  </si>
  <si>
    <t>Hub formed by Powys and Ceredigion (Pembrokeshire joined November 2014).</t>
  </si>
  <si>
    <t>North East Wales Food Waste Project</t>
  </si>
  <si>
    <t>Contract awarded to Biogen. Project will secure a long-term, sustainable treatment solution for 22,500 tonnes pa of food waste. Anaerobic Digestion facility built and operating at Rhuallt, Denbighshire. £1.09m (capital procurement support) £1.13m (pre-payment gate fee support).</t>
  </si>
  <si>
    <t>Hub formed by Denbighshire, Conwy and Flintshire.</t>
  </si>
  <si>
    <t>South West Wales Food Waste Project</t>
  </si>
  <si>
    <t>Contract awarded to Agrivert, securing long- term treatment for 19,000 tonnes pa of food waste at the Stormy Down facility, Bridgend. £1.98m (capital procurement support).</t>
  </si>
  <si>
    <t>Hub formed by Swansea and Bridgend.</t>
  </si>
  <si>
    <t>Heads of the Valleys Food Waste Project</t>
  </si>
  <si>
    <t>Contract awarded to Agrivert, securing long-term treatment for up to 16,000 tonnes pa of food waste at the Stormy Down facility, Bridgend. £1.84m (capital procurement support).</t>
  </si>
  <si>
    <t>Hub formed by Blaenau Gwent, Torfaen, and Monmouthshire.</t>
  </si>
  <si>
    <t>Cardiff Food and Organic Waste Project</t>
  </si>
  <si>
    <t>Contract awarded to Kelda Organic. Project will secure a long-term, sustainable treatment solution for 30,000 tonnes pa of food waste. Anaerobic Digestion facility built and operating at Tremorfa, Cardiff. £0.94m (capital procurement support).</t>
  </si>
  <si>
    <t xml:space="preserve">Hub formed by Cardiff and Vale of Glamorgan. </t>
  </si>
  <si>
    <t>Tomorrow’s Valley Food Waste Project</t>
  </si>
  <si>
    <t>Contract awarded to Biogen. Project will secure a long-term, sustainable treatment solution for 22,500 tonnes pa of food waste. Anaerobic Digestion facility built and operating at Bryn Pica, Rhondda Cynon Taf. £1.57m (capital procurement support) £1.32m (pre-payment gate fee support).</t>
  </si>
  <si>
    <t>Hub formed by Rhondda Cynon Taf, Merthyr Tydfil and Newport.</t>
  </si>
  <si>
    <t>Prosiect GwyriAD Food Waste Project</t>
  </si>
  <si>
    <t>Contract awarded to Biogen. Anaerobic Digestion facility at Llwyn Isaf built and services started in October 2013. Contract to secure a long-term, sustainable treatment solution for 11,000 tonnes pa of food waste. £1.04m (capital procurement support) £1.03m (pre-payment gate fee support).</t>
  </si>
  <si>
    <t>Gwynedd Council.</t>
  </si>
  <si>
    <t>Prosiect Gwyrdd (Residual Waste)</t>
  </si>
  <si>
    <t>Contract awarded to Viridor for long-term treatment of 175,000 tonnes pa of residual waste. £1.52m (capital procurement support). £106.5m (revenue gate fee support over 25 years).</t>
  </si>
  <si>
    <t>Consortium formed by Cardiff, Newport, Caerphilly, Vale of Glamorgan and Monmouthshire. A merchant Energy from Waste facility is operating at Trident Park in Cardiff.</t>
  </si>
  <si>
    <t>North Wales Residual Waste Treatment Project</t>
  </si>
  <si>
    <t>Contract awarded to Wheelabrator Technologies for long-term treatment of 117,000 tonnes pa of residual waste. £1.36m (capital procurement support) £140.5m (revenue gate fee support over 25 years).</t>
  </si>
  <si>
    <t>Consortium formed by Gwynedd, Anglesey, Conwy, Flintshire and Denbighshire. The Parc Adfer energy recovery facility is under construction in Deeside.</t>
  </si>
  <si>
    <t>South West Central Wales Residual Waste Treatment</t>
  </si>
  <si>
    <t>The local authorities in South-West Wales are considering options for the long-term treatment of their residual waste.</t>
  </si>
  <si>
    <t>Local authorities include Swansea, Carmarthenshire, Pembrokeshire, Powys, Ceredigion and Bridgend.</t>
  </si>
  <si>
    <t>Tomorrow’s Valley Residual Waste Treatment Project</t>
  </si>
  <si>
    <t>Contract awarded to Viridor for long-term treatment of 90,000 tonnes pa of residual waste. £1.59m (capital procurement support) £57.75m (revenue gate fee support over 25 years).</t>
  </si>
  <si>
    <t>Consortium formed by Rhondda Cynon Taf, Merthyr Tydfil, Blaenau Gwent and Torfaen.</t>
  </si>
  <si>
    <t>Infrastructure</t>
  </si>
  <si>
    <t xml:space="preserve">We have a single core infrastructure programme which is key to the implementation of the circular economy strategy and fundamental to progress on key cross-government commitments (particularly decarbonisation, biodiversity, development of the well-being economy and more broadly Green Recovery).                                                                                                                                                                                                                          Within that programme there are three key sub-programmes which currently contain at least one core project and will expand as implementation ramps up:                                                             o   Strategic national infrastructure (the AHP project being the main current example)                                                                                                                                                                                          o   Regional infrastructure and Up-grading local services (Regionally: Eco-parks (current and planned), wood waste project, bulky plastics; Locally: repair and re-use, materials capture and re-processing, public sector infrastructure improvement)                                                                                                                                                                                                                                                    o   Decarbonisation of the waste and recycling service (ULEV, charging and depot infrastructure, renewables).                                                                                                                                                  </t>
  </si>
  <si>
    <t>Energy</t>
  </si>
  <si>
    <t>Spending across the Warm Homes Programme supports the Minister’s commitment to spend £104m improving up to 25,000 fuel poverty homes between 2017 and 2021. More recently, spending also aligns with a post Covid-19 reconstruction priority area of supporting low carbon housing and retrofitting to make homes more energy efficient and to reduce fuel poverty. Investment in the Warm Homes Programme continue to make a significant contribution to employment in the construction and green futures sectors of the economy. An additional £4m capital in 20/21 across the WHP will support these aims.</t>
  </si>
  <si>
    <t>Welsh Government Warm Homes Nest</t>
  </si>
  <si>
    <t>April 2018</t>
  </si>
  <si>
    <t>Following a competitive tender process British Gas were awarded the Scheme Manager role for the Nest 2 contract. Delivery commenced 1 April 2018 for an initial five years to March 2023. Expenditure for the first two years of the contract April 2018 to March 2020 is £36m.(18m per annum).Forecast expenditure for 2020-21 is expected to be just over £19m.</t>
  </si>
  <si>
    <t>Nest will continue to be a demand-led fuel poverty scheme that targets low income households living in the most energy inefficient homes. The scheme offers a range of advice and support to help households to reduce their energy bills and improve their health and wellbeing. The support provided also includes referrals for eligible households for a package of free home energy efficiency improvements. The scheme eligibility criteria has been extended in the form of a Health Pilot to include households with a member who suffers from prescribed respiratory, circulatory or mental conditions.</t>
  </si>
  <si>
    <t>Welsh Government Warm Homes Arbed</t>
  </si>
  <si>
    <t>Flooding in the last quarter of F/Y 19/20 and Covid throughout 20/21 has had significant delivery impact to property numbers and expenditure.  To afford recovery MEERA agreed to tactical 6 month contract extension (May to Nov 21) in November 20.  The contract allows for a maximum extension(s) of up to 24 months (to May 2023). The project team is currently considering options whether or not to extend the contract beyond November 21.</t>
  </si>
  <si>
    <t xml:space="preserve">Arbed is area based  programme which seeks to tackle fuel poverty by providing free energy efficiency measures to privately owned / rented homes across reduce their energy bills. Arbed is supported by £15m of ERDF (capital). 
In May 2018, WG appointed a scheme manager to delivery Arbed which employs 34 FTE's and has offices in South and North Wales.   It utilise the Welsh SME supply chain providing skilled jobs, training and wider community benefits.   
Arbed aids delivery of the following key WG priorities.
- Fuel Poverty Plan
- Green Recovery 
- Carbon Net Zero ambitions </t>
  </si>
  <si>
    <t>Welsh Government Energy Service</t>
  </si>
  <si>
    <t>Until 2022, however options to be presented for 2022 onwards.</t>
  </si>
  <si>
    <t>A mature pipeline of energy efficiency, renewable energy and heat projects has been developed in the Welsh Public Sector along with Welsh community developed renewable energy projects. Welsh Government (WG) capital is being deployed through recyclable funds. Future projects within public sector will continue to draw on this fund. We continue to work to promote shared ownership opportunities and innovate financing of projects across all sectors.</t>
  </si>
  <si>
    <t>The Welsh Government Energy Service draws together previous energy services – Green Growth Wales, serving the public sector and the Local Energy Service, supporting community energy schemes. The aim is to increase and accelerate projects to deliver green investment in Wales. It focuses on encouraging investment in resource efficiency, renewable energy generation and heat projects. The Welsh Government Energy Service provides a suite of interventions across sectors to meet challenging investment and carbon dioxide emissions savings. Our support and low cost financial investments help generate financial and carbon savings from energy efficiency project for the public sector and revenue streams from Welsh owned renewable energy projects.
The total capital pipeline for 2020-21 for renewable energy and energy efficiency projects is estimated at £13.9m</t>
  </si>
  <si>
    <t>Housing</t>
  </si>
  <si>
    <t xml:space="preserve">Housing is a key priority area in Prosperity for All, which sets out our vision that everyone should live in a home that meets their needs and supports a healthy, successful and prosperous life.  Over this Senedd Cymru term we will have invested £2bn recognising the importance of good, quality housing to support thriving communities. The Covid-19 pandemic has demonstrated what can be achieved with a concerted full system effort supported by significant investment. It has highlighted the importance of home and community and focused minds on the future of our towns. Investment in housing provides support to the Welsh economy maintaining and supporting jobs in the construction industry and also the supply chain. Providing good quality housing helps tackle poverty (including fuel poverty), and improves educational achievement.
</t>
  </si>
  <si>
    <t>Building Safety - High Rise Residential Building Remediation</t>
  </si>
  <si>
    <t>An additional £32m was approved in Draft Budget 2021-22. This funding will support the delivery of the Continuity Plan. The capital funding will support buildings of 18 metres and over (as outlined in the Road Map) with identified building defects in relation to building safety and will help speed up the pace of works to address fire and structural issues identified. It will also help maintain the quality of housing stock in Wales and allow residents, leaseholders and tenants to feel safer in their homes. Investment will flow through the building trade which is a cornerstone of economic recovery.</t>
  </si>
  <si>
    <t>The building safety programme is being developed on a cross governmental basis. There are direct impacts on Planning, Building Control and Housing and Public Protection functions within local authorities and impacts on the Fire and Rescue Services.  The work cuts across several areas of existing legislation and reforms will also require new legislation in the future. 
A White Paper which proposes a new Building Safety Regime for Wales was launched on 12 January 2021. This signals a significant step forward in our plans to improve building safety following the tragic events at Grenfell Tower. The changes proposed under the new regime amount to the most extensive building safety reforms in the UK.</t>
  </si>
  <si>
    <t>Wales Property Development Fund</t>
  </si>
  <si>
    <t>Investment is recycled
for 15 years</t>
  </si>
  <si>
    <t>This loan scheme is delivered by the Development Bank of Wales. It is targeted at Small to Medium Enterprises (SME’s) across Wales for small-medium scale property development projects.</t>
  </si>
  <si>
    <t xml:space="preserve">Through the WPDF, we provide financing to SMEs for sites which have already passed the planning stages, and where the developers need capital for the construction phase. As such it is limited in being able to address some of the issues SMEs have in making some sites available for development. </t>
  </si>
  <si>
    <t>Wales Stalled Sites Fund</t>
  </si>
  <si>
    <t>Investment is recycled
for 17 years</t>
  </si>
  <si>
    <t>This loan scheme is delivered by the Development Bank of Wales. It is targeted at SME's across Wales for small-medium scale property development projects that are stalled-sites.</t>
  </si>
  <si>
    <t>The WSSF is designed to assist in creating and promoting development opportunities to SME construction companies, and unlocking the sites which provide wider benefits to the local communities in which they are located.</t>
  </si>
  <si>
    <t>Integrated Care Fund (ICF)</t>
  </si>
  <si>
    <t xml:space="preserve">ICF supports the NHS, social care, housing providers and other partners to work together to provide housing and accommodation supporting models of care which enable vulnerable people to live independently, or regain independent living via intermediate care settings, and the provision of local accommodation for vulnerable people who might otherwise be placed in placements at a distance from family and friends, including out of county and out of country. </t>
  </si>
  <si>
    <t>The funding provides housing and accommodation for older people, people suffering with dementia, young people with complex needs and carers, and people with learning disabilities.</t>
  </si>
  <si>
    <t>Land for Housing Scheme</t>
  </si>
  <si>
    <t>The scheme is open to RSL's who can apply for loan funding to secure land sites for development of affordable and/or market housing.</t>
  </si>
  <si>
    <t>The loan fund is recycled throughout the term of the programme once loans are repaid. Delivered by Housing Associations, it is contributing to increasing the supply of housing by enabling RSLs to purchase land for housing development.</t>
  </si>
  <si>
    <t>Self Build Wales</t>
  </si>
  <si>
    <t>This loan scheme is delivered by the Development Bank of Wales. £10m is being provided as loans to local authorities for plot preparation, £30m is being provided as loans for applicants to the scheme. Funding provided in 2018-19 to assist with scheme development. Scheme launched Autumn 2019.</t>
  </si>
  <si>
    <t>The scheme is designed to provide loan funding to prospective self builders to build their own homes. The scheme will enable applicants to build up to 30% equity in their homes by removing the profit margins typically gained by major house builders. The scheme will also encourage SMEs back into house building.</t>
  </si>
  <si>
    <t>Innovative Housing Programme</t>
  </si>
  <si>
    <t xml:space="preserve">The programme aims to support the development of innovative designs of new affordable housing in Wales. Following an Initial phase in 2017-18; the full programme was rolled out in 2018-19 for three additional years. </t>
  </si>
  <si>
    <t xml:space="preserve">Investment in housing provides support to the Welsh economy, maintaining and supporting jobs in the construction industry and also the supply chain. Modern Methods of Construction (MMC) was the focussed area for funding in 2020-21 and the programme has demonstrated that you can provide better quality homes for people faster and create jobs and training opportunities in their communities too. </t>
  </si>
  <si>
    <t>Social Housing Grant (SHG) Programme – Main Programme</t>
  </si>
  <si>
    <t>Ongoing (rolling programme of development) SHG provides funding for affordable housing schemes. Grant is paid to Registered Social Landlords (RSLs) who are responsible for appointing contractors. Local authorities are responsible for deciding which affordable housing schemes are prioritised for funding and which RSLs develop and manage the schemes.</t>
  </si>
  <si>
    <t>Schemes are planned three to five years in advance with flexible start dates.</t>
  </si>
  <si>
    <t>Welsh Housing Partnership (WHP)</t>
  </si>
  <si>
    <t>WHP is made up of four RSLs, Pennant Homes, Hendre Group, Seren Group and Grwp Cynefin. The WHP is a jointly owned “Special Purpose Vehicle” owned by the four members providing properties for intermediate rent. The model is relatively novel in that the Partnership will purchase the properties and then lease them back to the associations for a period of ten years.</t>
  </si>
  <si>
    <t>WHP either purchases properties from the open market either recently completed or existing dwellings.</t>
  </si>
  <si>
    <t>Help to Buy Wales</t>
  </si>
  <si>
    <t>£531m - phase 1 and 2. £74m - phase 3</t>
  </si>
  <si>
    <t>£531m  - Phase 1 and 2. £74m  - phase 3</t>
  </si>
  <si>
    <t xml:space="preserve">March 2021 for phase 2. March 22 or March 23 for phase 3 </t>
  </si>
  <si>
    <t>Help to Buy – Wales provides a shared equity loan to buyers of new-build homes. The scheme was to contribute 6000 homes to the PfG commitment to provide 20,000 additional affordable homes. The scheme is on track to deliver more than 11,000 homes.</t>
  </si>
  <si>
    <t>In September 2020 the Minister for Housing and Local Government announcement a confirmed 12 month phase 3 of the scheme, to March 22.  With a commitment to an additional 12months to March 23, subject to available funding.</t>
  </si>
  <si>
    <t>Rent to Own Wales</t>
  </si>
  <si>
    <t>Capital grant of £70m will be paid to Registered Social Landlords across all of Wales to deliver new homes that will be available for Rent to Own or Shared Ownership. It is anticipated that c.1,000 homes will be delivered by this scheme.</t>
  </si>
  <si>
    <t>The scheme is available across Wales and will help people access homeownership who cannot currently do so on the open market or through Help to Buy.</t>
  </si>
  <si>
    <t>Physical Adaptations Grant</t>
  </si>
  <si>
    <t>Capital grants to RSLs to provide adaptations for disabled people in social housing. Scheme is currently demand led so cost fluctuates from year to year, broadly in the range £8-11m.</t>
  </si>
  <si>
    <t>Adaptations help tenants remain independent in their own home, should their circumstances change and also assists with delayed transfer of care which in turn provides savings to the Health and Social Care budgets.</t>
  </si>
  <si>
    <t>Enable</t>
  </si>
  <si>
    <t xml:space="preserve">£4m annual capital grant to local authorities to provide adaptations for disabled people in owner occupied, private rented and local authority housing. Enables adaptations to be made quickly without recourse to DFG means testing.  </t>
  </si>
  <si>
    <t>Adaptations help people remain independent in their own home, should their circumstances change and also assists with delayed transfer of care which in turn provides savings to the Health and Social Care budgets.</t>
  </si>
  <si>
    <t xml:space="preserve">Phase 2 Covid Response - Homelessness and Housing Related Support Services </t>
  </si>
  <si>
    <t>One year funding to develop and deliver innovative options for suitable temporary and supported accommodation. Grant is paid to both local authorities and Registered Social Landlords (RSLs). The funding supports a range of different scheme types - acquisitions, refurbishment, reconfiguration and new build, including MMC.</t>
  </si>
  <si>
    <t xml:space="preserve">The planning and delivery Phase is part of the Covid-19 response to homelessness and as such is being undertaken in exceptional circumstances. </t>
  </si>
  <si>
    <t>Optimised Retrofit Programme (ORP)</t>
  </si>
  <si>
    <t xml:space="preserve">The primary focus of the Optimised Retrofit Programme is on decarbonising homes whilst also simultaneously creating multiple other benefits through the development of new skills, assessment tools, supply chains and procurement frameworks that encourage SME development and create jobs. This investment will allow us to test the approach in many more homes. It is easily expandable and sustainable and can build sufficient knowledge and Welsh expertise to support a larger roll-out and help meet our 2050 decarbonisation targets. </t>
  </si>
  <si>
    <t>This programme will provide a stimulus package for boosting economic growth. Of course one of its other key benefits is that it seeks to improve the energy efficiency of homes and combat fuel poverty.
Once embedded, the Optimised Retrofit Programme will also support the longer term challenge of addressing climate change</t>
  </si>
  <si>
    <t>Regeneration</t>
  </si>
  <si>
    <t>The Welsh Government's Transforming Towns package was first announced in January 2020 and allocations made within the 2021-22 Draft Budget now takes confirmed capital funding for investment in town centres across the country to well over £100m. The Transforming Towns approach looks to encourage multiple reasons to visit town centres; not just to shop, but leisure, services, living, working and experience and to encourage our partners to locate services in town centres. Communities are at the heart of this vision to create high quality town centre environments that contribute to people’s health and wellbeing whilst at the same time stimulating economic growth. The impact of the coronavirus pandemic on our town centres has made it even more important for us to continue with our Transforming Towns agenda. The pandemic has accelerated changes to our high streets, town and city centres highlighting the need to rethink how we use them and reemphasised the need for local accessible services.</t>
  </si>
  <si>
    <t>Transforming Towns - Loans Fund</t>
  </si>
  <si>
    <t>The scheme has to date approved funding of £41.5m from the Welsh Government (WG) up to 2020/21. The scheme is administered by Local Authorities (LA) and delivered through third parties.</t>
  </si>
  <si>
    <t>The aim of the scheme is to act as a catalyst to bring vacant and underutilised buildings back into use and support diversification in town centres. Currently the loan scheme is supporting more than 30 town centres across Wales.</t>
  </si>
  <si>
    <t>Property Loans (formely Houses into Homes (HIH) and Home Improvement Loans (HIL))</t>
  </si>
  <si>
    <t>The schemes have to date approved funding of £40m from the WG. The funding is available over a 15 year period and should be recycled three times during this period. The scheme is administered by the LA’s. Loans for private landlords (HIH) have been available since.  Owner occupiers have been able to access finance since 2014 (HIL).</t>
  </si>
  <si>
    <t>The aim of the schemes is to provide LA’s with capital funding to provide financial assistance through loans or grants.  Owner occupiers can use the finance to improve their properties, ensuring that they are warm, safe, secure and energy efficient.  Private sector landlords can access the finance to bring empty residential or commercial properties back into use as homes for rent or sale. The schemes are available to all LA’s.</t>
  </si>
  <si>
    <t>Transforming Towns - Building for the Future</t>
  </si>
  <si>
    <t>Building for the Future will assist in the regeneration of town centres and the surrounding areas, supporting a regional or urban economic strategy by tackling derelict, under-utilised land or buildings. It will acquire, refurbish or re-develop unused buildings and land within or closely aligned to town and city centres across Wales, creating jobs and growth and contributing to the tackling poverty agenda. The programme is being delivered via a combination of £38m European Regional Development Funding (ERDF) and £16m Targeted Match Funding (TMF) supplied by the Homes and Places Division Welsh Government.</t>
  </si>
  <si>
    <t>The Welsh Government (WG) will work with LA's and private sector partners to invest in prioritised empty buildings and under-utilised land sites that have worked to undermine investor confidence. Whilst support will be awarded to partners to renew buildings and develop vacant sites, funding is allocated and underpinned on the basis of there being sustainable and economic end uses. Whilst many of the 40 projects within the programme are yet to be fully appraised the key outputs, reported by partners, are as follows: 1,800 jobs accommodated 650 jobs created.</t>
  </si>
  <si>
    <t>Transforming Towns - capital programme</t>
  </si>
  <si>
    <t>WG funding matched through public and private sector funding. In most cases, projects and programmes are delivered by LA partners.</t>
  </si>
  <si>
    <t xml:space="preserve">Transforming Towns was launched in January 2020 to address the decline in Town Centres and the reduced demand for high street retail and builds on the existing Programme of work that began in 2018.  The focus of the Programme is sustainable growth of our towns, through interventions that include improved biodiversity and green infrastructure; reuse of derelict buildings; increasing the variety of services on offer in towns with an emphasis on flexible working and living space; and access to services and leisure.  In addition, our work to transform towns collaborates across Government to enhance existing investments such as public transport improvements and enhanced active travel routes. 
</t>
  </si>
  <si>
    <t>Transforming Towns - Strategic Sites Programme</t>
  </si>
  <si>
    <t>WG Loan Funding matched by public and private sector funding.</t>
  </si>
  <si>
    <t>This developing Programme is part of Transforming Towns and proposes long term loan funding to acquire and remediate strategic stalled sites in town centre settings for development.  The ambition is for the creation of high quality housing sites that incorporate Welsh Government space standards, enhanced energy efficiency, accessibility to both public transport and active travel routes to reduce car dependence, green space and 50% affordable homes.</t>
  </si>
  <si>
    <t>Education</t>
  </si>
  <si>
    <t>The 21st Century Schools and Education Programme is giving the Welsh Government the opportunity to bring about much needed improvement to our educational infrastructure.  It will provide the best learning environments for our pupils, which are suitable for delivery of a 21st century curriculum. A significant part of the education estate will be addressed, improving building condition, making schools and colleges more suitable for the delivery of the curriculum and providing sufficient places, whilst ensuring the most effective use of resources. The first wave of the Programme represented an investment of more than £1.4bn in educational facilities to deliver Band A over the five year period ending 2018-19. All 22 local authority areas benefitted from the investment, which resulted in the rebuild and refurbishment of around 170 schools and colleges across Wales. The second phase of the Programme, launched in April 2019, will see anticipated investment of £2.3bn across Wales. This will support an estimated 200 projects to rebuild and refurbish schools and colleges. The grant intervention rate for capital investment has been increased for the second wave to 65% for schools and colleges; with 75% and 85% for special schools and voluntary aided schools respectively. This will ease the financial burden on local authorities. The individual scheme allocations detailed are subject to change based on an annual evaluation of each programme. The Programme very much aligns with the Welsh Government’s national strategies Prosperity for All, Taking Wales Forward and Education in Wales: Our national mission, as it provides appropriate environments for the delivery of excellent teaching and learning.</t>
  </si>
  <si>
    <r>
      <t>21</t>
    </r>
    <r>
      <rPr>
        <vertAlign val="superscript"/>
        <sz val="8"/>
        <rFont val="Arial"/>
        <family val="2"/>
      </rPr>
      <t xml:space="preserve">st </t>
    </r>
    <r>
      <rPr>
        <sz val="8"/>
        <rFont val="Arial"/>
        <family val="2"/>
      </rPr>
      <t>Century Schools Programme Band A – All Wales</t>
    </r>
  </si>
  <si>
    <t>Local Authority (LA) and Welsh Government (WG) funding. Match funding of 50% provided by the Welsh Government, subject to the receipt and approval of business cases for individual projects.
                                                                                                                                                                                                                                                                                                                                              Whilst the majority of projects have been completed any ongoing investments are detailed within the relevant LA section.</t>
  </si>
  <si>
    <t>The programme is designed to improve schools and colleges in poor condition, reduce surplus capacity and improve standards through the provision of an environment that is able to deliver a 21st century curriculum. The second wave of investment was recently announced and is being developed with our partners. This began in 2019 and includes funding through both traditional capital and £500m investment enabled through revenue funding, via the MIM.</t>
  </si>
  <si>
    <r>
      <t>21</t>
    </r>
    <r>
      <rPr>
        <vertAlign val="superscript"/>
        <sz val="8"/>
        <rFont val="Arial"/>
        <family val="2"/>
      </rPr>
      <t xml:space="preserve">st </t>
    </r>
    <r>
      <rPr>
        <sz val="8"/>
        <rFont val="Arial"/>
        <family val="2"/>
      </rPr>
      <t>Century Schools and Colleges Programme Band B – All Wales</t>
    </r>
  </si>
  <si>
    <t xml:space="preserve">LA and WG funding. Match funding provided by the Welsh Government will be dependent on the nature of the education facility but at a minimum of 65%. This is subject to the receipt and approval of business cases for individual projects. 
</t>
  </si>
  <si>
    <t>The programme is designed to improve schools and colleges in poor condition, reduce surplus capacity and improve standards through the provision of an environment that is able to deliver a 21st century curriculum. Beginning in 2019 and includes funding through both traditional capital and £500m investment enabled through revenue funding, via the MIM.</t>
  </si>
  <si>
    <t>The schemes listed below represent 'in principal' levels of funding for individual local authorities and colleges from the second wave funding of the All Wales 21st Century Schools and Colleges programmes. Actually levels of investment may change as business cases are approved.</t>
  </si>
  <si>
    <r>
      <t>Anglesey 21</t>
    </r>
    <r>
      <rPr>
        <vertAlign val="superscript"/>
        <sz val="8"/>
        <rFont val="Arial"/>
        <family val="2"/>
      </rPr>
      <t xml:space="preserve">st </t>
    </r>
    <r>
      <rPr>
        <sz val="8"/>
        <rFont val="Arial"/>
        <family val="2"/>
      </rPr>
      <t>Century Schools and Colleges Programme</t>
    </r>
  </si>
  <si>
    <t xml:space="preserve">The WG will meet £23.49m of the total scheme cost, with the remainder from Anglesey LA.  </t>
  </si>
  <si>
    <r>
      <t>Blaenau Gwent 21</t>
    </r>
    <r>
      <rPr>
        <vertAlign val="superscript"/>
        <sz val="8"/>
        <rFont val="Arial"/>
        <family val="2"/>
      </rPr>
      <t xml:space="preserve">st </t>
    </r>
    <r>
      <rPr>
        <sz val="8"/>
        <rFont val="Arial"/>
        <family val="2"/>
      </rPr>
      <t>Century Schools and Colleges Programme</t>
    </r>
  </si>
  <si>
    <t>The WG will meet £12.74m of the total scheme cost, with the remainder from Blaenau Gwent LA.</t>
  </si>
  <si>
    <r>
      <t>Bridgend 21</t>
    </r>
    <r>
      <rPr>
        <vertAlign val="superscript"/>
        <sz val="8"/>
        <rFont val="Arial"/>
        <family val="2"/>
      </rPr>
      <t xml:space="preserve">st </t>
    </r>
    <r>
      <rPr>
        <sz val="8"/>
        <rFont val="Arial"/>
        <family val="2"/>
      </rPr>
      <t>Century Schools and Colleges Programme</t>
    </r>
  </si>
  <si>
    <t>The WG will meet £45.31m of the total scheme cost, with the remainder from Bridgend LA.</t>
  </si>
  <si>
    <r>
      <t>Caerphilly 21</t>
    </r>
    <r>
      <rPr>
        <vertAlign val="superscript"/>
        <sz val="8"/>
        <rFont val="Arial"/>
        <family val="2"/>
      </rPr>
      <t xml:space="preserve">st </t>
    </r>
    <r>
      <rPr>
        <sz val="8"/>
        <rFont val="Arial"/>
        <family val="2"/>
      </rPr>
      <t>Century Schools and Colleges Programme</t>
    </r>
  </si>
  <si>
    <t>The WG will meet £51.60m of the total scheme cost, with £26.86m from Caerphilly LA and £31.84m via MIM.</t>
  </si>
  <si>
    <r>
      <t>Cardiff 21</t>
    </r>
    <r>
      <rPr>
        <vertAlign val="superscript"/>
        <sz val="8"/>
        <rFont val="Arial"/>
        <family val="2"/>
      </rPr>
      <t xml:space="preserve">st </t>
    </r>
    <r>
      <rPr>
        <sz val="8"/>
        <rFont val="Arial"/>
        <family val="2"/>
      </rPr>
      <t>Century Schools and Colleges Programme</t>
    </r>
  </si>
  <si>
    <t>The WG will meet £164.76m of the total scheme cost, with £74.04m from Cardiff LA and £45.20m via MIM.</t>
  </si>
  <si>
    <t>Projects approved to date in Cardiff include Fitzalan High School.</t>
  </si>
  <si>
    <r>
      <t>Carmarthenshire
21</t>
    </r>
    <r>
      <rPr>
        <vertAlign val="superscript"/>
        <sz val="8"/>
        <rFont val="Arial"/>
        <family val="2"/>
      </rPr>
      <t xml:space="preserve">st </t>
    </r>
    <r>
      <rPr>
        <sz val="8"/>
        <rFont val="Arial"/>
        <family val="2"/>
      </rPr>
      <t>Century Schools and Colleges Programme</t>
    </r>
  </si>
  <si>
    <t>The WG will meet £75.725m of the total scheme cost, with £36.775m from Carmarthenshire LA and £17m via MIM.</t>
  </si>
  <si>
    <t>Projects approved to date in Carmarthenshire LA include Ysgol Pum Heol, Ysgol Pembrey and Ysgol y Castell.</t>
  </si>
  <si>
    <r>
      <t>Ceredigion 21</t>
    </r>
    <r>
      <rPr>
        <vertAlign val="superscript"/>
        <sz val="8"/>
        <rFont val="Arial"/>
        <family val="2"/>
      </rPr>
      <t xml:space="preserve">st </t>
    </r>
    <r>
      <rPr>
        <sz val="8"/>
        <rFont val="Arial"/>
        <family val="2"/>
      </rPr>
      <t>Century Schools and Colleges Programme</t>
    </r>
  </si>
  <si>
    <t>The WG will meet £8.90m of the total scheme cost, with the remainder from Ceredigion LA.</t>
  </si>
  <si>
    <t>Projects approved to date in Ceredigion LA include Cardigan primary school.</t>
  </si>
  <si>
    <r>
      <t>Conwy 21</t>
    </r>
    <r>
      <rPr>
        <vertAlign val="superscript"/>
        <sz val="8"/>
        <rFont val="Arial"/>
        <family val="2"/>
      </rPr>
      <t xml:space="preserve">st </t>
    </r>
    <r>
      <rPr>
        <sz val="8"/>
        <rFont val="Arial"/>
        <family val="2"/>
      </rPr>
      <t>Century Schools and Colleges Programme</t>
    </r>
  </si>
  <si>
    <t>The WG will meet £2.70m of the total scheme cost, with £1.20m from Conwy LA and £39.2m via MIM.</t>
  </si>
  <si>
    <r>
      <t>Denbighshire 21</t>
    </r>
    <r>
      <rPr>
        <vertAlign val="superscript"/>
        <sz val="8"/>
        <rFont val="Arial"/>
        <family val="2"/>
      </rPr>
      <t xml:space="preserve">st </t>
    </r>
    <r>
      <rPr>
        <sz val="8"/>
        <rFont val="Arial"/>
        <family val="2"/>
      </rPr>
      <t>Century Schools and Colleges Programme</t>
    </r>
  </si>
  <si>
    <t>The WG will meet £56.11m of the total scheme cost, with the remainder from Denbighshire LA.</t>
  </si>
  <si>
    <r>
      <t>Flintshire 21</t>
    </r>
    <r>
      <rPr>
        <vertAlign val="superscript"/>
        <sz val="8"/>
        <rFont val="Arial"/>
        <family val="2"/>
      </rPr>
      <t xml:space="preserve">st </t>
    </r>
    <r>
      <rPr>
        <sz val="8"/>
        <rFont val="Arial"/>
        <family val="2"/>
      </rPr>
      <t>Century Schools and Colleges Programme</t>
    </r>
  </si>
  <si>
    <t>The WG will meet £56.02m of the total scheme cost, with the remainder from Flintshire LA.</t>
  </si>
  <si>
    <t>Projects approved to date in Flintshire LA include Connah’s Quay High School (Phase 3) and Queensferry Community Campus</t>
  </si>
  <si>
    <r>
      <t>Gwynedd 21</t>
    </r>
    <r>
      <rPr>
        <vertAlign val="superscript"/>
        <sz val="8"/>
        <rFont val="Arial"/>
        <family val="2"/>
      </rPr>
      <t xml:space="preserve">st </t>
    </r>
    <r>
      <rPr>
        <sz val="8"/>
        <rFont val="Arial"/>
        <family val="2"/>
      </rPr>
      <t>Century Schools and Colleges Programme</t>
    </r>
  </si>
  <si>
    <t>The WG will meet £37.46m of the total scheme cost, with the remainder from Gwynedd LA.</t>
  </si>
  <si>
    <t>Projects approved to date in Gwynedd LA include Ysgol Cymerau.</t>
  </si>
  <si>
    <r>
      <t>Merthyr Tydfil 21</t>
    </r>
    <r>
      <rPr>
        <vertAlign val="superscript"/>
        <sz val="8"/>
        <rFont val="Arial"/>
        <family val="2"/>
      </rPr>
      <t xml:space="preserve">st </t>
    </r>
    <r>
      <rPr>
        <sz val="8"/>
        <rFont val="Arial"/>
        <family val="2"/>
      </rPr>
      <t>Century Schools and Colleges Programme</t>
    </r>
  </si>
  <si>
    <t>The WG will meet £42.45m of the total scheme cost, with the remainder from Merthyr Tydfil LA.</t>
  </si>
  <si>
    <r>
      <t>Monmouthshire 21</t>
    </r>
    <r>
      <rPr>
        <vertAlign val="superscript"/>
        <sz val="8"/>
        <rFont val="Arial"/>
        <family val="2"/>
      </rPr>
      <t xml:space="preserve">st </t>
    </r>
    <r>
      <rPr>
        <sz val="8"/>
        <rFont val="Arial"/>
        <family val="2"/>
      </rPr>
      <t>Century Schools  and Colleges Programme</t>
    </r>
  </si>
  <si>
    <t>The WG will meet £29.6m of the total scheme cost, with the remainder from Monmouthshire LA.</t>
  </si>
  <si>
    <r>
      <t>Neath Port Talbot 21</t>
    </r>
    <r>
      <rPr>
        <vertAlign val="superscript"/>
        <sz val="8"/>
        <rFont val="Arial"/>
        <family val="2"/>
      </rPr>
      <t xml:space="preserve">st </t>
    </r>
    <r>
      <rPr>
        <sz val="8"/>
        <rFont val="Arial"/>
        <family val="2"/>
      </rPr>
      <t>Century Schools and Colleges Programme</t>
    </r>
  </si>
  <si>
    <t>The WG will meet £52.33m of the total scheme cost, with the remainder from Neath Port Talbot LA.</t>
  </si>
  <si>
    <t>Projects approved to date in Neath Port Talbot LA include Cefn Saeson Comprehensive, Abbey primary and Ysgol Gymraeg Ystalyfera</t>
  </si>
  <si>
    <r>
      <t>Newport 21</t>
    </r>
    <r>
      <rPr>
        <vertAlign val="superscript"/>
        <sz val="8"/>
        <rFont val="Arial"/>
        <family val="2"/>
      </rPr>
      <t xml:space="preserve">st </t>
    </r>
    <r>
      <rPr>
        <sz val="8"/>
        <rFont val="Arial"/>
        <family val="2"/>
      </rPr>
      <t>Century Schools and Colleges Programme</t>
    </r>
  </si>
  <si>
    <t>The WG will meet £45.5m of the total scheme cost, with the remainder from Newport LA.</t>
  </si>
  <si>
    <t>Projects approved to date in Newport LA include Ysgol Gyfun Gwent Is Coed</t>
  </si>
  <si>
    <r>
      <t>Pembrokeshire 21</t>
    </r>
    <r>
      <rPr>
        <vertAlign val="superscript"/>
        <sz val="8"/>
        <rFont val="Arial"/>
        <family val="2"/>
      </rPr>
      <t xml:space="preserve">st </t>
    </r>
    <r>
      <rPr>
        <sz val="8"/>
        <rFont val="Arial"/>
        <family val="2"/>
      </rPr>
      <t>Century Schools and Colleges Programme</t>
    </r>
  </si>
  <si>
    <t>The WG will meet £63.44m of the total scheme cost, with £35.19m from Pembrokeshire LA and £7.77m via MIM.</t>
  </si>
  <si>
    <t>Projects approved to date in Pembrokeshire LA include Haverfordwest High School.</t>
  </si>
  <si>
    <r>
      <t>Powys 21</t>
    </r>
    <r>
      <rPr>
        <vertAlign val="superscript"/>
        <sz val="8"/>
        <rFont val="Arial"/>
        <family val="2"/>
      </rPr>
      <t xml:space="preserve">st </t>
    </r>
    <r>
      <rPr>
        <sz val="8"/>
        <rFont val="Arial"/>
        <family val="2"/>
      </rPr>
      <t>Century Schools and Colleges Programme</t>
    </r>
  </si>
  <si>
    <t>The WG will meet £73.52m of the total scheme cost, with the remainder from Powys LA.</t>
  </si>
  <si>
    <t>Projects approved to date in Powys LA include refurbishment of Welshpool High School.</t>
  </si>
  <si>
    <r>
      <t>Rhondda Cynon Taf 21</t>
    </r>
    <r>
      <rPr>
        <vertAlign val="superscript"/>
        <sz val="8"/>
        <rFont val="Arial"/>
        <family val="2"/>
      </rPr>
      <t xml:space="preserve">st </t>
    </r>
    <r>
      <rPr>
        <sz val="8"/>
        <rFont val="Arial"/>
        <family val="2"/>
      </rPr>
      <t>Century Schools and Colleges Programme</t>
    </r>
  </si>
  <si>
    <t>The WG will meet £52.92m of the total scheme cost, with £29.00m from Rhondda Cynon Taff LA and £85.48m via MIM.</t>
  </si>
  <si>
    <t>Projects approved to date in Rhondda Cynon Taf LA include new Hirwaun Primary School.</t>
  </si>
  <si>
    <r>
      <t>Swansea 21</t>
    </r>
    <r>
      <rPr>
        <vertAlign val="superscript"/>
        <sz val="8"/>
        <rFont val="Arial"/>
        <family val="2"/>
      </rPr>
      <t xml:space="preserve">st </t>
    </r>
    <r>
      <rPr>
        <sz val="8"/>
        <rFont val="Arial"/>
        <family val="2"/>
      </rPr>
      <t>Century Schools and Colleges Programme</t>
    </r>
  </si>
  <si>
    <t>The WG will meet £93.45m of the total scheme cost, with £41.01m from Swansea LA and £15.23m via MIM.</t>
  </si>
  <si>
    <t>Projects approved to date in Swansea LA include the Pupil Referral Unit, Ysgol Tirdeunaw, Ysgol Tan-y-Lan, Ysgol Gwyr and Bishopston Comprehensive School (refurbishment)</t>
  </si>
  <si>
    <r>
      <t>Torfaen 21</t>
    </r>
    <r>
      <rPr>
        <vertAlign val="superscript"/>
        <sz val="8"/>
        <rFont val="Arial"/>
        <family val="2"/>
      </rPr>
      <t xml:space="preserve">st </t>
    </r>
    <r>
      <rPr>
        <sz val="8"/>
        <rFont val="Arial"/>
        <family val="2"/>
      </rPr>
      <t>Century Schools and Colleges Programme</t>
    </r>
  </si>
  <si>
    <t>The WG will meet £35.44m of the total scheme cost, with the remainder from Torfaen LA.</t>
  </si>
  <si>
    <r>
      <t>Vale of Glamorgan 21</t>
    </r>
    <r>
      <rPr>
        <vertAlign val="superscript"/>
        <sz val="8"/>
        <rFont val="Arial"/>
        <family val="2"/>
      </rPr>
      <t xml:space="preserve">st </t>
    </r>
    <r>
      <rPr>
        <sz val="8"/>
        <rFont val="Arial"/>
        <family val="2"/>
      </rPr>
      <t>Century Schools and Colleges Programme</t>
    </r>
  </si>
  <si>
    <t>The WG will meet £76.18m of the total scheme cost, with £58.76m from Vale of Glamorgan LA and £31.86m via MIM</t>
  </si>
  <si>
    <t>Projects approved to date in Vale of Glamorgan LA include Whitmore High School, Ysgol Bro Morgannwg and Barry Waterfront, Pencoedtre High School, Llancarfan primary school and St David's primary school.</t>
  </si>
  <si>
    <r>
      <t>Wrexham 21</t>
    </r>
    <r>
      <rPr>
        <vertAlign val="superscript"/>
        <sz val="8"/>
        <rFont val="Arial"/>
        <family val="2"/>
      </rPr>
      <t xml:space="preserve">st </t>
    </r>
    <r>
      <rPr>
        <sz val="8"/>
        <rFont val="Arial"/>
        <family val="2"/>
      </rPr>
      <t>Century Schools and Colleges Programme</t>
    </r>
  </si>
  <si>
    <t>The WG will meet £23.99m of the total scheme cost, with £12.67m from Wrexham LA and £52m via MIM.</t>
  </si>
  <si>
    <t>Projects approved to date in Wexham LA include Borras English medium primary school.</t>
  </si>
  <si>
    <r>
      <t>Bridgend College 21</t>
    </r>
    <r>
      <rPr>
        <vertAlign val="superscript"/>
        <sz val="8"/>
        <rFont val="Arial"/>
        <family val="2"/>
      </rPr>
      <t xml:space="preserve">st </t>
    </r>
    <r>
      <rPr>
        <sz val="8"/>
        <rFont val="Arial"/>
        <family val="2"/>
      </rPr>
      <t>Century Schools and Colleges Programme</t>
    </r>
  </si>
  <si>
    <t>The WG will meet £19.8m of the total scheme cost, with the remainder from Bridgend College.</t>
  </si>
  <si>
    <t>Projects approved to date in Bridgend College include the STEAM Academy</t>
  </si>
  <si>
    <r>
      <t>Coleg Sir Gar 21</t>
    </r>
    <r>
      <rPr>
        <vertAlign val="superscript"/>
        <sz val="8"/>
        <rFont val="Arial"/>
        <family val="2"/>
      </rPr>
      <t xml:space="preserve">st </t>
    </r>
    <r>
      <rPr>
        <sz val="8"/>
        <rFont val="Arial"/>
        <family val="2"/>
      </rPr>
      <t>Century Schools and Colleges Programme</t>
    </r>
  </si>
  <si>
    <t>–</t>
  </si>
  <si>
    <t>Coleg Sir Gar intend to meet their programme via MIM.</t>
  </si>
  <si>
    <r>
      <t>Coleg Gwent 21</t>
    </r>
    <r>
      <rPr>
        <vertAlign val="superscript"/>
        <sz val="8"/>
        <rFont val="Arial"/>
        <family val="2"/>
      </rPr>
      <t xml:space="preserve">st </t>
    </r>
    <r>
      <rPr>
        <sz val="8"/>
        <rFont val="Arial"/>
        <family val="2"/>
      </rPr>
      <t>Century Schools and Colleges Programme</t>
    </r>
  </si>
  <si>
    <t>The WG will meet £2.21m of the total scheme cost, with £1.19m from Coleg Gwent and £56m via MIM.</t>
  </si>
  <si>
    <t>Projects approved to date in Coleg Gwent LA include New Catering Facilities at the Usk Campus.</t>
  </si>
  <si>
    <r>
      <t>Coleg y Cymoedd 21</t>
    </r>
    <r>
      <rPr>
        <vertAlign val="superscript"/>
        <sz val="8"/>
        <rFont val="Arial"/>
        <family val="2"/>
      </rPr>
      <t xml:space="preserve">st </t>
    </r>
    <r>
      <rPr>
        <sz val="8"/>
        <rFont val="Arial"/>
        <family val="2"/>
      </rPr>
      <t>Century Schools and Colleges Programme</t>
    </r>
  </si>
  <si>
    <t>The WG will meet £6.18m of the total scheme cost, with the remainder from Coleg y Cymoedd.</t>
  </si>
  <si>
    <t>Projects approved to date in Coleg y Cymoedd include the Rhondda campus project.</t>
  </si>
  <si>
    <r>
      <t>Coleg Cambria 21</t>
    </r>
    <r>
      <rPr>
        <vertAlign val="superscript"/>
        <sz val="8"/>
        <rFont val="Arial"/>
        <family val="2"/>
      </rPr>
      <t xml:space="preserve">st </t>
    </r>
    <r>
      <rPr>
        <sz val="8"/>
        <rFont val="Arial"/>
        <family val="2"/>
      </rPr>
      <t>Century Schools and Colleges Programme</t>
    </r>
  </si>
  <si>
    <t>The WG will meet £28.87m of the total scheme cost, with the remainder from Coleg Cambria.</t>
  </si>
  <si>
    <t>Projects approved to date in Coleg Cambria include Yale Technology Hub.</t>
  </si>
  <si>
    <r>
      <t>Grwp Llandrillo Menai 21</t>
    </r>
    <r>
      <rPr>
        <vertAlign val="superscript"/>
        <sz val="8"/>
        <rFont val="Arial"/>
        <family val="2"/>
      </rPr>
      <t xml:space="preserve">st </t>
    </r>
    <r>
      <rPr>
        <sz val="8"/>
        <rFont val="Arial"/>
        <family val="2"/>
      </rPr>
      <t>Century Schools  and Colleges Programme</t>
    </r>
  </si>
  <si>
    <t>The WG will meet £32.68m of the total scheme cost, with £17.59m from Grwp Llandrillo Menai.</t>
  </si>
  <si>
    <t>Projects approved to date in Group Llandrillo Menai LA include Glynllifon Small Animal Care.</t>
  </si>
  <si>
    <r>
      <t>Merthyr Tydfil College 21</t>
    </r>
    <r>
      <rPr>
        <vertAlign val="superscript"/>
        <sz val="8"/>
        <rFont val="Arial"/>
        <family val="2"/>
      </rPr>
      <t xml:space="preserve">st </t>
    </r>
    <r>
      <rPr>
        <sz val="8"/>
        <rFont val="Arial"/>
        <family val="2"/>
      </rPr>
      <t>Century Schools  and Colleges Programme</t>
    </r>
  </si>
  <si>
    <t>The WG will meet £2.93m of the total scheme cost, with the remainder from Merthyr Tydfil College.</t>
  </si>
  <si>
    <r>
      <t>Cardiff and the Vale College 21</t>
    </r>
    <r>
      <rPr>
        <vertAlign val="superscript"/>
        <sz val="8"/>
        <rFont val="Arial"/>
        <family val="2"/>
      </rPr>
      <t xml:space="preserve">st </t>
    </r>
    <r>
      <rPr>
        <sz val="8"/>
        <rFont val="Arial"/>
        <family val="2"/>
      </rPr>
      <t>Century Schools and Colleges Programme</t>
    </r>
  </si>
  <si>
    <t>Cardiff and the Vale College intend to meet their programme via MIM.</t>
  </si>
  <si>
    <r>
      <t>Pembrokeshire College 21</t>
    </r>
    <r>
      <rPr>
        <vertAlign val="superscript"/>
        <sz val="8"/>
        <rFont val="Arial"/>
        <family val="2"/>
      </rPr>
      <t xml:space="preserve">st </t>
    </r>
    <r>
      <rPr>
        <sz val="8"/>
        <rFont val="Arial"/>
        <family val="2"/>
      </rPr>
      <t>Century Schools  and Colleges Programme</t>
    </r>
  </si>
  <si>
    <t>The WG will meet £4.77m of the total scheme cost, with the remainder from Pembrokeshire College.</t>
  </si>
  <si>
    <t>Projects approved to date in Pembrokeshire College include remodelling and refurbishment of the campus.</t>
  </si>
  <si>
    <r>
      <t>Gower College Swansea 21</t>
    </r>
    <r>
      <rPr>
        <vertAlign val="superscript"/>
        <sz val="8"/>
        <rFont val="Arial"/>
        <family val="2"/>
      </rPr>
      <t xml:space="preserve">st </t>
    </r>
    <r>
      <rPr>
        <sz val="8"/>
        <rFont val="Arial"/>
        <family val="2"/>
      </rPr>
      <t>Century Schools  and Colleges Programme</t>
    </r>
  </si>
  <si>
    <t>The WG will meet £16.95m of the total scheme cost, with the remainder from Gower College Swansea.</t>
  </si>
  <si>
    <r>
      <t>NPTC Group 21</t>
    </r>
    <r>
      <rPr>
        <vertAlign val="superscript"/>
        <sz val="8"/>
        <rFont val="Arial"/>
        <family val="2"/>
      </rPr>
      <t xml:space="preserve">st </t>
    </r>
    <r>
      <rPr>
        <sz val="8"/>
        <rFont val="Arial"/>
        <family val="2"/>
      </rPr>
      <t>Century Schools and Colleges Programme</t>
    </r>
  </si>
  <si>
    <t>The WG will meet £6.97m of the total scheme cost, with £3.75m from NPTC Group and £26.36m via MIM.</t>
  </si>
  <si>
    <r>
      <t>St David’s College 21</t>
    </r>
    <r>
      <rPr>
        <vertAlign val="superscript"/>
        <sz val="8"/>
        <rFont val="Arial"/>
        <family val="2"/>
      </rPr>
      <t xml:space="preserve">st </t>
    </r>
    <r>
      <rPr>
        <sz val="8"/>
        <rFont val="Arial"/>
        <family val="2"/>
      </rPr>
      <t>Century Schools and Colleges Programme</t>
    </r>
  </si>
  <si>
    <t>The WG will meet £3.89m of the total scheme cost, with the remainder from St David’s College.</t>
  </si>
  <si>
    <r>
      <t>21</t>
    </r>
    <r>
      <rPr>
        <vertAlign val="superscript"/>
        <sz val="8"/>
        <rFont val="Arial"/>
        <family val="2"/>
      </rPr>
      <t xml:space="preserve">st </t>
    </r>
    <r>
      <rPr>
        <sz val="8"/>
        <rFont val="Arial"/>
        <family val="2"/>
      </rPr>
      <t>Century Schools and Education Programme: Community Learning Centres</t>
    </r>
  </si>
  <si>
    <t>Pilot Schemes will be identified and delivered through the 21st Century Schools and Education Programme.</t>
  </si>
  <si>
    <t>Projects under construction include community athletics club at Rhiw Syr Dafydd primary school, Caerphilly; community room at Ysgol Rhys Pritchard, Carmathenshire; community facility as part of the Queensferry Community Campus, Flintshire; community hubs at Ysgol y Faenol and Ysgol Cymerau, Gwynedd; creative clinic and media arts centre, and the Gurnos community hub zone Merthyr Tydfil; Canal Park Sport and Play Centre, Cardiff and Vale College; Llysfasi community learning hub, Coleg Cambria</t>
  </si>
  <si>
    <t>Flying Start</t>
  </si>
  <si>
    <t>Funding provided to Local Authorities to ensure that high quality facilities are available to deliver the Flying Start programme. Local Authorities are invited to bid for funding on an annual basis.</t>
  </si>
  <si>
    <t xml:space="preserve">Flying Start is an integral part of the Welsh Government’s tackling poverty programmes and is featured in the new Government’s Taking Wales Forward set out to help 36,000 children aged 0-4, living in some of Wales’ most disadvantaged communities by giving them the best possible start in life. </t>
  </si>
  <si>
    <t>Health and Social Care</t>
  </si>
  <si>
    <t>The NHS capital budget will continue to be invested in infrastructure to support the delivery of sustainable and accessible high quality services and to take forward the transformation of healthcare provision in both the acute and primary and community sectors.  The capital budget will also focus on priority investments covering imaging and diagnostic equipment, decarbonisation opportunities, mental health and wider hospital infrastructure including digital and informatics. In 2020-21 the total capital spend on health and social services is £407m.</t>
  </si>
  <si>
    <t>Health &amp; Social Care</t>
  </si>
  <si>
    <t>Welsh Ambulance Services Trust – Ongoing Vehicle replacement</t>
  </si>
  <si>
    <t>Welsh Government (WG) funding annually subject to submission and approval of individual business cases.
Programme (SOP) has been endorsed by WG and covers annual vehicle replacement.</t>
  </si>
  <si>
    <t>The Trust has an ambitious service improvement programme, modernising the way front-line services are delivered with a view to improving general efficiency. The specific aim of the fleet programme is to support and enhance the new model of operational practice and service delivery whilst generating maximum efficiency from an improved fleet.</t>
  </si>
  <si>
    <t>Velindre Hospital Redevelopment</t>
  </si>
  <si>
    <t>Mutual Investment Model. SOP endorsed and Outline Business Case (OBC) in development. The total scheme value is based on 2013-14 prices.</t>
  </si>
  <si>
    <r>
      <t>Cwm Taf University Health Board – Prince Charles Hospital, Merthyr Tydfil, Refurbishment,
Ground and 1</t>
    </r>
    <r>
      <rPr>
        <vertAlign val="superscript"/>
        <sz val="8"/>
        <rFont val="Arial"/>
        <family val="2"/>
      </rPr>
      <t xml:space="preserve">st </t>
    </r>
    <r>
      <rPr>
        <sz val="8"/>
        <rFont val="Arial"/>
        <family val="2"/>
      </rPr>
      <t>Floor</t>
    </r>
  </si>
  <si>
    <t>WG funding subject to business case approval. Phase 1a has now been completed and works have commenced on Phase 1b – completion expected in 2021. The FBC for Phase 2 is currently undergoing scrutiny.</t>
  </si>
  <si>
    <t>This investment will ensure compliance with Health and Safety standards, improve service efficiency, quality and productivity, in line with the wider Cwm Taf HB clinical and financial strategic direction and redesign clinical areas, to provide flexible, safe and welcoming accommodation.</t>
  </si>
  <si>
    <t>All Wales Scheme – Primary Care Pipeline</t>
  </si>
  <si>
    <t>WG funding.</t>
  </si>
  <si>
    <t>A pipeline of 19 primary and community care projects across Wales (circa £85m). The projects look to invest in a new generation of health and integrated care centres which are a key commitment in Taking Wales Forward and a cornerstone of the Health Policy in Prosperity for All. WG are now working with NHS bodies to progress the development of business cases to allow for implementation and delivery. Of 15 planned capital projects, five are complete, three will complete in 2021-22, and business cases for the others are being finalised. 
Please note that the scheme value and WG support figures do not include the primary care schemes mentioned below.</t>
  </si>
  <si>
    <t>Aneurin Bevan University Health Board – Tredegar Health &amp; Well Being Centre</t>
  </si>
  <si>
    <t>WG Funding. The FBC is currently under consideration.</t>
  </si>
  <si>
    <t>The scheme is for the development of a replacement Health and Well Being Centre in Tredegar. This is part of the All Wales - Primary Care Pipeline Scheme.</t>
  </si>
  <si>
    <t>Aneurin Bevan University Health Board – Newport East Health &amp; Well Being Centre</t>
  </si>
  <si>
    <t>WG Funding. The OBC is currently under consideration.</t>
  </si>
  <si>
    <t>The scheme is for the development of a replacement Health and Well Being Centre in Newport East. This is part of the All Wales - Primary Care Pipeline Scheme.</t>
  </si>
  <si>
    <t>Cardiff &amp; Vale University Health Board - Well-Being Hub at Maelfa</t>
  </si>
  <si>
    <t xml:space="preserve">WG Funding. The FBC was approved in December 2020. </t>
  </si>
  <si>
    <t>The scheme is for the development of a replacement for the Llanedeyrn Health Centre. This is part of the All Wales - Primary Care Pipeline Scheme.</t>
  </si>
  <si>
    <t xml:space="preserve">Cwm Taf University Health Board – Sunnyside Health &amp; Well-Being Centre (Bridgend) </t>
  </si>
  <si>
    <t xml:space="preserve">WG Funding. The FBC was approved in September 2020. </t>
  </si>
  <si>
    <t>The scheme is for the development of an integrated Health &amp; Well-Being Centre in Bridgend. This forms part of a much larger Health and Wellbeing Village including general needs and supported housing. This is part of the All Wales - Primary Care Pipeline Scheme.</t>
  </si>
  <si>
    <t>Hywel Dda University Hospital Wales – Neonatal Facilities at Glangwilli Hospital – Phase 2</t>
  </si>
  <si>
    <t>WG funding. The FBC was approved in Spring 2018 – works have commenced and will be completed by 2020.</t>
  </si>
  <si>
    <t>Phase 2 is intended to address the urgent areas identified within the Royal College report and to provide a safe and appropriate permanent environment for the delivery of obstetric and neonatal services at Glangwili.</t>
  </si>
  <si>
    <t>Betsi Cadwaladr University Health Board – North Denbigh Community Hospital</t>
  </si>
  <si>
    <t>WG funding. The OBC has been approved and the FBC will be submitted in early 2021.</t>
  </si>
  <si>
    <t>The scheme will deliver a range of expanded and redesigned services on and around the Grade II listed Royal Alexandra Hospital site in Rhyl, Denbighshire. The new development will help to alleviate the pressure on services at Ysbyty Glan Clwyd.</t>
  </si>
  <si>
    <t>Betsi Cadwaladr University Health Board – Redevelopment of the Mental Health Inpatient Unit at Ysbyty Glan Clwyd</t>
  </si>
  <si>
    <t>WG funding. The SOC has been endorsed. The OBC is expected in early 2020 and the FBC in early 2021. The works are anticipated to complete in early 2023.</t>
  </si>
  <si>
    <t>The scheme is for the re-development of the Unit for in-patient mental health patients at Ysbyty Glan Clwyd.</t>
  </si>
  <si>
    <t>Aneurin Bevan University Health Board - Radiotherapy Satelitte Centre</t>
  </si>
  <si>
    <t>WG Funding subject to FBC approval. The OBC was approved in January 2021. It should be noted that the funding may change as part of the FBC process.</t>
  </si>
  <si>
    <t xml:space="preserve">The development of the RSC is a joint project being taken forward by ABUHB and Velindre UNHST. The Health Board are leading on the scheme as the RSC will be an asset held by Aneurin Bevan at its Nevill Hall site.  The development would be a satellite of Velindre Cancer Centre with the Trust providing the staff. As the wider Transforming Cancer Services Programme of work is subject to review, it has been recognised that the RSC needs to be progressed in order to meet future demand, sustainability and resilience as well as providing more accessible radiotherapy services for S E Wales. </t>
  </si>
  <si>
    <t>Hywel Dda / Swansea Bay / Public Health Wales - Regional Pathology</t>
  </si>
  <si>
    <t>WG funding. The SOC has been endorsed. The OBC is expected in 2021 and the FBC in 2022. The main works are anticipated to complete in by 2025 with the local refurbishments completed by 2026.</t>
  </si>
  <si>
    <t>This investment (circa £77m) will support the development of a Regional Mid and South West Wales Centre of Excellence Cellular Pathology Laboratory, Regional Diagnostic Immunology Laboratory and Regional Medical Microbiology facility at Morriston Hospital, Swansea plus refurbishments of local facilities across the region.</t>
  </si>
  <si>
    <t>NHS Wales Shared Services - Laundry Services</t>
  </si>
  <si>
    <t xml:space="preserve">WG funding subject to business cases approvals. The PBC was approved in November 2020 - OBC/FBCs will be submitted in due course. </t>
  </si>
  <si>
    <t xml:space="preserve">This investment will look to address the poor quality of the existing NHS laundries and seek to rationalise and upgrade infrastructure and equipment to improve services and maintain operations. </t>
  </si>
  <si>
    <t>Aneurin Bevan University Health Board - Hospital Sterile &amp; Decontamination Unit</t>
  </si>
  <si>
    <t>WG Funding. The FBC was approved in December 2019 – works have commenced and will be completed by 2021.</t>
  </si>
  <si>
    <t xml:space="preserve">This investment will provide a new Hospital Sterilisation and Decontamination Unit to support the newly opened Grange University Hospital. </t>
  </si>
  <si>
    <t>Annex 2 – Welsh Local Authority Project Pipeline</t>
  </si>
  <si>
    <t>The following section incorporates a collation of all Welsh local authority (LA) schemes where the total estimated value of the scheme exceeds £2m; and the scheme is currently being delivered, or planned to start in the next three years. It should be noted, due to the way some schemes are funded, there is some overlap between Welsh Government (WG) data and LA data (for example, the 21st Century Schools and Education Programme is part funded by the WG and partly self-funded by local authorities). Figures are estimates based on most current data available and rounded to two decimal places.</t>
  </si>
  <si>
    <t xml:space="preserve">Local Authority </t>
  </si>
  <si>
    <t>Total Scheme Value (est £m)</t>
  </si>
  <si>
    <t xml:space="preserve">Blaenau Gwent                                                                                                                                         </t>
  </si>
  <si>
    <t>Highway Improvement Works</t>
  </si>
  <si>
    <t>£2.1m Local Authority (LA), £1.5m Welsh Government (WG).</t>
  </si>
  <si>
    <t>Resurfacing of various routes throughout the Borough.                               Location: Various locations throughout the Borough.</t>
  </si>
  <si>
    <t>Lime Avenue</t>
  </si>
  <si>
    <t>£2.5m EU, £3.5m WG, £0.5m LA.</t>
  </si>
  <si>
    <t>Create Hybrid business units on the former works site in Ebbw Vale to provide new accommodation to support the development of small and medium enterprises to enhance job creation in the area.                                          Location: Ebbw Vale.</t>
  </si>
  <si>
    <t>Ebbw Vale Northern Corridor</t>
  </si>
  <si>
    <t>£1.1m WG/EU – Sewer Enhancement works. WG and Private Sector Investment unknown at this stage.</t>
  </si>
  <si>
    <t>Create a series of developments that complement and enhance the vibrancy of Ebbw Vale as a sustainable community. Residential development, improved economic opportunity, and leisure facilities. The Ebbw Vale Enterprise Zone Sewer Enhancement Works will enable sites along the Ebbw Vale Northern Corridor to become ready for development.                                                Location: Ebbw Vale.</t>
  </si>
  <si>
    <t>Cardiff Capital Region City Deal (CCRCD)</t>
  </si>
  <si>
    <t>£5.54m Blaenau Gwent County Borough Council (BGCBC) capital funding contribution based on population share of £120m total LA contribution.</t>
  </si>
  <si>
    <t>The total CCRCD (excluding the Metro) is £495m and encompasses ten LAs with Cardiff Council being the Lead Authority. £375m funding has been committed by UK Government and £120m is to come from the ten LAs. Projects and Programmes are currently being developed.</t>
  </si>
  <si>
    <t>21st Century Schools</t>
  </si>
  <si>
    <t>LA and WG funding – Delivery ongoing. WG funding total £19m.</t>
  </si>
  <si>
    <t>Location: Various throughout the Borough.</t>
  </si>
  <si>
    <t>Childcare</t>
  </si>
  <si>
    <t xml:space="preserve">WG £4.1m </t>
  </si>
  <si>
    <t>To construct early years establishments.                                                                     Location: Various throughout the Borough.</t>
  </si>
  <si>
    <t>Household Waste Recycling Centre</t>
  </si>
  <si>
    <t>WG £2.8m</t>
  </si>
  <si>
    <r>
      <t>Create a new Household Waste Recycling Centre in the Abertillery area</t>
    </r>
    <r>
      <rPr>
        <sz val="8"/>
        <color rgb="FFFF0000"/>
        <rFont val="Arial"/>
        <family val="2"/>
      </rPr>
      <t>.</t>
    </r>
  </si>
  <si>
    <t>Employment Park Works Site</t>
  </si>
  <si>
    <t>WG £12m</t>
  </si>
  <si>
    <t xml:space="preserve">Construction of Industrial units.  Regeneration are in discussions with WG on whether this will be commissioned through the local Authority or a third party.  </t>
  </si>
  <si>
    <t xml:space="preserve">Monwel Hankinson Building </t>
  </si>
  <si>
    <t>WG £7.5m. Funding to be confirmed</t>
  </si>
  <si>
    <t xml:space="preserve">Second Storey Extension to the current building to providea future skills hub. </t>
  </si>
  <si>
    <t xml:space="preserve">Bridgend </t>
  </si>
  <si>
    <t>21st Century Schools – Band B</t>
  </si>
  <si>
    <t>£20.4m Local Authority (LA), £34m Welsh Government (WG).</t>
  </si>
  <si>
    <t>Locations to be determined.</t>
  </si>
  <si>
    <t>Highways Schemes Band B Schools</t>
  </si>
  <si>
    <t>£3.4m LA.</t>
  </si>
  <si>
    <t>Street Lighting replacement</t>
  </si>
  <si>
    <t>£2.5m LA (via Salix loan).</t>
  </si>
  <si>
    <t>Upgrade to LED lanterns for street lighting columns in various locations across the Borough.</t>
  </si>
  <si>
    <t>Active travel Pencoed Technology Park</t>
  </si>
  <si>
    <t>£2.4m WG.</t>
  </si>
  <si>
    <t>Active travel package for Bridgend-Pencoed</t>
  </si>
  <si>
    <t>Cardiff Capital Region City Deal</t>
  </si>
  <si>
    <t>LA £10m, HMT £37m.</t>
  </si>
  <si>
    <t>City Deal is a programme agreed in 2016 between the UK Government, the Welsh Government and the ten local authorities in South East Wales to bring about significant economic growth in the region through investment, upskilling, and improved physical and digital connectivity.</t>
  </si>
  <si>
    <t>Carriageway and Footway renewals</t>
  </si>
  <si>
    <t>LA £4.5m.</t>
  </si>
  <si>
    <t>Various Highways Infrastructure improvements across the Borough.</t>
  </si>
  <si>
    <t>Coastal Risk Management Porthcawl</t>
  </si>
  <si>
    <t>LA £1.5m, £4.5m WG.</t>
  </si>
  <si>
    <t>Coastal risk management works in Porthcawl.</t>
  </si>
  <si>
    <t>Porthcawl Regeneration</t>
  </si>
  <si>
    <t>LA £2.6m.</t>
  </si>
  <si>
    <t>Regeneration of Porthcawl.</t>
  </si>
  <si>
    <t>Llynfi Valley Development Programme</t>
  </si>
  <si>
    <t xml:space="preserve">WG Loan £2.2m. </t>
  </si>
  <si>
    <t>Regeneration works within the Llynfi Valley.</t>
  </si>
  <si>
    <t>Maesteg Town Hall</t>
  </si>
  <si>
    <t xml:space="preserve">LA £2.6m, £2.6m ERDF, £0.6m Lottery grant, £0.6m WG, £0.6 various external funding. </t>
  </si>
  <si>
    <t>Project includes renovation and refurbishment of Maesteg Town Hall.</t>
  </si>
  <si>
    <t>Caerau Heat Network</t>
  </si>
  <si>
    <t>LA £1.1m, £5.1m ERDF.</t>
  </si>
  <si>
    <t>Innovative heat scheme to provide energy to homes within Caerau.</t>
  </si>
  <si>
    <t>Enterprise Hubs</t>
  </si>
  <si>
    <t>£1.5m ERDF, £0.5m LA.</t>
  </si>
  <si>
    <t>Project will include refurbishment of Innovation Centre and construction of new industrial units. Construction works to commence in 2019-20.</t>
  </si>
  <si>
    <t>Extra Care Housing</t>
  </si>
  <si>
    <t>LA £3m.</t>
  </si>
  <si>
    <t>Linc is working with Bridgend Council towards the delivery of two new Extra Care schemes in the Borough. Both schemes have Residential Care facilities on the ground floor with Extra Care flats above along with communal facilities. This includes a total of 70 units, comprised of 45 extra care units and 25 residential care units. Location: Heol-yr-Ysgol, Bridgend. Bridgend Road, Maesteg.</t>
  </si>
  <si>
    <t xml:space="preserve">Waterton Upgrade </t>
  </si>
  <si>
    <t>LA £8m.</t>
  </si>
  <si>
    <t>Rationalisation and Refurbishment of Highways Depot.</t>
  </si>
  <si>
    <t>Porthcawl Resort Investment Focus</t>
  </si>
  <si>
    <t>ERDF £1.3m, WG £0.3m, LA £0.6m.</t>
  </si>
  <si>
    <t>Project includes the construction of a new Water sports Centre at Rest Bay, Porthcawl. In construction phase during 2019-20.</t>
  </si>
  <si>
    <t>Caerphilly</t>
  </si>
  <si>
    <t>Highways Improvements</t>
  </si>
  <si>
    <t>Local Authority (LA) funding of £2.22m.</t>
  </si>
  <si>
    <t>Enhancement limited to incorporating modern engineering techniques and practices in order to maximise life of carriageway and minimise future maintenance costs. Priority given to strategic routes; carriageways with high expenditure on temporary repairs and carriageways that generate high volume of third party claims. Works progressing.</t>
  </si>
  <si>
    <t>Salix Street lighting Programme</t>
  </si>
  <si>
    <t>Salix loan approved £4.14m. £110k Caerphilly County Borough Council (CCBC) own funding (street lighting capital budget).</t>
  </si>
  <si>
    <t>Scheme commenced in March 2019. Replacement of all existing street lighting across County with LED technology.</t>
  </si>
  <si>
    <t>Welsh Housing Quality Standard (WHQS)</t>
  </si>
  <si>
    <t>LA (HRA) Funding 60%/ Borrowing 20%/Grant (MRA) 20%</t>
  </si>
  <si>
    <t xml:space="preserve">Works due to complete by extended deadline of December 2021.                                  Location: Countywide </t>
  </si>
  <si>
    <t>Housing Revenue Account - Post Asset Management Strategy</t>
  </si>
  <si>
    <t>30 per annum</t>
  </si>
  <si>
    <t>LA (HRA) funding 80%/ Grant (MRA) 20%</t>
  </si>
  <si>
    <t xml:space="preserve">30 year programme to maintain the £261m investment in achieving the WHQS. </t>
  </si>
  <si>
    <t>Housing Revenue Account - New Build</t>
  </si>
  <si>
    <t>LA (HRA) Funding/WG Grant/Borrowing £30m.</t>
  </si>
  <si>
    <t>WG funding will be determined using the SVM model so can vary per project. Proposal to build 400 new homes by 2025.</t>
  </si>
  <si>
    <t>Centre for Children with Complex Needs</t>
  </si>
  <si>
    <t>Local Authority (LA) funding of £3.1m.</t>
  </si>
  <si>
    <t>To provide a new fit for purpose Children's Centre to meet the rising demand for this service. Budget has been approved, project will start once suitable location found.</t>
  </si>
  <si>
    <t>Hafodrynys Air Quality Scheme</t>
  </si>
  <si>
    <t>WG funded programme.</t>
  </si>
  <si>
    <t>To purchase and demolish house in Hafordrynys in odrer to meet the relevant legislation under the Environment Act 1995 (Feasibility Study for Nitrogen Dioxide Compliance) Air Quality Direction 2019.</t>
  </si>
  <si>
    <t>Monmouthshire and Brecon Canal</t>
  </si>
  <si>
    <t>Primarily LA Funded with £600k from WG.</t>
  </si>
  <si>
    <t>Refurbishment and relining of Monmouthshire and Brecon Canal. Work expected to start February 2021.</t>
  </si>
  <si>
    <t>Ty Du - Employment site</t>
  </si>
  <si>
    <t>CCBC Match £360k; WG Grant £350k; ERDF grant £1.34m.</t>
  </si>
  <si>
    <t>Ty Du, Nelson has been identified as a Welsh Government Strategic Employment site. In October 2016 outline planning permission was granted to develop a major mixed use development on the Welsh Government owned site. The masterplan for the site comprises a mixed use development of up to 200 dwellings and up to 3.8 hectares of B1 employment floor space. An opportunity has presented itself for the Council to work jointly with WG to deliver employment units at Ty Du.</t>
  </si>
  <si>
    <t>Lawns Industrial Estate – units</t>
  </si>
  <si>
    <t>CCBC Match £710k; ERDF grant £1.49m.</t>
  </si>
  <si>
    <t>New construction of industrial units at Lawns Industrial estate Rhymney. Overall the proposed project will focus on unlocking, over two phases, approximately 1.3 hectares of underutilised brownfield land located at the southern end of the Council owned Lawn Industrial Estate. When fully developed, the land has the potential to accommodate approximately 20 small modern business units.</t>
  </si>
  <si>
    <t>Cardiff</t>
  </si>
  <si>
    <t>21st Century Schools and Education Programme Band B</t>
  </si>
  <si>
    <t>Local Authority (LA)/Welsh Government (WG) per intervention rates – Estimated total cost envelope/ procurement route not yet confirmed.</t>
  </si>
  <si>
    <t>Property Asset Renewal and Suitability – Schools</t>
  </si>
  <si>
    <t>LA £28.4m – Framework/In-house Facilities Management.</t>
  </si>
  <si>
    <t xml:space="preserve">To address the condition of the property stock within the Council in accordance with Directorate Asset Management plans and priority works. Location: Countywide.    </t>
  </si>
  <si>
    <t>Property Asset Renewal – Non Schools</t>
  </si>
  <si>
    <t>LA £5.5m – Primarily use of In-house Facilities Management section.</t>
  </si>
  <si>
    <t xml:space="preserve">To address the condition of the Non Schools property stock within the Council in accordance with Directorate Asset Management plans and priority works.  Location: Countywide.    </t>
  </si>
  <si>
    <t>Schools Suitability and Sufficiency</t>
  </si>
  <si>
    <t>LA £3m – Framework contractors.</t>
  </si>
  <si>
    <r>
      <t>To cater for increasing accessibility issues in schools. Make provision for pupils with accessibility needs, address rising pupil numbers and works required to improve facilities in schools that are not part of the 21</t>
    </r>
    <r>
      <rPr>
        <vertAlign val="superscript"/>
        <sz val="8"/>
        <rFont val="Arial"/>
        <family val="2"/>
      </rPr>
      <t xml:space="preserve">st </t>
    </r>
    <r>
      <rPr>
        <sz val="8"/>
        <rFont val="Arial"/>
        <family val="2"/>
      </rPr>
      <t>Century Schools programme. Location: Countywide.</t>
    </r>
  </si>
  <si>
    <t>Highways and Footways Resurfacing</t>
  </si>
  <si>
    <t>LA £15.3m – Framework contractors. WG Grant £1.6m.</t>
  </si>
  <si>
    <t>Allocation for highway and footway resurfacing and reconstruction, including addressing the condition of tree roots and tree pits on footways and implementation of dropped kerbs. Location: Countywide.</t>
  </si>
  <si>
    <t>Highway Structures</t>
  </si>
  <si>
    <t>LA £3.5m – External contractors on a project by project basis due to specialist requirements.</t>
  </si>
  <si>
    <t>The strengthening or replacement of substandard bridges, culverts and other highways structures as part of the Highway Infrastructure Asset Management plan. Location: Countywide.</t>
  </si>
  <si>
    <t>Millennium Walkway</t>
  </si>
  <si>
    <t>LA £1.9m – Framework contractors.</t>
  </si>
  <si>
    <t>To replace the timber surface of the Millennium Walkway, which is coming to the end of its expected lifespan, with new timber or alternative materials. The walkway provides a link between Wood Street and Cowbridge Road East, along with access and egress for the Principality Stadium.</t>
  </si>
  <si>
    <t>Street Lighting inc Energy efficiency</t>
  </si>
  <si>
    <t>LA £8.8m – External contractors.</t>
  </si>
  <si>
    <t>Column replacement, replacement LED residential lighting and electrical works as part of the Highway Infrastructure Asset Management plan. Location: Countywide.</t>
  </si>
  <si>
    <t>Traffic Management, Public Transport, Telematics and Butetown Tunnel</t>
  </si>
  <si>
    <t>LA £11.1m – Framework contractors.</t>
  </si>
  <si>
    <t>Strategic and local network improvements including junction and pedestrian safety improvements, with a focus on securing match funding. Telematics infrastructure replacements required for the ongoing operation of the tunnel and transportation infrastructure. A new bus interchange in the West of the City and the design and implementation of priority transport and air quality schemes. Location: Countywide.</t>
  </si>
  <si>
    <t>Strategic Cycle Network Development</t>
  </si>
  <si>
    <t>LA £6.8m – Framework contractors.</t>
  </si>
  <si>
    <t>Implementation and match funding of the cycling strategy. Various existing cycle routes and to create network improvements or missing links between routes. They include the installation of cycle parking and network improvements as well as supporting match funding towards WG Grants and active travel. Location: Countywide.</t>
  </si>
  <si>
    <t>Cardiff Capital Region City Deal – Council contribution to Investment Fund</t>
  </si>
  <si>
    <t>LA £18.8m/LA £36.6m Cost of Carry and SME Fund/Other LA’s/WG/HMT – Delivery Routes to be determined on a project by project basis.</t>
  </si>
  <si>
    <t>Council contribution to Investment fund. Location: Regional.</t>
  </si>
  <si>
    <t>Coastal Erosion and Flood Risk</t>
  </si>
  <si>
    <t>LA £2.7m/WG grants subject to approval.</t>
  </si>
  <si>
    <t>Small flood risk schemes and match funding towards a scheme to manage flood and erosion risk at the estuary of the Rhymney River, including protection of landfill material, key road infrastructure and the Rover Way Travellers Site – Implementation works are subject to design, estimates of total cost and successful WG grant award.</t>
  </si>
  <si>
    <t>Roath Park Dam and Roath Park District Area</t>
  </si>
  <si>
    <t>LA £2.8m – Framework contractors.</t>
  </si>
  <si>
    <t>Works are deemed required as part of the Reservoir Act 1975 following an inspection report and requirements of Natural Resources Wales. Cost is subject to option appraisal, detailed design of recommended option and impact on other features of this Grade 1 listed Historic Park.</t>
  </si>
  <si>
    <t>Waste Management Infrastructure</t>
  </si>
  <si>
    <t>LA £4.4m – External contractors.</t>
  </si>
  <si>
    <t>Development of a new Household Waste Recycling Centre, Material Recycling Facility and other waste management and collection infrastructure. Expansion of the separate glass collection service citywide.</t>
  </si>
  <si>
    <t>Solar Farm and District Heat Network</t>
  </si>
  <si>
    <t>LA £1.3m/HNIP Grant £6.6m/WG Loan £8.5m – External contractors.</t>
  </si>
  <si>
    <t>Completion of Solar Farm at former Lamby Way landfill and creation of a District Heat Network.</t>
  </si>
  <si>
    <t>Disabled Facilities Service (inc Public Housing)</t>
  </si>
  <si>
    <t>LA £24.1m – Framework Contractors.</t>
  </si>
  <si>
    <t>To provide adaptations such as showers, stair lifts and internal modifications to allow the recipient to live independently within their own home. Location: Countywide.</t>
  </si>
  <si>
    <t>Modernising ICT to Improve Business Processes</t>
  </si>
  <si>
    <t>LA £3.2m – External contractors/In house staff on a project by project basis.</t>
  </si>
  <si>
    <t>Investment in technology projects including: Server Refresh, Resilience and Digitisation, allowing the Council to make business process improvements and so improve service delivery. Location: Countywide.</t>
  </si>
  <si>
    <t>Arena contribution and balance of site acquisition</t>
  </si>
  <si>
    <t>LA £30m – External contractors.</t>
  </si>
  <si>
    <t>Council contribution to balance of land acquisition costs and towards construction costs.</t>
  </si>
  <si>
    <t>Llanrumney Development</t>
  </si>
  <si>
    <t>LA £7.5m – External contractors / Development Partner.</t>
  </si>
  <si>
    <t>A new bridge and road link between the Llanrumney estate and the A48 as part of the East Cardiff Industrial Strategy. Subject to options appraisal, viability and land receipts.</t>
  </si>
  <si>
    <t>Core Office Strategy</t>
  </si>
  <si>
    <t>LA £8.2m – External contractors.</t>
  </si>
  <si>
    <t>To allow consolidation into alternative buildings.</t>
  </si>
  <si>
    <t>Vehicle Replacement</t>
  </si>
  <si>
    <t>LA £11.5m – External contractors.</t>
  </si>
  <si>
    <t>Replacement of waste vehicle fleet.</t>
  </si>
  <si>
    <t>Cardiff City Transport Services Ltd</t>
  </si>
  <si>
    <t>LA £6.6m – External contractors.</t>
  </si>
  <si>
    <t xml:space="preserve">Towards a package of support for Cardiff City Transport Services Limited. </t>
  </si>
  <si>
    <t>Public Housing</t>
  </si>
  <si>
    <t>LA £262m, WG Grant and Contributions £25m – External Contractors and Housing Maintenance service.</t>
  </si>
  <si>
    <t>Investment in Estate regeneration, stock remodelling, maintaining Welsh Housing Quality Standards and new housing build programme. Location: Countywide.</t>
  </si>
  <si>
    <t>Carmarthenshire</t>
  </si>
  <si>
    <t>21st Century Schools Band A</t>
  </si>
  <si>
    <t>Local Authority (LA) £43.35m and Welsh Government (WG) £43.35m.</t>
  </si>
  <si>
    <t>Location: Countywide.</t>
  </si>
  <si>
    <t>21st Century Schools Band B</t>
  </si>
  <si>
    <t>LA £40m and WG £89.5m.</t>
  </si>
  <si>
    <t>Highway Improvements</t>
  </si>
  <si>
    <t>LA £3m and WG Grant Funding £3m (21-22 and 22-23) – Various – in house and external contractors.</t>
  </si>
  <si>
    <t>Reconstruction and resurfacing of carriageways to address backlog of repairs. Location: Countywide.</t>
  </si>
  <si>
    <t>Highway Bridge Strengthening</t>
  </si>
  <si>
    <t>LA £2m – Various – in house and external contractors.</t>
  </si>
  <si>
    <t>Construction and upgrading of highway bridges. Location: Countywide.</t>
  </si>
  <si>
    <t>Fleet Replacement</t>
  </si>
  <si>
    <t>LA £10.7m - direct purhcase from various manufacturers</t>
  </si>
  <si>
    <t>A scheduled replacement programme from fleet vehicles including: refuse collection vehicles, social care and education buses.</t>
  </si>
  <si>
    <t>County Hall Electrical Works</t>
  </si>
  <si>
    <t>£2.5m LA - in house and external contractors</t>
  </si>
  <si>
    <t>A programme of upgrades to electrical systems within county hall, Carmarthen, which is grade ii listed.</t>
  </si>
  <si>
    <t>Cross Hands Economic Link Road Phase 2</t>
  </si>
  <si>
    <t>LA £3.08m, Grant funding £11.62m.</t>
  </si>
  <si>
    <t>New road from Black Lion Road to the A476 NE of Gorslas. The road will ease congestion at the A48 Cross Hands roundabout and the 6 ways junction at Gorslas and provide direct access to the Cross Hands East Strategic Employment Site. Location: Cross Hands. SA14.</t>
  </si>
  <si>
    <t>Tywi Valley Transport Corridor Concept</t>
  </si>
  <si>
    <t>LA £2.85m, Grant funding £4.65m.</t>
  </si>
  <si>
    <t>Improved access for cyclists and walkers to key tourist attractions along the lower Tywi valley (Carmarthen to Llandeilo).Location: Lower Tywi valley.</t>
  </si>
  <si>
    <t>Walking and Cycling Linkages</t>
  </si>
  <si>
    <t>LA £0.43m, WG Grant funding £6.07m.</t>
  </si>
  <si>
    <t>Development of a network of walking and cycling linkages to improve access to employment, education and other services. Location: Countywide.</t>
  </si>
  <si>
    <t>Rural Enterprise Fund</t>
  </si>
  <si>
    <t>LA £2.m, Grant Funding £2.m.</t>
  </si>
  <si>
    <t>The Grant will provide assistance to enterprises and sole traders for the development of new and existing business premises. Location: Countywide.</t>
  </si>
  <si>
    <t>Transformation Commercial Property Development Fund</t>
  </si>
  <si>
    <t>LA £3.m, Grant Funding £3.66m.</t>
  </si>
  <si>
    <t>The funding is to be made available to enable developers to meet the financial gap between the construction costs and the completed market value of the property. Location: Countywide.</t>
  </si>
  <si>
    <t>County Regeneration Fund</t>
  </si>
  <si>
    <t>LA £9m, External funding £18m – various – in house and external contractors.</t>
  </si>
  <si>
    <t>Collaboration project with private, public and third sectors working together to deliver the economic regeneration of the County’s strategic employment sites, primary town centres, market towns, valley growth zones and coastal belt. Location: Countywide.</t>
  </si>
  <si>
    <t>Swansea Bay City Deal - Llanelli Wellness Village (Pentre Awel)</t>
  </si>
  <si>
    <t>Local Authority (LA) £40m. Potential private sector investment, but not secured. External contractors.</t>
  </si>
  <si>
    <t>A £200m health and leisure project which has planning permission. The wellness and life science village in Llanelli was backed by Carmarthenshire councillors in January. £40m of public funding available. Location: Llanelli</t>
  </si>
  <si>
    <t>Llanelli Leisure Centre</t>
  </si>
  <si>
    <t>LA £12m, Welsh Government (WA)/Joint Venture £4.5m.In House design, with framework partners as contractors.</t>
  </si>
  <si>
    <t>Construction of new Leisure Centre in Llanelli in conjunction with the Llanelli Wellness Village. Location: Llanelli</t>
  </si>
  <si>
    <t>Llanelli Area Review</t>
  </si>
  <si>
    <t>LA £7m.</t>
  </si>
  <si>
    <t>Review of care provision in the Llanelli in conjunction with the Llanelli Wellness Village. Location: Llanelli.</t>
  </si>
  <si>
    <t>Housing Revenue Account</t>
  </si>
  <si>
    <t>LA £83m and WG £18.3m – In house and external contractors.</t>
  </si>
  <si>
    <t>Improvements to Council housing stock over the three year period, including work to deliver the Carmarthenshire Homes Standard. Location: Countywide.</t>
  </si>
  <si>
    <t>Capitalised Maintenance</t>
  </si>
  <si>
    <t>LA £14.60m – Various – in house and external contractors.</t>
  </si>
  <si>
    <t>Capitalised maintenance of all Authority buildings including offices, schools and social care establishments. Location: Countywide.</t>
  </si>
  <si>
    <t>Disabled Facility Grants</t>
  </si>
  <si>
    <t>LA £10m – External contractors and Care and Repair agency.</t>
  </si>
  <si>
    <t>Statutory requirement to provide these grants under the Housing Grants, Construction and Regeneration act 1996. Location: Countywide.</t>
  </si>
  <si>
    <t>IT Strategy Developments</t>
  </si>
  <si>
    <t>LA £2.5m – Led by the corporate IT section with departmental input.</t>
  </si>
  <si>
    <t>Improving and maintaining IT provision within the authority in line with national requirements and the corporate IT strategy. Location: Countywide.</t>
  </si>
  <si>
    <t xml:space="preserve">Ceredigion </t>
  </si>
  <si>
    <t>Replacement Vehicle Programme</t>
  </si>
  <si>
    <t>3.5 in 19-20 with 0.5 per annum thereafter</t>
  </si>
  <si>
    <t>Local Authority (LA) Capital Programme.</t>
  </si>
  <si>
    <t>This is a phased programme over a number of years to deliver revenue savings associated with fleet management. The entire refuse collection fleet was replaced during 2019-20, and subsequent years' programmes will focus on replacement of smaller vehicles, with consideration given to more sustainable/electric vehicles.</t>
  </si>
  <si>
    <t>Highways Refurbishment Programme</t>
  </si>
  <si>
    <t>Welsh Government (WG) funded highways refurbishment programme.</t>
  </si>
  <si>
    <t>There is a need for continued and ongoing investment in the highway network in order that its condition remains fit-for-purpose and its improvement is in accordance with the requirements of the WFGA. WG has acknowledged this need/requirement through funding a three year rolling capital investment of refurbishment of the highway network.</t>
  </si>
  <si>
    <t>Coastal Risk Management Programme</t>
  </si>
  <si>
    <t>Two LA schemes currently included on the programme which is now 100% WG funded for scheme development and 85% WG funding and 15% LA funding for construction works.</t>
  </si>
  <si>
    <t>Funding for the development of coastal erosion and flood defence schemes at Aberaeron and Aberystwyth under the Welsh Government's Coastal Risk Management Programme.</t>
  </si>
  <si>
    <t>Sewage Treatment Works (STWs) Improvement Programme</t>
  </si>
  <si>
    <t>2023-24</t>
  </si>
  <si>
    <t>Local Authority (LA) £4.25m, Tai Ceredigion £1.85m – Work being delivered in packaged phases.</t>
  </si>
  <si>
    <t>Adoption by Welsh Water update - pumping station and 3 STWs have been adopted. Currently have two sites going through the adoption process. All construction work completed on 7 sites, with no legal or land issues and application packs being collated. Five sites still to be constructed.</t>
  </si>
  <si>
    <t>Cylch Caron – Integrated Community Resource Centre Tregaron</t>
  </si>
  <si>
    <t>Project finance (to be formally approved) includes WG Housing, WG Health, WG ICF Capital, WG FTC loan. Remaining funding from Delivery Partner (MWHA), LA and HDUHB. Total scheme value at FBC = c£13m.</t>
  </si>
  <si>
    <t>Cylch Caron is a Ceredigion Local Service Board priority project and led by Ceredigion County Council in partnership with the Hywel Dda University Health Board. Land purchased.</t>
  </si>
  <si>
    <t>21st Century Schools - Band B</t>
  </si>
  <si>
    <t>WG are funding the programme at the intervention rate of 65% for Schools and 75% for Canolfan y Mor, Ceredigion County Council is match funded the remaining element.   Projects currently being developed.</t>
  </si>
  <si>
    <t>This is a phased project spanning a number of academic and financial years. This grant will be used to fund an extension and refurbishment at Aberteifi Secondary school, refurbishment of Cardigan Primary school and Canolfan y Mor and fund the new Dyffryn Aeron Area school.</t>
  </si>
  <si>
    <t>WG Capital Childcare Grant</t>
  </si>
  <si>
    <t>Funding is 100% WG grant.</t>
  </si>
  <si>
    <t>The Grant will assist with childcare provision and wrap around childcare for the new Dyffryn Aeron school, an extension to Cenarth school to provide childcare provision and wrap around childcare, finally, a  new building  to replace mobile provision for Henry Richard and Ffrindiau bach yr Eos, Penparcau for the current childcare provision and wrap around childcare.</t>
  </si>
  <si>
    <t>Conwy</t>
  </si>
  <si>
    <t>21st Century Schools Programme – Band B – Mutual Investment Model Financed</t>
  </si>
  <si>
    <t>Mutual Investment Model Financing (MIM) 81% Welsh Government (WG) Funding £29.75m and 19% local Authority (LA) Funding £6.98m. Land Purchase funded at 65% WG £1.26m and 35% LA £0.68m.</t>
  </si>
  <si>
    <t>Capelulo, Abergele, Llanfairfechan, Towyn/Kinmel Bay, Llanddulas. All projects are in design and approval stage. Expenditure profile TBC. Includes £1.94m Land Purchase requirement at 65% WG Funding. Awaiting Confirmations.</t>
  </si>
  <si>
    <t>21st Century Schools Programme – Band B – Capital Financed</t>
  </si>
  <si>
    <t>Traditional Capital Financing 75% WG funding for special/PRU and 65% for Mainstream. £3.05m WG grant and £1.38m LA Funding.</t>
  </si>
  <si>
    <t>Deganwy, Llandudno, Rhos on Sea. PRU location TBC pending ALN Review. All projects are in design and approval stage. Expenditure profile TBC.</t>
  </si>
  <si>
    <t>Maintain/Improve Condition of County Road Network</t>
  </si>
  <si>
    <t>LA £5.05m supported borrowing, £0.07m Reserve, £1.49m Prudential Borrowing, £2.53m WG Grant.</t>
  </si>
  <si>
    <t>Conwy Highways maintenance works. Improve condition of County road network and surface dressing of existing highways network. Location: Countywide.</t>
  </si>
  <si>
    <t>Projects Match Funding</t>
  </si>
  <si>
    <t>LA £9.11m match funding to lever in other funding streams. Individual contractors appointed for schemes or contributions made towards community schemes.</t>
  </si>
  <si>
    <t>The Projects match funding provision is a provision which can be applied for where match funding for grants from external bodies is required. The provision can also provide funding for community groups for various projects. Location: Countywide.</t>
  </si>
  <si>
    <t>Vehicle and Plant Replacement Programme</t>
  </si>
  <si>
    <t>LA prudential borrowing £16.50m, £0.83m Conwy council capital reserve &amp; £0.019 Grant.</t>
  </si>
  <si>
    <t>Carbon Management Plan</t>
  </si>
  <si>
    <t>LA prudential borrowing £2.44m. Individual contractors appointed for work packages completed to date. Further works to be committed following pause and review of the programme.</t>
  </si>
  <si>
    <t>Original four year circa £2m plan extended to ensure best use of resources available. Location: Colwyn Bay Leisure Centre Combined Heat and Power Unit LED Lighting in Corporate and Education Buildings. Thermal Efficiencies in Corporate and Education Buildings, Smart meters, Street Light Lantern Replacement Renewal Energy Improvements.</t>
  </si>
  <si>
    <t>New Waste Transfer Station</t>
  </si>
  <si>
    <t>£0.53m Supported Borrowing, £2.70m Welsh Government Grant.</t>
  </si>
  <si>
    <t>Location: To Be Identified.</t>
  </si>
  <si>
    <t>Delivery of Adaptations in Private Sector Housing</t>
  </si>
  <si>
    <t>LA £10.61m and £0.74m WG – No contract involved. Individual grant payments to property owners for disabled facilities. Statutory requirement – adaptations to allow individuals to remain in their own homes.</t>
  </si>
  <si>
    <t>Accommodation – Mochdre Building Works</t>
  </si>
  <si>
    <t>£2.33m Prudential Borrowing, £0.98m Capital Receipts, £0.3m Capital Reserve, £0.29m Carbon Reduction Savings.</t>
  </si>
  <si>
    <t>Project delayed. Full details and re-profile TBC.</t>
  </si>
  <si>
    <t>Relocation of Civic Amenity Site/ Highways Depot</t>
  </si>
  <si>
    <t>£0.23m Supported Borrowing, £1.87m Unsupported Borrowing, £0.21m Capital Receipts.</t>
  </si>
  <si>
    <t>Currently delayed whilst site purchase issues are clarified. Location: Llanrwst.</t>
  </si>
  <si>
    <t>Street lighting Poles Replacement</t>
  </si>
  <si>
    <t>£2.30m Supported Borrowing.</t>
  </si>
  <si>
    <t>Programmed alongside the replacement of lanterns funded from Salix loan and part of the Carbon Management Strategy. Location: Countywide.</t>
  </si>
  <si>
    <t>Programme to Strengthen Sub-Standard Bridges and Structures - Including Maintenance &amp; Scour Protection Programme</t>
  </si>
  <si>
    <t>Ongoing. Finance included from 2016-17
onwards</t>
  </si>
  <si>
    <t>£3.08m Supported Borrowing &amp; £3.36m Prudential Borrowing.</t>
  </si>
  <si>
    <t>Penmaen Road Employment Site</t>
  </si>
  <si>
    <t>£1.5m WEFO Grant, £1.01 ERDF Grant, £0.01 Supported Borrowing and £2.39m Prudential Borrowing.</t>
  </si>
  <si>
    <t>Location: Conwy. Project ongoing with revised timetable.</t>
  </si>
  <si>
    <t>30 Hour Child Care Grant and Welsh Medium Child Care Provision Grant</t>
  </si>
  <si>
    <t>£0.30m WG grant for Small Grant Offer, £1.23m for Welsh Medium Childcare Grant Offer, £3.9m for 30 Hour Child Care Grant Offer. Funding for minor works/extensions to existing school buildings to facilitate the additional 30 hour child care offer.</t>
  </si>
  <si>
    <t>Location: Llanfairtalhaiarn, Llandudno Junction, Colwyn Bay, Conwy, Llandudno, Glan Conwy, Capelulo, Llanddulas, Llanfaifechan, Kinmel Bay, Towyn. All profiles and total project costs are being reviewed as costs are higher than available approved funding. Additional input of LA internal funding is required. Source and approval TBC.</t>
  </si>
  <si>
    <t>Coastal Risk Management at Llanfairfechan (Construction)</t>
  </si>
  <si>
    <t>£1.41m WG grant and £0.47m Prudential Borrowing.</t>
  </si>
  <si>
    <t>Location: Llanfairfechan.</t>
  </si>
  <si>
    <t>Coastal Risk Management at Penrhyn Bay (Construction)</t>
  </si>
  <si>
    <t>£2.35m WG grant and £0.78m Prudential Borrowing.</t>
  </si>
  <si>
    <t>Location: Penrhyn Bay.</t>
  </si>
  <si>
    <t>Colwyn Bay Waterfront Ph 2B</t>
  </si>
  <si>
    <t>£3.55m Prudential Borrowing, £0.175m Supported Borrowing, £0.51 WG Grant. Project timescale is in approval process.</t>
  </si>
  <si>
    <t>Location: Rhos on Sea. Additional Funding sought for full scope of works. TBC.</t>
  </si>
  <si>
    <t>Colwyn Bay Waterfront Ph 3 – North Wales Coastal Improvement Programme</t>
  </si>
  <si>
    <t>£0.12m Supported Borrowing, £2.0m Prudential Borrowing, £0.28m WG grant, £1.60m Active Travel Fund, £6m Resilient Roads. Up to £21.96m Third Party contributions TBC. Full project funding and approval ongoing.</t>
  </si>
  <si>
    <t>Location: Old Colwyn.</t>
  </si>
  <si>
    <t>Flood Alleviation Schemes – Construction Phase</t>
  </si>
  <si>
    <t>£0.21m Prudential Borrowing and £1.19m WG grant for Eldon Drive. £0.09m Prudential Borrowing and £0.51m WG grant for Maes Hyfryd. £0.09m Supported Borrowing &amp; £0.51 WG grant for Llansannan Ph2.</t>
  </si>
  <si>
    <t>Location: Eldon Drive, Abergele and Maes Hyfryd, Glan Conwy.</t>
  </si>
  <si>
    <t>Education Buildings Maintenance Grant</t>
  </si>
  <si>
    <t>£2.23m WG grant.</t>
  </si>
  <si>
    <t>Rectifications of Bridges and Structures Following Adverse Incidents</t>
  </si>
  <si>
    <t>£4.5m Prudential Borrowing.</t>
  </si>
  <si>
    <t>Will be a programme of work to rectify infrastructure following adverse incidents/severe weather etc. Location: Countywide.</t>
  </si>
  <si>
    <t>Victoria Pier Phase 3</t>
  </si>
  <si>
    <t>£0.92 Prudential Borrowing.</t>
  </si>
  <si>
    <t>Location: Colwyn Bay.</t>
  </si>
  <si>
    <t>Flood Recovery Grant</t>
  </si>
  <si>
    <t>£1.80m WG Grant.</t>
  </si>
  <si>
    <t>Location: County Wide.</t>
  </si>
  <si>
    <t>Waste Transfer Station Capital Grant</t>
  </si>
  <si>
    <t>£1.870m Prudential Borrowing and £0.23m Supported Borrowing, £0.13m Capital Receipts.</t>
  </si>
  <si>
    <t>Location: Llanrwst.</t>
  </si>
  <si>
    <t>Local Sustainable Transport Covid Response</t>
  </si>
  <si>
    <t>£1.64m WG Grant.</t>
  </si>
  <si>
    <t>CRT Accommodation (Douglas Road Family Centre)</t>
  </si>
  <si>
    <t>£0.01m Flying Start, £0.41m Intermediate Care Fund Grant, £0.66m Supported Borrowing.</t>
  </si>
  <si>
    <t>Disability Respite Centre at Bron y Nant</t>
  </si>
  <si>
    <r>
      <t>£1.26m Intermediate Care Fund Grant &amp; £3.44m</t>
    </r>
    <r>
      <rPr>
        <sz val="8"/>
        <color rgb="FFFF0000"/>
        <rFont val="Arial"/>
        <family val="2"/>
      </rPr>
      <t>.</t>
    </r>
  </si>
  <si>
    <t>Location: Rhos on Sea. Approval and funding to be confirmed.</t>
  </si>
  <si>
    <t>Extra Care Housing Colwyn Bay</t>
  </si>
  <si>
    <t>£0.91m Intermediate Care Fund Grant.</t>
  </si>
  <si>
    <t>Location: Rhos on Sea. Approval and 2021/22 funding to be confirmed.</t>
  </si>
  <si>
    <t>Sub-Regional Children's Assessment Unit</t>
  </si>
  <si>
    <t>£0.419m Intermediate Care Fund Grant.</t>
  </si>
  <si>
    <t>Denbighshire</t>
  </si>
  <si>
    <t>21st Century Schools – Band A</t>
  </si>
  <si>
    <t>The Modernising Education programme has been included with the 21st Century Schools programme, with additional funding from Welsh Government (WG).</t>
  </si>
  <si>
    <t>Six schools in the programme are completed, with building works for the remaining two completed in 2020. Location: Countywide.</t>
  </si>
  <si>
    <t>21st Century Schools – Band B (Phase 1)</t>
  </si>
  <si>
    <t>WG approval in principle. WG £36.10m, Denbighshire County Council (DCC) £15.84m. Feasibility works in progress.</t>
  </si>
  <si>
    <t>Four schools in this phase.</t>
  </si>
  <si>
    <t>21st Century Schools – Band B (Phase 2)</t>
  </si>
  <si>
    <t>WG approval requested £24.09m, DCC £7.81m.</t>
  </si>
  <si>
    <t>Three schools in this phase.</t>
  </si>
  <si>
    <t>Schools Capital Maintenance</t>
  </si>
  <si>
    <t>Ongoing works. Local Authority (LA) funding £5.05m, WG £1.48</t>
  </si>
  <si>
    <t>Highways Maintenance</t>
  </si>
  <si>
    <t>Highways Maintenance programme is funded by DCC. An additional £2.38m has been awarded by WG for the period 2018-2021.</t>
  </si>
  <si>
    <t>A new corporate plan 2017-2022 has recently been approved by the Council. Detailed development on schemes for inclusion in the plan is ongoing. Location: Countywide.</t>
  </si>
  <si>
    <t>East Rhyl Coastal Defence</t>
  </si>
  <si>
    <t>£27.5m Construction scheme. Funding: 85% WG, 15% DCC.</t>
  </si>
  <si>
    <t>Construction phase commenced April 2020.</t>
  </si>
  <si>
    <t>Central Rhyl Coastal Defence</t>
  </si>
  <si>
    <t xml:space="preserve">£2.55m Design 100% WG. £26.42m Construction. 85% WG, 15% LA. </t>
  </si>
  <si>
    <t>Design phase commenced May 2020. Construction Phase subject to WG/LA approval process and funding availability.</t>
  </si>
  <si>
    <t>Central Prestatyn Coastal Defence</t>
  </si>
  <si>
    <t>£1.48 Design 100% WG. £15.23m Construction 85% WG, 15% LA.</t>
  </si>
  <si>
    <t>Housing Revenue Account (HRA) – Planned Improvements</t>
  </si>
  <si>
    <t>Assumes £2.41m Major Repairs Allowance (MRA).</t>
  </si>
  <si>
    <t>Extra Care</t>
  </si>
  <si>
    <t>LA contribution for £5m agreed for Llys Awelon, Ruthin - Extra Care Development.</t>
  </si>
  <si>
    <t>Part of the Council’s Corporate Plan which sets out Council priorities over the next five years. £6m is Council’s overall contribution.</t>
  </si>
  <si>
    <t>Remodelling Waste Service</t>
  </si>
  <si>
    <t>WG approved funding £9.3m, LA £8.16m. Design stage in progress.</t>
  </si>
  <si>
    <t>Segregated kerbside weekly recycling service, along with four weekly residual waste collection.</t>
  </si>
  <si>
    <t>Queens Market Redevelopment, Rhyl - Phase 1</t>
  </si>
  <si>
    <t>WG/WEFO Grants totalling £5.3m, DCC £3.6m. Further funding streams currently being explored.</t>
  </si>
  <si>
    <t>Development of an indoor market hall and flexible event space</t>
  </si>
  <si>
    <t>Rhyl Town Centre Contemporary Living and Independent Retail</t>
  </si>
  <si>
    <t>WG Targeted Regeneration Investment £1.32m, DCC £1.02m.</t>
  </si>
  <si>
    <t>Acquisition, full redevelopment and renovation of three town centre properties to provide for business space and housing.</t>
  </si>
  <si>
    <t>West Rhyl Housing Project Ph 1</t>
  </si>
  <si>
    <t>WG Targeted Regeneration Investment £0.91m, DCC £3.2m, Housing Group £0.52m.</t>
  </si>
  <si>
    <t>Redevelopment and Renovation of properties in West Rhyl.</t>
  </si>
  <si>
    <t>West Rhyl Housing Project Ph 2</t>
  </si>
  <si>
    <t>WG Targeted Regeneration Investment £1.05m, Housing Group £1.67m.</t>
  </si>
  <si>
    <t>Childcare Provision</t>
  </si>
  <si>
    <t>WG £3.34m.</t>
  </si>
  <si>
    <t>Expansion/Re-location of three childcare groups at Denbigh and Rhyl.</t>
  </si>
  <si>
    <t xml:space="preserve">Start date </t>
  </si>
  <si>
    <t>Due date</t>
  </si>
  <si>
    <t>Flintshire</t>
  </si>
  <si>
    <t>School Buildings Repairs and Maintenance</t>
  </si>
  <si>
    <t>Local Authority (LA) £5.25m.</t>
  </si>
  <si>
    <t>Ongoing programme c£1.75m pa to address backlog in Repairs and Maintenance and Statutory/ Regulatory requirements in schools.                                                                                                                            Location: Countywide.</t>
  </si>
  <si>
    <t>Welsh Government (WG) £2.18m.</t>
  </si>
  <si>
    <t>WG grant to address backlog in Repairs and Maintenance requirements in schools.                                                                                                                      Location: Countywide.</t>
  </si>
  <si>
    <t>Investment Schemes – Education &amp; Youth</t>
  </si>
  <si>
    <t>LA/WG £14.4m.</t>
  </si>
  <si>
    <t>School extensions &amp; remodelling Hope – Castell Alun High £7.6m. Build of new Community Hub on the Queensferry Campus site £2.6m. Welsh Medium school extension &amp; remodelling Mold - Ysgol Glanrafon £4.2m.</t>
  </si>
  <si>
    <t>Corporate Property Maintenance</t>
  </si>
  <si>
    <t>LA £2m.</t>
  </si>
  <si>
    <t>Ongoing programme to address Corporate property works.                                                       Location: Countywide.</t>
  </si>
  <si>
    <t>Street Lighting Replacement</t>
  </si>
  <si>
    <t>Funding from WG/Salix. £4.6m</t>
  </si>
  <si>
    <t>Countywide.</t>
  </si>
  <si>
    <t>Adult Day Centre</t>
  </si>
  <si>
    <t>WG £4m.</t>
  </si>
  <si>
    <t>Location: Queensferry.</t>
  </si>
  <si>
    <t>Marleyfield Elderly Persons Home</t>
  </si>
  <si>
    <t>LA/WG £8.62m.</t>
  </si>
  <si>
    <t>Location: Buckley.</t>
  </si>
  <si>
    <t>Croes Atti Elderly Persons Home</t>
  </si>
  <si>
    <t>LA £10m.</t>
  </si>
  <si>
    <t>Location: Flint.</t>
  </si>
  <si>
    <t>Theatr Clwyd</t>
  </si>
  <si>
    <t>LA/WG/Arts Council Wales £33m.</t>
  </si>
  <si>
    <t>Location: Mold.</t>
  </si>
  <si>
    <t>Early Years Programme</t>
  </si>
  <si>
    <t>WG £5.3m.</t>
  </si>
  <si>
    <t>Location: Various Schools Flintshire.</t>
  </si>
  <si>
    <t>21st Century Schools Band B Programme</t>
  </si>
  <si>
    <t>LA/WG £85.4m.</t>
  </si>
  <si>
    <t xml:space="preserve">B5129 - Proposed Bus Priority Measures &amp; Transport Infrastructure </t>
  </si>
  <si>
    <t>WG £5.2m.</t>
  </si>
  <si>
    <t>Queensferry Roundabout to Denbighshire Border.</t>
  </si>
  <si>
    <t>Holywell Town / Greenfield Valley walking and cycling links</t>
  </si>
  <si>
    <t>WG £2m.</t>
  </si>
  <si>
    <t>Construction of active travel paths, providing links between Holywell and Greenfield facilitating access to areas of leisure and employment.</t>
  </si>
  <si>
    <t>Standard Waste Transfer Station</t>
  </si>
  <si>
    <t>LA/WG £3.2m.</t>
  </si>
  <si>
    <t>Demolition of existing facility and construction of new Materials Recycling Facility.</t>
  </si>
  <si>
    <t>Solar PV at Flint Landfill and Crumps Yard Connahs Quay</t>
  </si>
  <si>
    <t>LA £2.95m.</t>
  </si>
  <si>
    <t>Location: Flint and Connahs Quay. Contributing towards the Climate Change Act and future proofing for the requirement to decarbonise by 2030.</t>
  </si>
  <si>
    <t>Joint Archive Facility, FCC and DCC</t>
  </si>
  <si>
    <t>LA/National Lottery Heritage Fund £16.6m.</t>
  </si>
  <si>
    <t>Location: Mold. The proposal is to construct a new building to house both physical archives and the new service operations for both Councils.</t>
  </si>
  <si>
    <t>Gwynedd</t>
  </si>
  <si>
    <t>Welsh Government (WG) will meet around 50% of the total scheme cost.</t>
  </si>
  <si>
    <t>The 21st Century Schools programme is an investment in strategic projects across the schools estate in each Local Authority (LA) area. Figures shown are for an addition to the original schemes which commenced in 2018.Location: Bangor.</t>
  </si>
  <si>
    <t>WG will meet around 65% of the total scheme cost.</t>
  </si>
  <si>
    <t>The second tranche of the 21st Century Schools programme is an investment in strategic projects across the schools estate in each LA area. Figures shown for three year period 2019-22. Location: Countywide.</t>
  </si>
  <si>
    <t>Housing Strategy</t>
  </si>
  <si>
    <t>Local Authorities (LA) £8.7m – Individual contractors appointed for various schemes and work packages.</t>
  </si>
  <si>
    <t>Housing Grants</t>
  </si>
  <si>
    <t>LA £3.9m – Payments to individual property owners for disabled facilities etc.</t>
  </si>
  <si>
    <t>Hostels and other schemes for the Homeless</t>
  </si>
  <si>
    <t xml:space="preserve">WG and LA funding. </t>
  </si>
  <si>
    <t>LA £3.5m – third Scheme of this nature.</t>
  </si>
  <si>
    <t>Capitalised Repairs and Maintenance</t>
  </si>
  <si>
    <t>LA £2.1m – Individual contractors appointed for work packages.</t>
  </si>
  <si>
    <t>Penygroes Health and Care Hub</t>
  </si>
  <si>
    <t>LA £3.5m – Individual contractors appointed for work packages.</t>
  </si>
  <si>
    <t>Location: Penygroes.</t>
  </si>
  <si>
    <t>Residential Homes</t>
  </si>
  <si>
    <t>Land Drainage</t>
  </si>
  <si>
    <t>15% LA and 85% WG funding.</t>
  </si>
  <si>
    <t>Location: Rhostryfan.</t>
  </si>
  <si>
    <t>Coastal Protection and Flood Alleviation</t>
  </si>
  <si>
    <t>LA £2.05m plus borrowing support from WG – several specific schemes.</t>
  </si>
  <si>
    <t>Isle of Anglesey</t>
  </si>
  <si>
    <t>50% Local Authority (LA) and 50% Welsh Government (WG) funding – Delivery ongoing.</t>
  </si>
  <si>
    <t>Band A of the 21st century schools programme, focusing on four projects across the island.                                                                                                                                                                     Location: Various Schools on Anglesey.</t>
  </si>
  <si>
    <t>35% LA and 65% WG funding – Delivery ongoing.</t>
  </si>
  <si>
    <r>
      <t>Band B of the 21</t>
    </r>
    <r>
      <rPr>
        <vertAlign val="superscript"/>
        <sz val="8"/>
        <rFont val="Arial"/>
        <family val="2"/>
      </rPr>
      <t xml:space="preserve">st </t>
    </r>
    <r>
      <rPr>
        <sz val="8"/>
        <rFont val="Arial"/>
        <family val="2"/>
      </rPr>
      <t>century schools programme, focusing on six projects across the island.                                                                                                                                Location: Various Schools on Anglesey.</t>
    </r>
  </si>
  <si>
    <t>Housing Revenue Account – Various schemes</t>
  </si>
  <si>
    <t>MRA Grant – £2.66m HRA – £16.37m – Delivery ongoing.</t>
  </si>
  <si>
    <t>There are a number of schemes involved with the HRA including Planned Refurbishment of Council Dwellings, Acquisition of Existing Properties and Public Sector Adaptations. The HRA budget varies from year to year.                                                   Location: Anglesey.</t>
  </si>
  <si>
    <t>Gateway Industrial Units Site</t>
  </si>
  <si>
    <t>ERDF £2.2m WG- £0.8m LA-£0.1m.</t>
  </si>
  <si>
    <t>Infrastructure for plots and construct industrial units</t>
  </si>
  <si>
    <t>Visitor Gateway</t>
  </si>
  <si>
    <t>ERDF £1.7m WG £0.5m HLF£0.4m.</t>
  </si>
  <si>
    <t>Projects to improve visitor experience at Port and Town Centre.</t>
  </si>
  <si>
    <t>Holyhead Railway Station</t>
  </si>
  <si>
    <t>LA/ERDF £0.3m, Network Rail £0.3m, TWF Rail £0.7m, Active Travel £0.4m, Avanti £0.1m, Stena £0.2m.</t>
  </si>
  <si>
    <t>Capital investment in Holyhead Railway Station.</t>
  </si>
  <si>
    <t>Merthyr Tydfil</t>
  </si>
  <si>
    <t>Local Authority (LA) and Welsh Government (WG) funding.</t>
  </si>
  <si>
    <t>Location: Merthyr Tydfil.</t>
  </si>
  <si>
    <t>LA and WG funding.</t>
  </si>
  <si>
    <t>Riverside Project</t>
  </si>
  <si>
    <t>Highways Improvement</t>
  </si>
  <si>
    <t xml:space="preserve">LA funding.  </t>
  </si>
  <si>
    <t>Location: Merthyr Tydfil – Countywide.</t>
  </si>
  <si>
    <t>Disabled Facilities Grants</t>
  </si>
  <si>
    <t>LA funding.</t>
  </si>
  <si>
    <t>Various Regeneration schemes</t>
  </si>
  <si>
    <t>LA funding shown. External funding to be confirmed</t>
  </si>
  <si>
    <t>Infrastructure schemes</t>
  </si>
  <si>
    <t>Bus Station</t>
  </si>
  <si>
    <t>Various Land and Buildings</t>
  </si>
  <si>
    <t>Monmouthshire</t>
  </si>
  <si>
    <t>21st Century Schools funded - Abergavenny Comprehensive -Tranche B</t>
  </si>
  <si>
    <t>Abergavenny Comprehensive. Funded by Prudential Borrowing £14.80m and Welsh Government (WG) 21C Schools - Direct grant £27.95m.</t>
  </si>
  <si>
    <t>Infrastructure Maintenance</t>
  </si>
  <si>
    <t>2020-21 Funding £3.05m comprised of £2.06m WG grant and £0.99m Prudential Borrowing.</t>
  </si>
  <si>
    <t>Maintenance and improvement of the existing Highways asset base. Works will be procured mainly through the South East Wales Framework contract. Also Covid-19 funded Cycling and infrastructure grants. Ongoing. Location: County-wide.</t>
  </si>
  <si>
    <t>Crick Road Care home (Caldicot)</t>
  </si>
  <si>
    <t>£3.15m grant funded and £1.83m supported borrowing. Delayed in 2020 due to building restrictions and Covid-19.</t>
  </si>
  <si>
    <t>A replacement for Severn View Care home.</t>
  </si>
  <si>
    <t>City Deal (Cardiff Capital Region)</t>
  </si>
  <si>
    <t>Unsupported borrowing funded.</t>
  </si>
  <si>
    <t>A joint scheme with other Local Authorities (LA) to improve the infrastructure in South Wales.</t>
  </si>
  <si>
    <t>Property Maintenance</t>
  </si>
  <si>
    <t>£1.89m 2020-21 General Capital Grant.</t>
  </si>
  <si>
    <t>Maintenance and improvement of the existing property asset base. Location: County-wide ongoing.</t>
  </si>
  <si>
    <t>Neath Port Talbot</t>
  </si>
  <si>
    <t>Cefn Saeson Comprehensive</t>
  </si>
  <si>
    <t>Local Authority (LA) and Welsh Government (WG). (21st Century Schools).</t>
  </si>
  <si>
    <t>A new build English-medium school for 900 pupils aged 11-16 years to replace an existing secondary school assessed as building condition category D. The new build school will continue to serve the existing catchment as well as deliver specialist provision, admitting pupils from across the County Borough.</t>
  </si>
  <si>
    <t>Abbey Primary</t>
  </si>
  <si>
    <t>LA and WG. (21st Century Schools).</t>
  </si>
  <si>
    <t>A new build English-medium school for 450 pupils (incl. Nursery) on a single site to replace the existing buildings located over three sites. It hosts a specialist assessment centre for Early Years pupils from across the County Borough. The new build school would include this specialist provision. The school will continue to serve its current catchment area.</t>
  </si>
  <si>
    <t>Ysgol Gymraeg Ystalyfera Bro Dur (North Campus)</t>
  </si>
  <si>
    <t>A final phase of investment that completes a whole site redevelopment. The scheme aims to stimulate further growth in secondary education through the medium of Welsh in the Swansea Valley area. The scheme will see the addition of a new build block, comprising 6 additional classrooms, new kitchen/dining facilities and performance hall. Outdoor provision will be enhanced by way of a new ATP and hard court area to maximise flexibility of use on the confined site and ease pressure on existing grass pitches. Demolition of the existing Tawe, Swimming Pool/Canteen Bock (Condition D), sub-standard Drama/Music Block and stand-alone Maths classroom (Condition B) will make way for the new build. The new building will create an additional 120 Welsh Medium secondary school places and remove circa £4.4m of backlog maintenance and accessibility costs.</t>
  </si>
  <si>
    <t>Margam Park Activity Investment</t>
  </si>
  <si>
    <t>The construction of an outdoor adventure zone to include an outdoor splash pad, large outdoor play facility and outdoor fast food pod. Also includes the refurbishment of the existing Twyn yr Hydd building to create an indoor café, toilets, storage and preparation areas. The project will also include an adrenaline zone featuring a double zip wire and zip safari.</t>
  </si>
  <si>
    <t>Harbour side Strategic Employment Site</t>
  </si>
  <si>
    <t>Funded by European Convergence Grant and LA funding.</t>
  </si>
  <si>
    <t>The development will include the construction of a road transport network and establish new employment sites to act as a catalyst for economic and physical regeneration in the former industrial area.</t>
  </si>
  <si>
    <t>Neath Town Centre Leisure &amp; Retail Development Phase 3</t>
  </si>
  <si>
    <t>LA and WG.</t>
  </si>
  <si>
    <t>This project is the third phase in the development of Neath Town Centre and will include space for retail units and a leisure centre. Site work started.</t>
  </si>
  <si>
    <t>Former Plaza Cinema</t>
  </si>
  <si>
    <t>LA funding and Building for the Future Welsh Government Grant.</t>
  </si>
  <si>
    <t>Re-development of the derelict Plaza Cinema site located in Port Talbot town centre – to build a facility that will create jobs and growth and contribute to the tackling poverty agenda. It will provide flexible business facilities (office/meeting/training rooms etc.) as well as a multi-purpose area for the community, and a cafe/training kitchen facility. Site work started.</t>
  </si>
  <si>
    <t>Former Crown Building, Neath</t>
  </si>
  <si>
    <r>
      <t xml:space="preserve">LA funding, Targeted Regeneration Investment Programme </t>
    </r>
    <r>
      <rPr>
        <sz val="8"/>
        <color rgb="FF000000"/>
        <rFont val="Arial"/>
        <family val="2"/>
      </rPr>
      <t>Welsh Government Grant and WG Loan.</t>
    </r>
  </si>
  <si>
    <t xml:space="preserve">Redevelopment of the former Crown Foods site in Neath. This proposal will deliver significant investment and job creation within the County Borough. This project is being developed as a Strategic Hub for the Valleys. </t>
  </si>
  <si>
    <t>Crymlyn Burrow Transfer Station Remodelling</t>
  </si>
  <si>
    <t>The Council’s Waste Facility at Crymlyn Burrows will be remodelled as a Transfer Station with enhanced recycling capacity and facilities to accommodate the Council’s expanding recycling operation. Welsh Government grant funding from the Circular Economy Capital Fund will enable two key elements of the project: a solar roof that will contribute towards the decarbonisation of the Local Authority waste operation; and a baler for more efficient transport and greater access to markets including local markets.</t>
  </si>
  <si>
    <t>The Technology Centre</t>
  </si>
  <si>
    <t>An energy positive building on Baglan Energy Park providing flexible office space for start-up companies and indigenous businesses, with a focus on the innovation, ICT and R&amp;D sectors.</t>
  </si>
  <si>
    <t>Hillside Secure Unit Refurbishment</t>
  </si>
  <si>
    <t xml:space="preserve"> WG.</t>
  </si>
  <si>
    <t>Refurbishment of existing bedrooms and living accommodation. The project is currently at design stage.</t>
  </si>
  <si>
    <t>Newport</t>
  </si>
  <si>
    <r>
      <t>21</t>
    </r>
    <r>
      <rPr>
        <vertAlign val="superscript"/>
        <sz val="8"/>
        <rFont val="Arial"/>
        <family val="2"/>
      </rPr>
      <t xml:space="preserve">st </t>
    </r>
    <r>
      <rPr>
        <sz val="8"/>
        <rFont val="Arial"/>
        <family val="2"/>
      </rPr>
      <t>Century Schools – Band B</t>
    </r>
  </si>
  <si>
    <t>Local Authority (LA) £29.5m and Welsh Government (WG) £45.5m grant funding.</t>
  </si>
  <si>
    <t>Schemes will be approved on an individual basis on submission of a Business Case to Welsh Government.</t>
  </si>
  <si>
    <t>Welsh Medium Primary School</t>
  </si>
  <si>
    <t>WG grant funding.</t>
  </si>
  <si>
    <t>To provide further provision of Welsh medium primary education in Newport.</t>
  </si>
  <si>
    <t>Renovation Grants (Disabled facilities)</t>
  </si>
  <si>
    <t>LA – Tendered as individual contracts, as specific schemes are identified. Approx. £1.3m p.a. adjusted for slippage when necessary.</t>
  </si>
  <si>
    <t>Authority operates option of agency scheme for householders. 
Location: Newport various.</t>
  </si>
  <si>
    <t>Asset Management Programme</t>
  </si>
  <si>
    <t>LA – Tendered as individual contracts, as specific schemes are identified.</t>
  </si>
  <si>
    <t>Capitalised maintenance of all LA buildings. Location: Newport various.</t>
  </si>
  <si>
    <t>Newport Station Footbridge</t>
  </si>
  <si>
    <t>WG grant funding (indicative).</t>
  </si>
  <si>
    <t>To build an unsegregated, shared use Active Travel Bridge over the main railway line.
Location: Newport – Devon Place to Queensway.</t>
  </si>
  <si>
    <t>Street lighting LED</t>
  </si>
  <si>
    <t>To replace all street lighting in Newport to LEDs.
Location: Newport, various.</t>
  </si>
  <si>
    <t>£11.79m Newport City Council capital funding contribution based on population share of £120m total LA contribution.</t>
  </si>
  <si>
    <t>The total CCRCD encompasses ten LAs with Cardiff Council being the Lead Authority.</t>
  </si>
  <si>
    <t>Vehicle Replacement Programme</t>
  </si>
  <si>
    <t>To replace the Council's Fleet on a cyclical basis.</t>
  </si>
  <si>
    <t>Market Arcade</t>
  </si>
  <si>
    <t>LA Funding / WG grant funding / Heritage Lottery Funding.</t>
  </si>
  <si>
    <t>Renovation of the Market Arcade in Newport.</t>
  </si>
  <si>
    <t>Pembrokeshire</t>
  </si>
  <si>
    <r>
      <t>21</t>
    </r>
    <r>
      <rPr>
        <vertAlign val="superscript"/>
        <sz val="8"/>
        <rFont val="Arial"/>
        <family val="2"/>
      </rPr>
      <t xml:space="preserve">st </t>
    </r>
    <r>
      <rPr>
        <sz val="8"/>
        <rFont val="Arial"/>
        <family val="2"/>
      </rPr>
      <t>Century Schools Includes Band A</t>
    </r>
  </si>
  <si>
    <t>Band A Welsh Government (WG) 50%, Local Authority (LA) 50%. Combination of in-house and external professional services. Combination of traditional procurement and design and build. Delivery ongoing.</t>
  </si>
  <si>
    <r>
      <t>21</t>
    </r>
    <r>
      <rPr>
        <vertAlign val="superscript"/>
        <sz val="8"/>
        <rFont val="Arial"/>
        <family val="2"/>
      </rPr>
      <t xml:space="preserve">st </t>
    </r>
    <r>
      <rPr>
        <sz val="8"/>
        <rFont val="Arial"/>
        <family val="2"/>
      </rPr>
      <t>Century Schools Band B</t>
    </r>
  </si>
  <si>
    <t>Band B 65%/75% WG, 35%/25% LA. Combination of in-house and external professional services. Combination of traditional procurement and design and build. Awaiting approval for Band B.</t>
  </si>
  <si>
    <t>English Medium Highways Work</t>
  </si>
  <si>
    <t>Entrance to new school 100% LA.</t>
  </si>
  <si>
    <t>Haverfordwest.</t>
  </si>
  <si>
    <t>Tudor Community Learning Centre</t>
  </si>
  <si>
    <t>WG Funding. Conversion of science block to new community learning centre.</t>
  </si>
  <si>
    <t>Pembroke.</t>
  </si>
  <si>
    <t xml:space="preserve">Fenton School Extension </t>
  </si>
  <si>
    <t>One room extension. WG funding.</t>
  </si>
  <si>
    <t>Welsh Medium School</t>
  </si>
  <si>
    <t>Purpose built Welsh Medium School, WG funded.</t>
  </si>
  <si>
    <t>Hwb in School Infrastructure</t>
  </si>
  <si>
    <t>Digital Investment for schools. Location: Countywide.</t>
  </si>
  <si>
    <t>Haverfordwest High VC School Sports Hall</t>
  </si>
  <si>
    <t>Purpose built hall for school and Sports Academy Wales. £4.52m PCC, 0.08 external contribution</t>
  </si>
  <si>
    <t>Surge Hospital</t>
  </si>
  <si>
    <t>Covid Hospital. WG 100%</t>
  </si>
  <si>
    <t xml:space="preserve">Extension to Anchorage </t>
  </si>
  <si>
    <t>Extension to Anchorage Activity Ctr, LA funding.</t>
  </si>
  <si>
    <t>Pembroke Dock.</t>
  </si>
  <si>
    <t>Fishguard Highways Improvement</t>
  </si>
  <si>
    <t>WG £2.57m, LA £1.48m.</t>
  </si>
  <si>
    <t>Provision of new link road in town centre which will enable redevelopment of land. 
Location: Fishguard.</t>
  </si>
  <si>
    <t>Transport Highways Maintenance Grant</t>
  </si>
  <si>
    <t>WG funded.</t>
  </si>
  <si>
    <t>Programme of works identified from SLA backlog to be completed in house in 2020/21.</t>
  </si>
  <si>
    <t>Local Transport Fund, Road Safety, Safe Routes in Communities</t>
  </si>
  <si>
    <t>WG £3.74, LA £0.81m.</t>
  </si>
  <si>
    <t>Various projects to create specific areas/routes currently deemed as high risk.</t>
  </si>
  <si>
    <t>Replacement of Vehicle and Plant</t>
  </si>
  <si>
    <t>LA £4.93m.</t>
  </si>
  <si>
    <t>Rolling programme of vehicle replacement. Traditional procurement.
Location: Countywide.</t>
  </si>
  <si>
    <t>WG Major Repairs Allowance £11.97m, LA £47.38m.</t>
  </si>
  <si>
    <t>Improvements to Council housing stock. Five new build developments.
Location: Countywide.</t>
  </si>
  <si>
    <t>Supported Housing Acquisitions</t>
  </si>
  <si>
    <t>WG £0.49m, LA £0.32m.</t>
  </si>
  <si>
    <t>Supported Housing aquisitions throughout the County.</t>
  </si>
  <si>
    <t>Castle Quarry</t>
  </si>
  <si>
    <t>LA £0.3m, WG Funding £1.5m. Requirement of 14 new pitches.</t>
  </si>
  <si>
    <t>Homeless Pods</t>
  </si>
  <si>
    <t>WG £0.36m, LA £0.12m, Procure and install 8 1 bedroom pre constructed pods.</t>
  </si>
  <si>
    <t>Location: Pembroke.</t>
  </si>
  <si>
    <t>Replacement of bulbs to LED, £1.61Salix interest free loan, £0825 LA.</t>
  </si>
  <si>
    <t>Targeted Regeneration Investment Programme</t>
  </si>
  <si>
    <t>WG funded. Regeneration scheme.</t>
  </si>
  <si>
    <t>Withybush Food Park</t>
  </si>
  <si>
    <t>ERDF £1m. LA £1.03m. Design and build contract.</t>
  </si>
  <si>
    <t>The creation of small scale food business units and incubator units for micro businesses in the food sector. 
Location: Haverfordwest.</t>
  </si>
  <si>
    <t>South Quay Development</t>
  </si>
  <si>
    <t>WG TRI £3.43m, Other Grants £1.29, LA £4.42m Redevelopment of key quarter of Pembroke, to encompass Library, Civic Hub &amp; Henry Tudor Centre - LA.</t>
  </si>
  <si>
    <t>Houses into Homes, Home Improvement loans</t>
  </si>
  <si>
    <t>Recycled WG Grant to bring houses into homes.</t>
  </si>
  <si>
    <t>Waste Service Review – Vehicles</t>
  </si>
  <si>
    <t>WG/Waste and Resources Action Programme WRAP £2.63m, AHP 0.1m, LA £3.08m.</t>
  </si>
  <si>
    <t>Scheme for the delivery of waste and recycling services to residents and businesses in the authority area.
Location: Countywide.</t>
  </si>
  <si>
    <t>Long Term Depot</t>
  </si>
  <si>
    <t>WG £7.55m, LA £7.54m.</t>
  </si>
  <si>
    <t>Scheme for the suitable long term waste transfer station. Location: Countywide.</t>
  </si>
  <si>
    <t>Local Full Fibre Network</t>
  </si>
  <si>
    <t>LA £2m, Partners £4m.</t>
  </si>
  <si>
    <t>Location: Countywide</t>
  </si>
  <si>
    <t>IT Development</t>
  </si>
  <si>
    <t>LA £2.56m.</t>
  </si>
  <si>
    <t>Improving and maintaining IT provision within corporate IT strategy.</t>
  </si>
  <si>
    <t>Powys</t>
  </si>
  <si>
    <t xml:space="preserve">50% Local Authorities (LAs) and 50% Welsh Government (WG) funding. </t>
  </si>
  <si>
    <t>65% or 75% WG funding and LA funds balance through borrowing</t>
  </si>
  <si>
    <t>Locations to be confirmed.</t>
  </si>
  <si>
    <t>Major School Improvements</t>
  </si>
  <si>
    <t>LA Borrowing</t>
  </si>
  <si>
    <t>Structural Maintenance (Roads)</t>
  </si>
  <si>
    <t>Scheme to ensure the roads are maintained to an agreed standard.                    Location: Countywide.</t>
  </si>
  <si>
    <t xml:space="preserve">Recycling Centre </t>
  </si>
  <si>
    <t>LA Borrowing and WG grant</t>
  </si>
  <si>
    <t>Location: Abermule, Brecon, Newtown, Welshpool, Llandrindod.</t>
  </si>
  <si>
    <t>LA Supported Borrowing. Delivery Grant Applicant Tender.</t>
  </si>
  <si>
    <t>LA Reserves</t>
  </si>
  <si>
    <t>Welsh Housing Quality Standard</t>
  </si>
  <si>
    <t>Housing Revenue Account Borrowing, Reserves and WG Major Repairs Allowance Grant</t>
  </si>
  <si>
    <t>Scheme Programme to upgrade Council dwellings under existing framework contracts.
Location: Countywide.</t>
  </si>
  <si>
    <t>Housing Improvements</t>
  </si>
  <si>
    <t>Housing Revenue Account Borrowing</t>
  </si>
  <si>
    <t>Scheme to improve Older Persons Council dwellings.                              Location: Countywide.</t>
  </si>
  <si>
    <t>Housing Repurchase and New Build</t>
  </si>
  <si>
    <t>Housing Revenue Account Borrowing and WG grant</t>
  </si>
  <si>
    <t>Scheme to increase the number of Council dwellings by 250.
Location: Countywide.</t>
  </si>
  <si>
    <t>ICT Strategy</t>
  </si>
  <si>
    <t>Various LA related projects including IT infrastructure system which is at all County Offices.
Location: Countywide.</t>
  </si>
  <si>
    <t>Leisure Centres</t>
  </si>
  <si>
    <t>Refurbish Leisure Centres.</t>
  </si>
  <si>
    <t>WG Grant and LA funding.</t>
  </si>
  <si>
    <t>Various projects throughout the LA.
Location: Countywide.</t>
  </si>
  <si>
    <t>Rhondda Cynon Taf</t>
  </si>
  <si>
    <t>Funding Sources: Prudential Code £86.5m, Welsh Government (WG) Grant £86.5m. Delivery Status: Ongoing delivery.</t>
  </si>
  <si>
    <t>11 schemes: Aberdare School and Sports Centre, Y Pant Comprehensive, Treorchy Primary, Cwmaman and The Rhondda review which includes Tonyrefail, Tonypandy, Treorchy Secondary, Porth County, Cymmer Primary, Llwyncelyn and YGG Tonyrefail. Location: Aberdare, Pontyclun, Treorchy, Porth, Tonyrefail and Tonypandy.</t>
  </si>
  <si>
    <t>Funding Sources: Local Authority (LA) £0.07m, Prudential Code £7.31m. Delivery Status: Ongoing delivery.</t>
  </si>
  <si>
    <r>
      <t xml:space="preserve">1 scheme remains: Rhondda and Tonyrefail review made up of 2 projects Tonyrefail and Treorchy Secondary. Location: Tonyrefail and Treorchy. </t>
    </r>
    <r>
      <rPr>
        <b/>
        <sz val="8"/>
        <color theme="1"/>
        <rFont val="Arial"/>
        <family val="2"/>
      </rPr>
      <t>These represent the remaining schools in Band A Programme.</t>
    </r>
  </si>
  <si>
    <t>Funding Sources:Prudential Code £1.85m, WG £4.76m. Delivery Status: Ongoing delivery.</t>
  </si>
  <si>
    <t>Hirwaun Primary School.                                                                                            Location: Aberdare</t>
  </si>
  <si>
    <t>Roof Renewal</t>
  </si>
  <si>
    <t>Funding Source: Local Authority (LA) £2.4m Delivery Status: Ongoing</t>
  </si>
  <si>
    <t>Seven roof schemes in schools allocated for 2020-21. Caradog Primary, Cwmbach Church In Wales, Cwmclydach Primary, Hawthorn Primary, YG Llanhari, YGG Abercynon, YGG Llwyncelyn
Location: Countywide.</t>
  </si>
  <si>
    <t>Funding Sources: LA £2.21m, Unsupported Borrowing £8.47m, WG Grant £1.26m, DRF £1.05m Delivery Status: Ongoing</t>
  </si>
  <si>
    <t>Planned programme of highway improvement works.                                            Location: Countywide.</t>
  </si>
  <si>
    <t>Transportation Infrastructure</t>
  </si>
  <si>
    <t>Funding Source: LA £0.37m, Unsupported Borrowing £3.25m, Grant £2.40m, Investment DRF £10.29m, DRF £0.029m Delivery Status: Ongoing</t>
  </si>
  <si>
    <t>Major schemes including: A4119 Coedely Dualling, Mountain Ash Cross Valley Link, Llanharan Bypass and Making Better Use works.
Location: Countywide.</t>
  </si>
  <si>
    <t>Structures</t>
  </si>
  <si>
    <t>Funding Sources: LA £1m, Unsupported Borrowing £2.05m, Grant £0.007m, Investment DRF £3.31m, DRF £2.82m. Delivery Status: Schemes are at various stages of design, tender, delivery.</t>
  </si>
  <si>
    <t>Schemes: Brook St. Bridge, St.Albans Bridge and advance preparation over various areas within the county.
Location: Countywide.</t>
  </si>
  <si>
    <t>Taff Vale Development</t>
  </si>
  <si>
    <t>Funding Sources: Unsupported Borrowing £6.60m, Investment DRF £0.46m Delivery Status: Ongoing delivery</t>
  </si>
  <si>
    <t>Redevelopment of Taff Vale site.
Location: Pontypridd.</t>
  </si>
  <si>
    <t>Disabled Facilities Grants/Adaptations</t>
  </si>
  <si>
    <t>Funding Sources: LA £10.74m, Investment DRF £0.76m, Other £0.008m Delivery Status: Ongoing delivery.</t>
  </si>
  <si>
    <t>Works of adaptation for disabled residents living in their own home.
Location: Countywide.</t>
  </si>
  <si>
    <t>Modernisation Programme (Adults)</t>
  </si>
  <si>
    <t>Funding Source: LA £1.61m, Investment DRF £6.95m, Revenue £1.04m Delivery Status: Ongoing</t>
  </si>
  <si>
    <t>Investment in Adult Care Programme including Extra Care Facility and Supported Living.                                                                                               Location: Countywide.</t>
  </si>
  <si>
    <t>Vehicles</t>
  </si>
  <si>
    <t>Funding Source: LA £1.34m, DRF £7.38m. Delivery Status: Ongoing.</t>
  </si>
  <si>
    <t>Ongoing replacement programme of fleet vehicles via LA framework of suppliers.
Location: Countywide.</t>
  </si>
  <si>
    <t>Waste Strategy</t>
  </si>
  <si>
    <t>Funding Source: LA £0.25m Grant £1.01m, Investment DRF £1.43m. Delivery Status: Ongoing.</t>
  </si>
  <si>
    <t>Investment in Materials Recovery Facility.</t>
  </si>
  <si>
    <t>Robertstown Development</t>
  </si>
  <si>
    <t>Funding Source: LA £0.25m, ERDF £3.18m, Investment DRF £2.87m Delivery Status: Ongoing delivery</t>
  </si>
  <si>
    <t>Developing modern business accommodation at Robertstown.                     Location: Aberdare.</t>
  </si>
  <si>
    <t>Coed Ely Development</t>
  </si>
  <si>
    <t>Funding Source: Investment DRF £0.23m, WEFO/WG £2.03m, Other £0.50 Delivery Status: Ongoing delivery</t>
  </si>
  <si>
    <t>Developing modern business accommodation at Coed Ely.                          Location: Tonyrefail.</t>
  </si>
  <si>
    <t>Valleys Taskforce RCT+ Empty Homes</t>
  </si>
  <si>
    <t>Funding Source: WEFO/WG £7.77m Delivery Status: Ongoing</t>
  </si>
  <si>
    <t xml:space="preserve">Scheme offers applicants a grant to bring empty homes back into use.   Location: RCT, Caerphilly, Merthyr, Blaenau Gwent, Torfaen, Neath Port Talbot, Bridgend, Swansea and Carmarthenshire. </t>
  </si>
  <si>
    <t>Transportation and Travel Schemes</t>
  </si>
  <si>
    <t>Funding Source: LA £0.04m, Grant £2.39m, Investment DRF £0.11m Delivery Status: Ongoing</t>
  </si>
  <si>
    <t>Investment into various transfer and travel schemes.                                       Location: Countywide</t>
  </si>
  <si>
    <t>Drainage Improvements</t>
  </si>
  <si>
    <t>Funding Source: LA £0.89m, Grant £5.74m, Investment DRF £0.23m Other £0.13m.Delivery Status: Ongoing</t>
  </si>
  <si>
    <t>Programme of flood alleviation and investment of drainage across the Borough.                                                                                                                Loaction: Countywide</t>
  </si>
  <si>
    <t>Storm Dennis Flood Recovery</t>
  </si>
  <si>
    <t>Funding Source:Grant £6.83m.</t>
  </si>
  <si>
    <t>Recovery costs of impact from Storm Dennis.                                              Location: Countywide</t>
  </si>
  <si>
    <t>Ffynnon Taf Primary Refurbishment and Extension</t>
  </si>
  <si>
    <t>Funding Source: LA £1.07m, WG £0.64m, Investment DRF £0.56m, Other £0.39m Delivery Status: Ongoing</t>
  </si>
  <si>
    <t>Ffynnon Taf Primary Refurbishment and Extension Location:Taffs Well</t>
  </si>
  <si>
    <t>WG Childcare Grant</t>
  </si>
  <si>
    <t>Funding Source: WG £4.03m, Revenue £0.07m, Other £0.75m Delivery Status: Ongoing</t>
  </si>
  <si>
    <t>Increasing childcare provision at key school sites across the Borough. Location: Countywide</t>
  </si>
  <si>
    <t>Swansea</t>
  </si>
  <si>
    <t>21st Century Schools (Band B)</t>
  </si>
  <si>
    <t xml:space="preserve">Initial Band B schemes are being developed, with a number of schemes on site and the first development due for completion. Financed by Welsh Government (WG) grant and Local Authority (LA) funding. </t>
  </si>
  <si>
    <t xml:space="preserve"> Individual schemes within the programme are subject to approval as schemes are developed. Location: Various, Swansea. </t>
  </si>
  <si>
    <t>Highways Capital Maintenance</t>
  </si>
  <si>
    <t>LA and WG grant funding utilising external and in-house contractors.</t>
  </si>
  <si>
    <t>Location: Various locations throughout Swansea.</t>
  </si>
  <si>
    <t>Active Travel improvements to cycling routes</t>
  </si>
  <si>
    <t>LA and WG grant funding.</t>
  </si>
  <si>
    <t xml:space="preserve">Various existing cycle routes and to create network improvements or missing links between cycle routes across Swansea. </t>
  </si>
  <si>
    <t>Tir John refuse tip closure and remedial works</t>
  </si>
  <si>
    <t xml:space="preserve">LA £7.25m – capping elements ongoing. </t>
  </si>
  <si>
    <t>Location: St Thomas, Swansea, SA1 8NS.</t>
  </si>
  <si>
    <t>Buildings Capital Maintenance</t>
  </si>
  <si>
    <t>LA funded and WG grant towards School capital maintenance utilising external and in-house contractors.</t>
  </si>
  <si>
    <t>Location: Various locations throughout Swansea including School buildings.</t>
  </si>
  <si>
    <t>Swansea City Centre Redevelopment (City Deal schemes - Phase 1)</t>
  </si>
  <si>
    <t>Financed by LA, City Deal and WG grant funding, construction commenced with completion of Arena due 2021.</t>
  </si>
  <si>
    <t>Location: Swansea SA1 City Centre.</t>
  </si>
  <si>
    <t>Swansea City Centre Redevelopment (City Deal schemes - Phase 2)</t>
  </si>
  <si>
    <t>Development phase funded by LA.</t>
  </si>
  <si>
    <t>Location: Swansea various sites.</t>
  </si>
  <si>
    <t>Wind Street improvements</t>
  </si>
  <si>
    <t>LA funding and WG grant funding.</t>
  </si>
  <si>
    <t>Pedestrianisation and enhancement of Wind Street area linking in with City Centre improvements.</t>
  </si>
  <si>
    <t>Kingsway Infrastructure development</t>
  </si>
  <si>
    <t>Scheme being delivered. Funded by LA and WEFO.</t>
  </si>
  <si>
    <t>Location: Swansea.</t>
  </si>
  <si>
    <t>Hafod-Morfa Copperworks Powerhouse</t>
  </si>
  <si>
    <t>LA match and NHLF funding secured. Construction works commenced.</t>
  </si>
  <si>
    <t>Location: Swansea, Hafod-Morfa Copperworks site.</t>
  </si>
  <si>
    <t>Disabled Facilities Grants and Other Improvement grants / loans</t>
  </si>
  <si>
    <t>LA funding – various contractors.</t>
  </si>
  <si>
    <t>Location: Minor works to third party properties and property loan schemes at various locations throughout Swansea.</t>
  </si>
  <si>
    <t>Agile and Mobile digital transformation programme</t>
  </si>
  <si>
    <t xml:space="preserve">LA funding. </t>
  </si>
  <si>
    <t>Provision of ICT equipment to enable agile working for LA workforce.</t>
  </si>
  <si>
    <t>Housing Revenue Account Schemes</t>
  </si>
  <si>
    <t>LA and WG funding – various external and internal contractors.</t>
  </si>
  <si>
    <t>Improvements to council dwellings and external facilities to achieve WHQS and More Homes programme.                         Location: various locations throughout Swansea.</t>
  </si>
  <si>
    <t>Swansea Vale New Car Park Facility</t>
  </si>
  <si>
    <t>Provision of new car parking at Swansea Vale.</t>
  </si>
  <si>
    <t>Property Acquisition and Refurbishment of the Palace Theatre</t>
  </si>
  <si>
    <t>LA and WEFO Funding.</t>
  </si>
  <si>
    <t>Restoration and conversion of the Palace Theatre a Grade II listed building to house technology, start-up and creative businesses.</t>
  </si>
  <si>
    <t>Tir John Solar Panel Farm</t>
  </si>
  <si>
    <t>Development of a solar farm at Tir John site which will support LA carbon reduction.</t>
  </si>
  <si>
    <t>Torfaen</t>
  </si>
  <si>
    <t xml:space="preserve">Local Authority (LA) and Welsh Government (WG) funding – Delivery ongoing. Contractor appointed for phase 1b – construction of three new primary schools which have been completed, the redevelopment of two primary schools - completed. Building a new secondary school and post 16 centre - underway. </t>
  </si>
  <si>
    <t>Building of a new Welsh medium primary school funded by Welsh Government.</t>
  </si>
  <si>
    <t>Adventure Triangle Scheme</t>
  </si>
  <si>
    <t>Funded by European Regional Development Fund (ERDF) and WG.</t>
  </si>
  <si>
    <t>Collaborative scheme with Caerphilly CBC to regenerate the Mon and Brecon Canal.</t>
  </si>
  <si>
    <t>The British Redevelopment</t>
  </si>
  <si>
    <t>WG, Vibrant and Viable Places (VVP) funding and LA core funding.</t>
  </si>
  <si>
    <t>Redevelopment of an old coalfield site.</t>
  </si>
  <si>
    <t>21st Century Schools Band B - Maendy School New Build</t>
  </si>
  <si>
    <t>The first of our Band B projects approved and under construction, funding by Welsh Government and LA.</t>
  </si>
  <si>
    <t>Replacement school in Cwmbran.</t>
  </si>
  <si>
    <t>Vale of Glamorgan</t>
  </si>
  <si>
    <t>Local Authority (LA), Welsh Government (WG) and Section106 funding – Multiple contractors.</t>
  </si>
  <si>
    <t>Location: Various locations across the Vale of Glamorgan. Programme to bring schools up to 21st Century Standard.</t>
  </si>
  <si>
    <t>Street Lighting Energy Reduction Strategy (Salix)</t>
  </si>
  <si>
    <t>LA, Salix Loan - Contractor appointed.</t>
  </si>
  <si>
    <t>Location: Various locations across the Vale of Glamorgan.</t>
  </si>
  <si>
    <t xml:space="preserve">Resource Recovery Facility </t>
  </si>
  <si>
    <t>LA, WG - Contractor appointed.</t>
  </si>
  <si>
    <r>
      <t xml:space="preserve">Location: Llandow, Vale of Glamorgan Council.                                       Construction of the </t>
    </r>
    <r>
      <rPr>
        <sz val="8"/>
        <rFont val="Arial"/>
        <family val="2"/>
      </rPr>
      <t>Waste</t>
    </r>
    <r>
      <rPr>
        <sz val="8"/>
        <color rgb="FF000000"/>
        <rFont val="Arial"/>
        <family val="2"/>
      </rPr>
      <t xml:space="preserve"> Transfer Station.  </t>
    </r>
  </si>
  <si>
    <t>Visible Services Highway Improvements</t>
  </si>
  <si>
    <t>LA, WG - £752k of Highway Refurbishment grant for 2020/21.</t>
  </si>
  <si>
    <t>Location: Various locations across the Vale of Glamorgan. Resurfacing Programme.</t>
  </si>
  <si>
    <t xml:space="preserve">LA </t>
  </si>
  <si>
    <t xml:space="preserve">Location: Various locations across the Vale of Glamorgan. Issuing of third party grants for adaptions.  </t>
  </si>
  <si>
    <t>City Deal</t>
  </si>
  <si>
    <t>LA</t>
  </si>
  <si>
    <t>New Build- Holm View Phase 2</t>
  </si>
  <si>
    <t>HRA - Borrowing</t>
  </si>
  <si>
    <t>34 units to generate rental income to service borrowing.</t>
  </si>
  <si>
    <t>New Build- Hayes Lane</t>
  </si>
  <si>
    <t>HRA - Borrowing - Package deal awarded to Pegaus Development</t>
  </si>
  <si>
    <t>23 units, generate rental income to service borrowing. Onsite.</t>
  </si>
  <si>
    <t>New Build Hayes Road</t>
  </si>
  <si>
    <t>HRA - Borrowing. Procured through WPA framework</t>
  </si>
  <si>
    <t>53 Units generate rental income to service borrowing.</t>
  </si>
  <si>
    <t>New Build-Eagleswell</t>
  </si>
  <si>
    <t>40 units generate rental income to service borrowing.</t>
  </si>
  <si>
    <t>New Build -Barry Town Centre Regeneration -Compound</t>
  </si>
  <si>
    <t>47 units generate rental income to service borrowing.</t>
  </si>
  <si>
    <t>New Build-Barry Town Centre Regeneration -Broad St Clinic</t>
  </si>
  <si>
    <t>32 units generate rental income to service borrowing.</t>
  </si>
  <si>
    <t>New Build -Bryn Hafren school site</t>
  </si>
  <si>
    <t>61 units generate rental income to service borrowing.</t>
  </si>
  <si>
    <t>New Build -Over 55's Accommodation, Penarth</t>
  </si>
  <si>
    <t>45 units generate rental income to service borrowing.</t>
  </si>
  <si>
    <t>Communal Areas Internal</t>
  </si>
  <si>
    <t>HRA - funded by MRA/Contribution from Revenue (CERA)</t>
  </si>
  <si>
    <t>External Communal Refurb Project 1-3</t>
  </si>
  <si>
    <t>Preparation works started in 2020, works to be carried out in 2021- delayed due to Covid.</t>
  </si>
  <si>
    <t>External Communal Refurb Project 4-6</t>
  </si>
  <si>
    <t>External Communal Refurb Project 7-9</t>
  </si>
  <si>
    <t>Wrexham</t>
  </si>
  <si>
    <t>21st Century Schools Programme – Band B</t>
  </si>
  <si>
    <t>Local Authority (LA) £10.18m, Diocese £2.42m, Welsh Government (WG) £40.06m.</t>
  </si>
  <si>
    <t>New Schools, Extension and Refurbishments across Faith, Welsh and English medium schools at a variety of locations across the County. Strategic Outline Programme approved July 2018.</t>
  </si>
  <si>
    <t>Housing Revenue Account Council dwellings upgrade</t>
  </si>
  <si>
    <t>WG £37.7m, £166.96m prudential borrowing LA £14.34m – Delivery ongoing – multiple contractors.</t>
  </si>
  <si>
    <t>Upgrades to Council dwellings include central heating, re-roofing, electrical work, kitchens, bathrooms and other major repairs.                      Location: Countywide.</t>
  </si>
  <si>
    <t>LA supported borrowing – Delivery ongoing – multiple contractors.</t>
  </si>
  <si>
    <t>Statutory requirement – property adaptations to allow individuals to remain in their own homes e.g. showers, stair lifts, internal modifications.
Location: Countywide.</t>
  </si>
  <si>
    <t>Highways Structural Maintenance</t>
  </si>
  <si>
    <t>LA £5.94m and WG £0.73m – Delivery ongoing – multiple contractors.</t>
  </si>
  <si>
    <t>Wellbeing Hub/Crown Buildings Refurbishment</t>
  </si>
  <si>
    <t>LA £3.97m WG £2.77m - Contractor Appointed Delivery Ongoing</t>
  </si>
  <si>
    <t>Creation of a town centre 'Community Health and Wellbeing Hub' and Social Care and Education Office Accommodation.                                               Location:LL13 8BG.</t>
  </si>
  <si>
    <t>Childcare Offer Schemes</t>
  </si>
  <si>
    <t>WG £4.8m Childcare Offer grant – delivery ongoing.</t>
  </si>
  <si>
    <t>To support the authority to provide sufficient childcare places to meet demand. 
Location: Countywide.</t>
  </si>
  <si>
    <t>Town Centre Conservation Area</t>
  </si>
  <si>
    <t>LA £1m HLF £1.5m</t>
  </si>
  <si>
    <t>Town Centre Heritage Scheme for the refurbishment of buildings identified within the Wrexham Town Centre Conservation Area.   Location: Wrexham Town Centre LL11.</t>
  </si>
  <si>
    <t xml:space="preserve">Annex 3 – Private Sector Project Pipeline   </t>
  </si>
  <si>
    <t>As part of our work to develop a complete picture of strategic infrastructure investment across Wales, the following section contains a collation of private sector investment from the Energy, Water and Rail sectors. Whilst the schemes presented here are priority investments and have a high probability of being delivered, they do not represent any formal commitment from the companies or their partners included below.</t>
  </si>
  <si>
    <t>Total scheme value (est.£m)</t>
  </si>
  <si>
    <t>Water - Dŵr Cymru Welsh Water</t>
  </si>
  <si>
    <t>Collecting, Storing and Transferring Raw Water</t>
  </si>
  <si>
    <t>N/A</t>
  </si>
  <si>
    <t>Financed through Welsh Water by customers, capital markets and bank finance. Delivery through the company’s in-house and supply chain resources.</t>
  </si>
  <si>
    <t>The purpose of this investment is to improve raw water storage and security of supply and to comply with legislative obligations including: The Reservoirs Act 1975 and Flood Water Management Act 2010. This investment also improves water quality through investment in Catchment level solutions with particular focus on the Brecon Beacons.</t>
  </si>
  <si>
    <t>Water distribution</t>
  </si>
  <si>
    <t>Investment in the infrastructure in Welsh Water’s distribution area are required to reduce the number of times customers need to contact us due to the appearance or taste of our water. Works will include improving the condition of trunk and distribution mains to reduce burst pipes and discolouration and will improve reliability and serviceability. The investment will also further improve the quality of water leaving our treatment works.</t>
  </si>
  <si>
    <t>This investment will reduce our levels of leakage over the 5 year period by 15% from 2020 levels. We will invest in technologies to help us identify where pipes are leaking more quickly and also invest in supporting customers to reduce leakage and water usage within the home, through our "Cartref" programme.</t>
  </si>
  <si>
    <t>Water distribution.</t>
  </si>
  <si>
    <t>We will invest £15m in replacing lead pipes at 7,000 locations where customers connect to our water network. We will target this investment towards our most vulnerable communities.</t>
  </si>
  <si>
    <t xml:space="preserve">Water distribution. </t>
  </si>
  <si>
    <t xml:space="preserve">We will invest £15m in providing resilience to our South Wales supply system by improving the link between two of our major water supply areas. </t>
  </si>
  <si>
    <t xml:space="preserve">Wastewater network. </t>
  </si>
  <si>
    <t>Investment is designed to enhance waste water assets in order to cope with the capacity required by a growing population. It will also ensure that first time sewerage applications are assessed and delivered where appropriate.</t>
  </si>
  <si>
    <t>Transferring and treating Wastewater to protect the Environment (NEP programme - wastewater treatment works)</t>
  </si>
  <si>
    <t>This investment is designed to deliver improvements to assets to meet Water Framework Directive, Habitats directive and conservation drivers (as determined in the National Environment programme). Work planned at wastewater treatment works and within the network will reduce the impact of our activities on the environment. Improvements to assets will also help meet Shellfish Water Directive water quality requirements, by reducing spills and overflows from the sewerage network and will help ensure that the company is able to maintain compliance with regulatory permits. Installation of monitors and impact investigation programmes will ensure that future investment is based on sound evidence and sustainable technologies.</t>
  </si>
  <si>
    <t>Transferring and Treating Wastewater to protect the Environment (NEP programme - CSOs)</t>
  </si>
  <si>
    <t xml:space="preserve">This investment is designed to deliver a reduction in the spills from our storm overflows, targeting those that are known to be impacting on water quality and are cost beneficial to address. </t>
  </si>
  <si>
    <t>Sewer flooding reduction programme</t>
  </si>
  <si>
    <t>Investment in our sewer networks to reduce the risk of our customers experiencing sewer flooding (external and internal).</t>
  </si>
  <si>
    <t>Water -  Hafren Dyfrdwy</t>
  </si>
  <si>
    <t>Improving Dams &amp; Treated Water Reservoirs</t>
  </si>
  <si>
    <t>Private sector investment, no WG funding expected.</t>
  </si>
  <si>
    <t>Private sector led investment.</t>
  </si>
  <si>
    <t>Investment in key assets.</t>
  </si>
  <si>
    <t>Lead pipe replacement</t>
  </si>
  <si>
    <t>Welsh Government (WG) Lead Free Wales Initiative.</t>
  </si>
  <si>
    <t>Enhancement: Water &amp; Waste</t>
  </si>
  <si>
    <t>General maintenance to ensure the assets continue to perform their duty.</t>
  </si>
  <si>
    <t>Ongoing maintenance Water, Waste &amp; Property</t>
  </si>
  <si>
    <t>ongoing</t>
  </si>
  <si>
    <t>Maintenance of non-infrastructure above ground assets.</t>
  </si>
  <si>
    <t>NEP Programme: Quality Schemes</t>
  </si>
  <si>
    <t>Water quality improvement at treatment works.</t>
  </si>
  <si>
    <t xml:space="preserve">NEP Programme: Water Eels, flow compliance </t>
  </si>
  <si>
    <t>Biodiversity, eels, flow compliance.</t>
  </si>
  <si>
    <t>Lake Vyrnwy HNLF Project</t>
  </si>
  <si>
    <t>WG contribution agreed via HLF</t>
  </si>
  <si>
    <t>Partnership project with RSPB and Heritage Lottery Fund. Contributing to well-being goals and the Environment (Wales) Act.</t>
  </si>
  <si>
    <t xml:space="preserve">Electric Vehicles </t>
  </si>
  <si>
    <t>Part of strategy to get to net zero carbon emissions.</t>
  </si>
  <si>
    <t>Security and Emergency Measures Direction (SEMD)</t>
  </si>
  <si>
    <t>Small Modular Reactors/ Advanced Modular Reactors</t>
  </si>
  <si>
    <t>Cwmni Egino being created to enable development at the Trawsfynydd site – funding in place to undertake first two year of work. Initial pump priming by WG may be required with increasing private sector involvement and ownership once successful technology vendor(s) is chosen.</t>
  </si>
  <si>
    <t>Potential for the delivery of first-of-a-kind new nuclear facilities at Trawsfynydd under consideration if Cwmni Egino is successful in attracting SMR vendor and investment. Potential also for Medical Radioisotopes and Research Reactor</t>
  </si>
  <si>
    <t>Onshore Wind</t>
  </si>
  <si>
    <t>Onshore still excluded from Contract for Difference (CfD) mechanism. Some consented projects now built but others remain stranded following exclusion from revenue support mechanisms (CfD/ROC). Some signs that onshore may be re-admitted to future auctions (2019+) but not guaranteed. May be structured as “non-CfD” subsidy or some form of Power Purchase funding route. Developers becoming more positive recently evidence on increasing “shared ownership” projects (Jan-Mar 18) to increase Welsh benefit.</t>
  </si>
  <si>
    <t>All projects will be under WG consenting powers (currently grid connections remain with UK). Over 2GW of commercial scale wind projects previously identified as achievable in Wales. Regeneris estimated around £1.1m per MW spend in development/construction phase of which 35% of this spend will be retained locally. Dialogue continues with developers and stakeholders.</t>
  </si>
  <si>
    <t>Solar</t>
  </si>
  <si>
    <t>Private sector led. Large scale solar project (70MW) approved in Anglesey (Nov 17). Driven by PPAs rather than subsidy schemes.</t>
  </si>
  <si>
    <t>Previous shift to small scale projects now seems to be moving back towards very large scale ground mounted projects to give lowest cost per MW benefits of scale £4.5m investment in Monmouthshire solar farm and £3m Flintshire LED.</t>
  </si>
  <si>
    <t>Energy from Waste – Parc Adfer</t>
  </si>
  <si>
    <t>Ten procurement projects, incorporating residual waste and anaerobic digestion for food waste, providing over 75MW are proposed, consented or under construction. Private sector investment with 23 year loan from Green Investment Bank/Siemens. WG Funding £5.56m revenue pa (25 years). The Parc Adfer funding is funding to support the five North Wales Local Authority’s and covers the 25 year life of the project.</t>
  </si>
  <si>
    <t>The construction phase for the new £180m energy- from-waste facility for North Wales (Parc Adfer) started at the beginning of 2017 and will take an estimated three years to complete. Once operations commence in 2019, post-recycled residential and business waste from five North Wales partnership authorities will be diverted from landfill to generate clean and sustainable energy for local homes and businesses. Parc Adfer will also be capable of providing heat and steam to local industry and nearby homes, an opportunity Wheelabrator Technologies is actively pursuing with local authorities and the Welsh Government. The facility aims to use local suppliers wherever possible through the construction and operational phases.</t>
  </si>
  <si>
    <t>Hydro Pumped Storage</t>
  </si>
  <si>
    <t>Private sector led. Glyn Rhonwy project has received development consent. Financing now a challenge after changes to embedded generation compensation payments, project currently paused. Based on outline figures, the project is expected to cost approximately £200m. Dinorwig have announced £50m upgrade to two of the existing four turbines which will further extend the life of the installation.</t>
  </si>
  <si>
    <t>Single proposal in North Wales for a pumped it is understood further sites have been identified for schemes of similar scale. Storage clearly critical to grid balancing with more intermittent renewables but battery projects seem favoured.</t>
  </si>
  <si>
    <t>Marine Energy – Wave and Tidal Stream</t>
  </si>
  <si>
    <t>European Structural Fund Programmes 2014-2020</t>
  </si>
  <si>
    <t xml:space="preserve">Private sector led projects part funded by the 2014-2020 European Structural Fund Programme. €100m to increase the number of wave and tidal energy devices being tested in Welsh waters and off the Welsh coast, including multi-device array deployments, thereby establishing Wales as a centre for marine energy production. Morlais progressing consenting of zone. Grid infrastructure will only follow in 2019 if device developers have a CfD or an Innovation Power Purchase Agreement or some other route to market for their projects. The Marine Energy Council is currently in discussion with BEIS and Treasury to find a way forward for this technology. </t>
  </si>
  <si>
    <t>Tidal Energy Ltd went into administration on 17 October 2016. DeltaStream technology development project did achieve its primary objective and has provided a significant amount of learning to the sector and the local supply chain. Marine energy projects are being delivered by Minesto, Marine Power Systems and Wave-tricity supported by EU funding. Morlais (West Anglesey) tidal demonstration zone has attracted ten tidal stream developers and has been awarded £4.5m of EU and £200k Welsh government funds. The Menter Môn Morlais scheme has been set up to help accelerate the development and commercialisation of multiple tidal stream technologies in the Crown Estate awarded Morlais Demonstration Zone. Wave Hub  are undertaking a technical and commercial feasibility study of the south Pembrokeshire wave demonstration zone and have been successful in gaining consent for its phase 1 demonstration zones which are for testing small devices and apparatus for six months, they are now working on phase 2 which are for larger devices.</t>
  </si>
  <si>
    <t>Western Power Distribution (WPD)</t>
  </si>
  <si>
    <t>RIIO Business Plan approved by OFGEM. Covers WPD’s South Wales region.</t>
  </si>
  <si>
    <t>Scottish Power Electricity Networks</t>
  </si>
  <si>
    <t>Investment covers SP Manweb region.</t>
  </si>
  <si>
    <t>Swansea Bay City Deal</t>
  </si>
  <si>
    <t xml:space="preserve">WG/WEFO funding expected
</t>
  </si>
  <si>
    <t>A mixture of private and public sector funding.</t>
  </si>
  <si>
    <t>There are a number of strands within the City Deal that have an energy component, including Pembroke Marine and Homes as Power Stations.</t>
  </si>
  <si>
    <t>Cardiff Capital Region</t>
  </si>
  <si>
    <t>There are a number of strands within the City Deal that have an energy component, including the Innovation and Housing themes.</t>
  </si>
  <si>
    <t>Smart Living</t>
  </si>
  <si>
    <t>Small levels of pump priming development with some projects to initialize smart innovative solutions. Smart Living Project Board.</t>
  </si>
  <si>
    <t>Working at regional and LA level to develop Wales-wide proposals for Smart Living drawing on a range of funding sources needed. Creating an innovative learning platform to inform future policy and attract smart innovative solutions to Wales. Smart Living Technical Group established bringing expertise and horizon scanning for innovative solutions to inform Wales. Supplemented by initiation of the Hydrogen and Associated Green Gases Reference Group. To-date demonstrators have attracted £15m investment and supplementary support of £30m from UK and private innovation sources.</t>
  </si>
  <si>
    <t>Within an approved Smart Living Framework a first wave of seven demonstrator projects have been initiated covering different learning opportunities. Demonstrators include:
•   the Medium Voltage Direct Current (Angle DC) pilot in Anglesey being taken forward by Scottish Power Energy Networks to improve management and control of capacity of the local networks       
•   Bridgend County Borough Council working with the Energy Technologies Institute and now the Energy Systems Catapult piloting and demonstrating Smart Systems and Heat using new technologies, systems and processes applied to heat.</t>
  </si>
  <si>
    <t>Local Energy</t>
  </si>
  <si>
    <t xml:space="preserve"> Ongoing</t>
  </si>
  <si>
    <t>WG Local Energy Service provides advice, support and enabling funding to encourage the development of small scale and distributed generation of energy (electricity and heat). It is supporting the projects in development for the ERDF funded programme. 16 community scale projects have now been constructed and are operational in Wales, with WG support, providing an estimated lifetime return of £18m. However reduction in Feed in Tariffs mean developments without pre-accreditation are much less likely to go ahead. Work is under way to develop business models that work in a subsidy free environment. Likely to need a patient capital approach as projects are viable over longer term. WG Local Energy Fund provides access to approx £5m recycling capital. WG has published targets for 1GW of locally owned electricity generation by 2030. Currently 397MW of electricity and 177MW of heat capacity is locally owned.</t>
  </si>
  <si>
    <t>Local Energy – Small Scale Renewables</t>
  </si>
  <si>
    <t>Up to 15 ERDF.</t>
  </si>
  <si>
    <t>Private sector, third sector and public sector led projects.</t>
  </si>
  <si>
    <t>One operation has been approved, committing £6.5m ERDF. Earlier in 2017 a ‘Call’ for proposals in the ERDF Small Scale Renewables Specific Objective, was conducted with significant interest generated. Nine operations were invited into ‘business planning’ and are currently in development. These proposals will seek to deliver investment of up to £9m ERDF, delivering the relevant indicators and wider community benefits across a mix of technologies, including solar, PV, battery, hydro and geothermal.</t>
  </si>
  <si>
    <t>Gas</t>
  </si>
  <si>
    <t>Private sector led projects.</t>
  </si>
  <si>
    <t>A number of nationally significant infrastructure projects are being considered by the Planning Inspectorate, totalling around 1.5GW. Should these schemes be granted development consent, they could cumulatively comprise investment of £1.5bn.</t>
  </si>
  <si>
    <t>Network Rail</t>
  </si>
  <si>
    <t>Wales Route renewal plans for Control Period 6 (2019-24)</t>
  </si>
  <si>
    <t>Renewal of railway assets including signalling, track, structures and other assets. Significant projects during control period 6 (2019 - 2024) include: the renewal or refurbishment of almost 250 miles of track across the network; the renewal of a Grade II listed viaduct at Barmouth; and the resignalling project for South West Wales.</t>
  </si>
  <si>
    <t>Access for All Funding for Wales</t>
  </si>
  <si>
    <t>To provide improved accessibility at 11 stations across the route, with match funding from WG.</t>
  </si>
  <si>
    <t>A40 West of St Clears Improvement – Llanddewi Velfrey to Redstone Cross</t>
  </si>
  <si>
    <t>Nov 2021 (with option to extend by up to 18 months).</t>
  </si>
  <si>
    <t>March 2023 with a further option to extend for up to an additional two years.</t>
  </si>
  <si>
    <t>WG Band B funding (subject to approval) and councils own funding for a variety of schemes to improve school facilities and infrastructure in Cardiff. Location: Countywide</t>
  </si>
  <si>
    <r>
      <t>The scheme will deliver over 250 affordable homes and 250 open market homes, together with land for a new school. The remediation contract has completed, and construction commenced</t>
    </r>
    <r>
      <rPr>
        <sz val="8"/>
        <color rgb="FFFF0000"/>
        <rFont val="Arial"/>
        <family val="2"/>
      </rPr>
      <t xml:space="preserve"> </t>
    </r>
    <r>
      <rPr>
        <sz val="8"/>
        <rFont val="Arial"/>
        <family val="2"/>
      </rPr>
      <t>in late</t>
    </r>
    <r>
      <rPr>
        <sz val="8"/>
        <color rgb="FFFF0000"/>
        <rFont val="Arial"/>
        <family val="2"/>
      </rPr>
      <t xml:space="preserve"> </t>
    </r>
    <r>
      <rPr>
        <sz val="8"/>
        <rFont val="Arial"/>
        <family val="2"/>
      </rPr>
      <t>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</si>
</sst>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Red]\-#,##0\ "/>
    <numFmt numFmtId="165" formatCode="#,##0_ ;\-#,##0\ "/>
    <numFmt numFmtId="166" formatCode="0.0"/>
    <numFmt numFmtId="167" formatCode="_-* #,##0.0_-;\-* #,##0.0_-;_-* &quot;-&quot;??_-;_-@_-"/>
  </numFmts>
  <fonts count="17" x14ac:knownFonts="1">
    <font>
      <sz val="12"/>
      <color theme="1"/>
      <name val="Arial"/>
      <family val="2"/>
    </font>
    <font>
      <sz val="12"/>
      <color theme="1"/>
      <name val="Arial"/>
      <family val="2"/>
    </font>
    <font>
      <sz val="11"/>
      <color theme="1"/>
      <name val="Calibri"/>
      <family val="2"/>
      <scheme val="minor"/>
    </font>
    <font>
      <sz val="10"/>
      <color rgb="FF000000"/>
      <name val="Times New Roman"/>
      <family val="1"/>
    </font>
    <font>
      <sz val="10"/>
      <color rgb="FF000000"/>
      <name val="Arial"/>
      <family val="2"/>
    </font>
    <font>
      <b/>
      <sz val="8"/>
      <name val="Arial"/>
      <family val="2"/>
    </font>
    <font>
      <b/>
      <sz val="10"/>
      <name val="Arial"/>
      <family val="2"/>
    </font>
    <font>
      <b/>
      <sz val="10"/>
      <color rgb="FFFFFFFF"/>
      <name val="Arial"/>
      <family val="2"/>
    </font>
    <font>
      <sz val="10"/>
      <name val="Arial"/>
      <family val="2"/>
    </font>
    <font>
      <sz val="8"/>
      <color theme="1"/>
      <name val="Arial"/>
      <family val="2"/>
    </font>
    <font>
      <sz val="8"/>
      <name val="Arial"/>
      <family val="2"/>
    </font>
    <font>
      <sz val="8"/>
      <color rgb="FF000000"/>
      <name val="Arial"/>
      <family val="2"/>
    </font>
    <font>
      <vertAlign val="superscript"/>
      <sz val="8"/>
      <name val="Arial"/>
      <family val="2"/>
    </font>
    <font>
      <sz val="8"/>
      <color rgb="FFFF0000"/>
      <name val="Arial"/>
      <family val="2"/>
    </font>
    <font>
      <b/>
      <sz val="8"/>
      <color theme="1"/>
      <name val="Arial"/>
      <family val="2"/>
    </font>
    <font>
      <sz val="8"/>
      <color indexed="8"/>
      <name val="Arial"/>
      <family val="2"/>
    </font>
    <font>
      <sz val="10"/>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AF1D1F"/>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24">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auto="1"/>
      </left>
      <right/>
      <top style="thin">
        <color auto="1"/>
      </top>
      <bottom/>
      <diagonal/>
    </border>
    <border>
      <left style="thin">
        <color indexed="64"/>
      </left>
      <right style="thin">
        <color indexed="64"/>
      </right>
      <top style="thin">
        <color rgb="FF000000"/>
      </top>
      <bottom style="thin">
        <color indexed="64"/>
      </bottom>
      <diagonal/>
    </border>
    <border>
      <left style="thin">
        <color auto="1"/>
      </left>
      <right/>
      <top/>
      <bottom style="thin">
        <color auto="1"/>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auto="1"/>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0" fontId="3" fillId="0" borderId="0"/>
    <xf numFmtId="0" fontId="2" fillId="0" borderId="0"/>
    <xf numFmtId="43" fontId="1" fillId="0" borderId="0" applyFont="0" applyFill="0" applyBorder="0" applyAlignment="0" applyProtection="0"/>
    <xf numFmtId="0" fontId="2" fillId="0" borderId="0"/>
    <xf numFmtId="0" fontId="3" fillId="0" borderId="0"/>
    <xf numFmtId="0" fontId="2" fillId="0" borderId="0"/>
  </cellStyleXfs>
  <cellXfs count="225">
    <xf numFmtId="0" fontId="0" fillId="0" borderId="0" xfId="0"/>
    <xf numFmtId="0" fontId="5" fillId="2" borderId="5" xfId="2" applyFont="1" applyFill="1" applyBorder="1" applyAlignment="1">
      <alignment horizontal="left" vertical="top" wrapText="1"/>
    </xf>
    <xf numFmtId="0" fontId="5" fillId="2" borderId="5" xfId="2" applyFont="1" applyFill="1" applyBorder="1" applyAlignment="1">
      <alignment vertical="top" wrapText="1"/>
    </xf>
    <xf numFmtId="0" fontId="9" fillId="0" borderId="0" xfId="0" applyFont="1"/>
    <xf numFmtId="0" fontId="10" fillId="0" borderId="5" xfId="2" applyFont="1" applyBorder="1" applyAlignment="1">
      <alignment horizontal="left" vertical="top" wrapText="1"/>
    </xf>
    <xf numFmtId="0" fontId="10" fillId="0" borderId="5" xfId="2" applyFont="1" applyBorder="1" applyAlignment="1">
      <alignment vertical="top" wrapText="1"/>
    </xf>
    <xf numFmtId="3" fontId="10" fillId="0" borderId="5" xfId="2" applyNumberFormat="1" applyFont="1" applyBorder="1" applyAlignment="1">
      <alignment horizontal="right" vertical="top" wrapText="1"/>
    </xf>
    <xf numFmtId="1" fontId="10" fillId="0" borderId="5" xfId="2" applyNumberFormat="1" applyFont="1" applyBorder="1" applyAlignment="1">
      <alignment horizontal="right" vertical="top" wrapText="1"/>
    </xf>
    <xf numFmtId="1" fontId="10" fillId="0" borderId="13" xfId="2" applyNumberFormat="1" applyFont="1" applyBorder="1" applyAlignment="1">
      <alignment horizontal="right" vertical="top" wrapText="1"/>
    </xf>
    <xf numFmtId="0" fontId="10" fillId="0" borderId="11" xfId="2" applyFont="1" applyBorder="1" applyAlignment="1">
      <alignment horizontal="left" vertical="top" wrapText="1"/>
    </xf>
    <xf numFmtId="0" fontId="11" fillId="0" borderId="5" xfId="2" applyFont="1" applyBorder="1" applyAlignment="1">
      <alignment horizontal="left" vertical="top" wrapText="1"/>
    </xf>
    <xf numFmtId="1" fontId="11" fillId="0" borderId="5" xfId="2" applyNumberFormat="1" applyFont="1" applyBorder="1" applyAlignment="1">
      <alignment horizontal="right" vertical="top" wrapText="1"/>
    </xf>
    <xf numFmtId="1" fontId="11" fillId="0" borderId="13" xfId="2" applyNumberFormat="1" applyFont="1" applyBorder="1" applyAlignment="1">
      <alignment horizontal="right" vertical="top" wrapText="1"/>
    </xf>
    <xf numFmtId="0" fontId="11" fillId="0" borderId="0" xfId="2" applyFont="1" applyAlignment="1">
      <alignment horizontal="left" vertical="top" wrapText="1"/>
    </xf>
    <xf numFmtId="3" fontId="10" fillId="0" borderId="5" xfId="4" applyNumberFormat="1" applyFont="1" applyFill="1" applyBorder="1" applyAlignment="1">
      <alignment horizontal="right" vertical="top" wrapText="1"/>
    </xf>
    <xf numFmtId="0" fontId="10" fillId="0" borderId="13" xfId="2" applyFont="1" applyBorder="1" applyAlignment="1">
      <alignment horizontal="right" vertical="top" wrapText="1"/>
    </xf>
    <xf numFmtId="0" fontId="11" fillId="0" borderId="11" xfId="2" applyFont="1" applyBorder="1" applyAlignment="1">
      <alignment horizontal="left" vertical="top" wrapText="1"/>
    </xf>
    <xf numFmtId="0" fontId="14" fillId="4" borderId="7" xfId="0" applyFont="1" applyFill="1" applyBorder="1" applyAlignment="1">
      <alignment vertical="center" wrapText="1"/>
    </xf>
    <xf numFmtId="0" fontId="14" fillId="4" borderId="7" xfId="0" applyFont="1" applyFill="1" applyBorder="1" applyAlignment="1">
      <alignment horizontal="right" vertical="center" wrapText="1"/>
    </xf>
    <xf numFmtId="0" fontId="14" fillId="4" borderId="18" xfId="0" applyFont="1" applyFill="1" applyBorder="1" applyAlignment="1">
      <alignment vertical="center" wrapText="1"/>
    </xf>
    <xf numFmtId="0" fontId="14" fillId="4" borderId="20" xfId="0" applyFont="1" applyFill="1" applyBorder="1" applyAlignment="1">
      <alignment vertical="center" wrapText="1"/>
    </xf>
    <xf numFmtId="0" fontId="10" fillId="0" borderId="5" xfId="2" applyFont="1" applyBorder="1" applyAlignment="1">
      <alignment horizontal="right" vertical="top" wrapText="1"/>
    </xf>
    <xf numFmtId="0" fontId="11" fillId="0" borderId="13" xfId="2" applyFont="1" applyBorder="1" applyAlignment="1">
      <alignment horizontal="left" vertical="top" wrapText="1"/>
    </xf>
    <xf numFmtId="0" fontId="11" fillId="0" borderId="9" xfId="2" applyFont="1" applyBorder="1" applyAlignment="1">
      <alignment horizontal="left" vertical="top" wrapText="1"/>
    </xf>
    <xf numFmtId="0" fontId="10" fillId="0" borderId="9" xfId="2" applyFont="1" applyBorder="1" applyAlignment="1">
      <alignment horizontal="left" vertical="top" wrapText="1"/>
    </xf>
    <xf numFmtId="0" fontId="10" fillId="0" borderId="9" xfId="2" applyFont="1" applyBorder="1" applyAlignment="1">
      <alignment horizontal="right" vertical="top" wrapText="1"/>
    </xf>
    <xf numFmtId="1" fontId="11" fillId="0" borderId="9" xfId="2" applyNumberFormat="1" applyFont="1" applyBorder="1" applyAlignment="1">
      <alignment horizontal="right" vertical="top" wrapText="1"/>
    </xf>
    <xf numFmtId="1" fontId="11" fillId="0" borderId="0" xfId="2" applyNumberFormat="1" applyFont="1" applyAlignment="1">
      <alignment horizontal="right" vertical="top" wrapText="1"/>
    </xf>
    <xf numFmtId="0" fontId="10" fillId="0" borderId="21" xfId="2" applyFont="1" applyBorder="1" applyAlignment="1">
      <alignment horizontal="left" vertical="top" wrapText="1"/>
    </xf>
    <xf numFmtId="0" fontId="9" fillId="0" borderId="5" xfId="0" applyFont="1" applyBorder="1" applyAlignment="1">
      <alignment vertical="top"/>
    </xf>
    <xf numFmtId="0" fontId="9" fillId="0" borderId="5" xfId="0" applyFont="1" applyBorder="1" applyAlignment="1">
      <alignment horizontal="right" vertical="top"/>
    </xf>
    <xf numFmtId="0" fontId="9" fillId="0" borderId="13" xfId="0" applyFont="1" applyBorder="1" applyAlignment="1">
      <alignment vertical="top"/>
    </xf>
    <xf numFmtId="0" fontId="9" fillId="0" borderId="5" xfId="0" applyFont="1" applyBorder="1" applyAlignment="1">
      <alignment vertical="top" wrapText="1"/>
    </xf>
    <xf numFmtId="0" fontId="9" fillId="0" borderId="11" xfId="0" applyFont="1" applyBorder="1" applyAlignment="1">
      <alignment wrapText="1"/>
    </xf>
    <xf numFmtId="0" fontId="14" fillId="4" borderId="5" xfId="0" applyFont="1" applyFill="1" applyBorder="1" applyAlignment="1">
      <alignment vertical="center" wrapText="1"/>
    </xf>
    <xf numFmtId="0" fontId="14" fillId="4" borderId="5" xfId="0" applyFont="1" applyFill="1" applyBorder="1" applyAlignment="1">
      <alignment horizontal="right" vertical="center" wrapText="1"/>
    </xf>
    <xf numFmtId="0" fontId="14" fillId="4" borderId="13" xfId="0" applyFont="1" applyFill="1" applyBorder="1" applyAlignment="1">
      <alignment vertical="center" wrapText="1"/>
    </xf>
    <xf numFmtId="0" fontId="14" fillId="4" borderId="11" xfId="0" applyFont="1" applyFill="1" applyBorder="1" applyAlignment="1">
      <alignment vertical="center" wrapText="1"/>
    </xf>
    <xf numFmtId="0" fontId="10" fillId="0" borderId="1" xfId="2" applyFont="1" applyBorder="1" applyAlignment="1">
      <alignment horizontal="right" vertical="top" wrapText="1"/>
    </xf>
    <xf numFmtId="0" fontId="10" fillId="0" borderId="6" xfId="2" applyFont="1" applyBorder="1" applyAlignment="1">
      <alignment horizontal="right" vertical="top" wrapText="1"/>
    </xf>
    <xf numFmtId="0" fontId="14" fillId="4" borderId="9" xfId="0" applyFont="1" applyFill="1" applyBorder="1" applyAlignment="1">
      <alignment vertical="center" wrapText="1"/>
    </xf>
    <xf numFmtId="0" fontId="14" fillId="4" borderId="9" xfId="0" applyFont="1" applyFill="1" applyBorder="1" applyAlignment="1">
      <alignment horizontal="right" vertical="center" wrapText="1"/>
    </xf>
    <xf numFmtId="0" fontId="10" fillId="0" borderId="5" xfId="0" applyFont="1" applyBorder="1" applyAlignment="1">
      <alignment horizontal="right" vertical="top"/>
    </xf>
    <xf numFmtId="0" fontId="10" fillId="0" borderId="5" xfId="0" applyFont="1" applyBorder="1" applyAlignment="1">
      <alignment horizontal="left" vertical="top" wrapText="1"/>
    </xf>
    <xf numFmtId="0" fontId="9" fillId="0" borderId="5" xfId="0" applyFont="1" applyBorder="1" applyAlignment="1">
      <alignment horizontal="left" vertical="top" wrapText="1"/>
    </xf>
    <xf numFmtId="0" fontId="0" fillId="0" borderId="11" xfId="0" applyBorder="1"/>
    <xf numFmtId="0" fontId="9" fillId="0" borderId="5" xfId="0" applyFont="1" applyBorder="1" applyAlignment="1">
      <alignment horizontal="right" vertical="top" wrapText="1"/>
    </xf>
    <xf numFmtId="49" fontId="9" fillId="0" borderId="5" xfId="0" applyNumberFormat="1" applyFont="1" applyBorder="1" applyAlignment="1">
      <alignment horizontal="right" vertical="top" wrapText="1"/>
    </xf>
    <xf numFmtId="49" fontId="9" fillId="0" borderId="13" xfId="0" applyNumberFormat="1" applyFont="1" applyBorder="1" applyAlignment="1">
      <alignment vertical="top" wrapText="1"/>
    </xf>
    <xf numFmtId="0" fontId="9" fillId="0" borderId="11" xfId="0" applyFont="1" applyBorder="1" applyAlignment="1">
      <alignment vertical="top" wrapText="1"/>
    </xf>
    <xf numFmtId="0" fontId="9" fillId="0" borderId="13" xfId="0" applyFont="1" applyBorder="1" applyAlignment="1">
      <alignment vertical="top" wrapText="1"/>
    </xf>
    <xf numFmtId="0" fontId="10" fillId="0" borderId="5" xfId="0" applyFont="1" applyBorder="1" applyAlignment="1">
      <alignment horizontal="right" vertical="top" wrapText="1"/>
    </xf>
    <xf numFmtId="0" fontId="14" fillId="4" borderId="5" xfId="0" applyFont="1" applyFill="1" applyBorder="1" applyAlignment="1">
      <alignment wrapText="1"/>
    </xf>
    <xf numFmtId="0" fontId="14" fillId="4" borderId="5" xfId="0" applyFont="1" applyFill="1" applyBorder="1" applyAlignment="1">
      <alignment horizontal="right" wrapText="1"/>
    </xf>
    <xf numFmtId="0" fontId="14" fillId="4" borderId="13" xfId="0" applyFont="1" applyFill="1" applyBorder="1" applyAlignment="1">
      <alignment wrapText="1"/>
    </xf>
    <xf numFmtId="0" fontId="14" fillId="4" borderId="11" xfId="0" applyFont="1" applyFill="1" applyBorder="1" applyAlignment="1">
      <alignment wrapText="1"/>
    </xf>
    <xf numFmtId="0" fontId="10" fillId="5" borderId="5" xfId="2" applyFont="1" applyFill="1" applyBorder="1" applyAlignment="1">
      <alignment horizontal="left" vertical="top" wrapText="1"/>
    </xf>
    <xf numFmtId="0" fontId="10" fillId="0" borderId="3" xfId="2" applyFont="1" applyBorder="1" applyAlignment="1">
      <alignment horizontal="left" vertical="top" wrapText="1"/>
    </xf>
    <xf numFmtId="0" fontId="10" fillId="0" borderId="1" xfId="2" applyFont="1" applyBorder="1" applyAlignment="1">
      <alignment vertical="top" wrapText="1"/>
    </xf>
    <xf numFmtId="0" fontId="10" fillId="0" borderId="6" xfId="2" applyFont="1" applyBorder="1" applyAlignment="1">
      <alignment vertical="top" wrapText="1"/>
    </xf>
    <xf numFmtId="1" fontId="11" fillId="0" borderId="6" xfId="2" applyNumberFormat="1" applyFont="1" applyBorder="1" applyAlignment="1">
      <alignment horizontal="right" vertical="top" wrapText="1"/>
    </xf>
    <xf numFmtId="0" fontId="10" fillId="0" borderId="5" xfId="0" applyFont="1" applyBorder="1" applyAlignment="1">
      <alignment vertical="center" wrapText="1"/>
    </xf>
    <xf numFmtId="0" fontId="10" fillId="0" borderId="11" xfId="0" applyFont="1" applyBorder="1" applyAlignment="1">
      <alignment vertical="top" wrapText="1"/>
    </xf>
    <xf numFmtId="0" fontId="11" fillId="0" borderId="5" xfId="2" applyFont="1" applyBorder="1" applyAlignment="1">
      <alignment vertical="top" wrapText="1"/>
    </xf>
    <xf numFmtId="0" fontId="11" fillId="0" borderId="5" xfId="0" applyFont="1" applyBorder="1" applyAlignment="1">
      <alignment horizontal="right" vertical="top" wrapText="1"/>
    </xf>
    <xf numFmtId="0" fontId="9" fillId="0" borderId="13" xfId="0" applyFont="1" applyBorder="1" applyAlignment="1">
      <alignment horizontal="right" vertical="top" wrapText="1"/>
    </xf>
    <xf numFmtId="0" fontId="9" fillId="0" borderId="11" xfId="0" applyFont="1" applyBorder="1" applyAlignment="1">
      <alignment vertical="center" wrapText="1"/>
    </xf>
    <xf numFmtId="3" fontId="10" fillId="0" borderId="6" xfId="2" applyNumberFormat="1" applyFont="1" applyBorder="1" applyAlignment="1">
      <alignment horizontal="right" vertical="top" wrapText="1"/>
    </xf>
    <xf numFmtId="0" fontId="10" fillId="0" borderId="9" xfId="2" applyFont="1" applyBorder="1" applyAlignment="1">
      <alignment vertical="top" wrapText="1"/>
    </xf>
    <xf numFmtId="165" fontId="10" fillId="0" borderId="9" xfId="4" applyNumberFormat="1" applyFont="1" applyFill="1" applyBorder="1" applyAlignment="1">
      <alignment horizontal="right" vertical="top" wrapText="1"/>
    </xf>
    <xf numFmtId="164" fontId="10" fillId="0" borderId="9" xfId="2" applyNumberFormat="1" applyFont="1" applyBorder="1" applyAlignment="1">
      <alignment horizontal="right" vertical="top" wrapText="1"/>
    </xf>
    <xf numFmtId="1" fontId="11" fillId="0" borderId="16" xfId="2" applyNumberFormat="1" applyFont="1" applyBorder="1" applyAlignment="1">
      <alignment horizontal="right" vertical="top" wrapText="1"/>
    </xf>
    <xf numFmtId="0" fontId="11" fillId="0" borderId="7" xfId="2" applyFont="1" applyBorder="1" applyAlignment="1">
      <alignment horizontal="left" vertical="top" wrapText="1"/>
    </xf>
    <xf numFmtId="0" fontId="10" fillId="0" borderId="0" xfId="2" applyFont="1" applyAlignment="1">
      <alignment vertical="top" wrapText="1"/>
    </xf>
    <xf numFmtId="0" fontId="10" fillId="0" borderId="7" xfId="2" applyFont="1" applyBorder="1" applyAlignment="1">
      <alignment horizontal="right" vertical="top" wrapText="1"/>
    </xf>
    <xf numFmtId="1" fontId="11" fillId="0" borderId="7" xfId="2" applyNumberFormat="1" applyFont="1" applyBorder="1" applyAlignment="1">
      <alignment horizontal="right" vertical="top" wrapText="1"/>
    </xf>
    <xf numFmtId="1" fontId="11" fillId="0" borderId="3" xfId="2" applyNumberFormat="1" applyFont="1" applyBorder="1" applyAlignment="1">
      <alignment horizontal="right" vertical="top" wrapText="1"/>
    </xf>
    <xf numFmtId="0" fontId="13" fillId="0" borderId="20" xfId="2" applyFont="1" applyBorder="1" applyAlignment="1">
      <alignment horizontal="left" vertical="top" wrapText="1"/>
    </xf>
    <xf numFmtId="0" fontId="10" fillId="0" borderId="3" xfId="2" applyFont="1" applyBorder="1" applyAlignment="1">
      <alignment horizontal="right" vertical="top" wrapText="1"/>
    </xf>
    <xf numFmtId="0" fontId="10" fillId="0" borderId="4" xfId="2" applyFont="1" applyBorder="1" applyAlignment="1">
      <alignment horizontal="right" vertical="top" wrapText="1"/>
    </xf>
    <xf numFmtId="0" fontId="10" fillId="0" borderId="10" xfId="2" applyFont="1" applyBorder="1" applyAlignment="1">
      <alignment horizontal="right" vertical="top" wrapText="1"/>
    </xf>
    <xf numFmtId="0" fontId="10" fillId="0" borderId="3" xfId="2" applyFont="1" applyBorder="1" applyAlignment="1">
      <alignment vertical="top" wrapText="1"/>
    </xf>
    <xf numFmtId="1" fontId="11" fillId="0" borderId="1" xfId="2" applyNumberFormat="1" applyFont="1" applyBorder="1" applyAlignment="1">
      <alignment horizontal="right" vertical="top" wrapText="1"/>
    </xf>
    <xf numFmtId="0" fontId="10" fillId="0" borderId="0" xfId="2" applyFont="1" applyAlignment="1">
      <alignment horizontal="right" vertical="top" wrapText="1"/>
    </xf>
    <xf numFmtId="1" fontId="11" fillId="0" borderId="11" xfId="2" applyNumberFormat="1" applyFont="1" applyBorder="1" applyAlignment="1">
      <alignment horizontal="right" vertical="top" wrapText="1"/>
    </xf>
    <xf numFmtId="0" fontId="11" fillId="0" borderId="5" xfId="2" applyFont="1" applyBorder="1" applyAlignment="1">
      <alignment horizontal="right" vertical="top" wrapText="1"/>
    </xf>
    <xf numFmtId="0" fontId="11" fillId="0" borderId="13" xfId="2" applyFont="1" applyBorder="1" applyAlignment="1">
      <alignment horizontal="right" vertical="top" wrapText="1"/>
    </xf>
    <xf numFmtId="0" fontId="10" fillId="0" borderId="2" xfId="2" applyFont="1" applyBorder="1" applyAlignment="1">
      <alignment horizontal="right" vertical="top" wrapText="1"/>
    </xf>
    <xf numFmtId="0" fontId="14" fillId="4" borderId="5" xfId="0" applyFont="1" applyFill="1" applyBorder="1" applyAlignment="1">
      <alignment vertical="top"/>
    </xf>
    <xf numFmtId="0" fontId="14" fillId="4" borderId="5" xfId="0" applyFont="1" applyFill="1" applyBorder="1" applyAlignment="1">
      <alignment vertical="top" wrapText="1"/>
    </xf>
    <xf numFmtId="0" fontId="14" fillId="4" borderId="5" xfId="0" applyFont="1" applyFill="1" applyBorder="1" applyAlignment="1">
      <alignment horizontal="right" vertical="top"/>
    </xf>
    <xf numFmtId="0" fontId="14" fillId="4" borderId="13" xfId="0" applyFont="1" applyFill="1" applyBorder="1" applyAlignment="1">
      <alignment vertical="top"/>
    </xf>
    <xf numFmtId="0" fontId="10" fillId="0" borderId="13" xfId="0" applyFont="1" applyBorder="1" applyAlignment="1">
      <alignment vertical="top" wrapText="1"/>
    </xf>
    <xf numFmtId="0" fontId="9" fillId="5" borderId="5" xfId="0" applyFont="1" applyFill="1" applyBorder="1" applyAlignment="1">
      <alignment vertical="top"/>
    </xf>
    <xf numFmtId="0" fontId="9" fillId="5" borderId="13" xfId="0" applyFont="1" applyFill="1" applyBorder="1" applyAlignment="1">
      <alignment vertical="top" wrapText="1"/>
    </xf>
    <xf numFmtId="0" fontId="9" fillId="5" borderId="5" xfId="0" applyFont="1" applyFill="1" applyBorder="1" applyAlignment="1">
      <alignment vertical="top" wrapText="1"/>
    </xf>
    <xf numFmtId="0" fontId="9" fillId="5" borderId="5" xfId="0" applyFont="1" applyFill="1" applyBorder="1" applyAlignment="1">
      <alignment horizontal="right" vertical="top"/>
    </xf>
    <xf numFmtId="0" fontId="9" fillId="5" borderId="13" xfId="0" applyFont="1" applyFill="1" applyBorder="1" applyAlignment="1">
      <alignment vertical="top"/>
    </xf>
    <xf numFmtId="0" fontId="9" fillId="5" borderId="5" xfId="5" applyFont="1" applyFill="1" applyBorder="1" applyAlignment="1">
      <alignment vertical="top" wrapText="1"/>
    </xf>
    <xf numFmtId="0" fontId="9" fillId="5" borderId="5" xfId="5" applyFont="1" applyFill="1" applyBorder="1" applyAlignment="1">
      <alignment horizontal="right" vertical="top" wrapText="1"/>
    </xf>
    <xf numFmtId="0" fontId="10" fillId="5" borderId="13" xfId="5" applyFont="1" applyFill="1" applyBorder="1" applyAlignment="1">
      <alignment vertical="top" wrapText="1"/>
    </xf>
    <xf numFmtId="0" fontId="9" fillId="5" borderId="7" xfId="5" applyFont="1" applyFill="1" applyBorder="1" applyAlignment="1">
      <alignment vertical="top" wrapText="1"/>
    </xf>
    <xf numFmtId="0" fontId="9" fillId="5" borderId="7" xfId="5" applyFont="1" applyFill="1" applyBorder="1" applyAlignment="1">
      <alignment horizontal="right" vertical="top" wrapText="1"/>
    </xf>
    <xf numFmtId="0" fontId="9" fillId="5" borderId="18" xfId="5" applyFont="1" applyFill="1" applyBorder="1" applyAlignment="1">
      <alignment vertical="top" wrapText="1"/>
    </xf>
    <xf numFmtId="0" fontId="10" fillId="5" borderId="5" xfId="5" applyFont="1" applyFill="1" applyBorder="1" applyAlignment="1">
      <alignment vertical="top" wrapText="1"/>
    </xf>
    <xf numFmtId="0" fontId="5" fillId="4" borderId="5" xfId="3" applyFont="1" applyFill="1" applyBorder="1" applyAlignment="1">
      <alignment horizontal="left" vertical="center" wrapText="1"/>
    </xf>
    <xf numFmtId="0" fontId="5" fillId="4" borderId="5" xfId="3" applyFont="1" applyFill="1" applyBorder="1" applyAlignment="1">
      <alignment horizontal="right" vertical="center" wrapText="1"/>
    </xf>
    <xf numFmtId="0" fontId="5" fillId="4" borderId="13" xfId="3" applyFont="1" applyFill="1" applyBorder="1" applyAlignment="1">
      <alignment horizontal="left" vertical="center" wrapText="1"/>
    </xf>
    <xf numFmtId="1" fontId="11" fillId="0" borderId="5" xfId="2" applyNumberFormat="1" applyFont="1" applyBorder="1" applyAlignment="1">
      <alignment vertical="top" wrapText="1"/>
    </xf>
    <xf numFmtId="0" fontId="10" fillId="0" borderId="13" xfId="2" applyFont="1" applyBorder="1" applyAlignment="1">
      <alignment horizontal="left" vertical="top" wrapText="1"/>
    </xf>
    <xf numFmtId="0" fontId="14" fillId="4" borderId="5" xfId="0" applyFont="1" applyFill="1" applyBorder="1" applyAlignment="1">
      <alignment vertical="center"/>
    </xf>
    <xf numFmtId="0" fontId="14" fillId="4" borderId="5" xfId="0" applyFont="1" applyFill="1" applyBorder="1" applyAlignment="1">
      <alignment horizontal="right" vertical="center"/>
    </xf>
    <xf numFmtId="0" fontId="14" fillId="4" borderId="13" xfId="0" applyFont="1" applyFill="1" applyBorder="1" applyAlignment="1">
      <alignment vertical="center"/>
    </xf>
    <xf numFmtId="1" fontId="10" fillId="0" borderId="5" xfId="2" applyNumberFormat="1" applyFont="1" applyBorder="1" applyAlignment="1">
      <alignment vertical="top" wrapText="1"/>
    </xf>
    <xf numFmtId="0" fontId="10" fillId="0" borderId="5" xfId="3" applyFont="1" applyBorder="1" applyAlignment="1">
      <alignment horizontal="left" vertical="top"/>
    </xf>
    <xf numFmtId="0" fontId="10" fillId="0" borderId="5" xfId="3" applyFont="1" applyBorder="1" applyAlignment="1">
      <alignment horizontal="left" vertical="top" wrapText="1"/>
    </xf>
    <xf numFmtId="0" fontId="10" fillId="0" borderId="5" xfId="3" applyFont="1" applyBorder="1" applyAlignment="1">
      <alignment horizontal="right" vertical="top"/>
    </xf>
    <xf numFmtId="0" fontId="10" fillId="0" borderId="13" xfId="3" applyFont="1" applyBorder="1" applyAlignment="1">
      <alignment horizontal="left" vertical="top" wrapText="1"/>
    </xf>
    <xf numFmtId="0" fontId="10" fillId="0" borderId="13" xfId="3" applyFont="1" applyBorder="1" applyAlignment="1">
      <alignment vertical="top" wrapText="1"/>
    </xf>
    <xf numFmtId="0" fontId="5" fillId="4" borderId="5" xfId="3" applyFont="1" applyFill="1" applyBorder="1" applyAlignment="1">
      <alignment horizontal="left" vertical="top" wrapText="1"/>
    </xf>
    <xf numFmtId="0" fontId="5" fillId="4" borderId="5" xfId="3" applyFont="1" applyFill="1" applyBorder="1" applyAlignment="1">
      <alignment horizontal="right" vertical="top" wrapText="1"/>
    </xf>
    <xf numFmtId="0" fontId="5" fillId="4" borderId="13" xfId="3" applyFont="1" applyFill="1" applyBorder="1" applyAlignment="1">
      <alignment horizontal="left" vertical="top" wrapText="1"/>
    </xf>
    <xf numFmtId="0" fontId="10" fillId="0" borderId="5" xfId="3" applyFont="1" applyBorder="1" applyAlignment="1">
      <alignment horizontal="right" vertical="top" wrapText="1"/>
    </xf>
    <xf numFmtId="1" fontId="11" fillId="5" borderId="5" xfId="2" applyNumberFormat="1" applyFont="1" applyFill="1" applyBorder="1" applyAlignment="1">
      <alignment horizontal="right" vertical="top" wrapText="1"/>
    </xf>
    <xf numFmtId="0" fontId="10" fillId="5" borderId="5" xfId="2" applyFont="1" applyFill="1" applyBorder="1" applyAlignment="1">
      <alignment horizontal="right" vertical="top" wrapText="1"/>
    </xf>
    <xf numFmtId="0" fontId="11" fillId="5" borderId="5" xfId="2" applyFont="1" applyFill="1" applyBorder="1" applyAlignment="1">
      <alignment horizontal="left" vertical="top" wrapText="1"/>
    </xf>
    <xf numFmtId="0" fontId="11" fillId="5" borderId="5" xfId="2" applyFont="1" applyFill="1" applyBorder="1" applyAlignment="1">
      <alignment vertical="top" wrapText="1"/>
    </xf>
    <xf numFmtId="0" fontId="10" fillId="5" borderId="5" xfId="2" applyFont="1" applyFill="1" applyBorder="1" applyAlignment="1">
      <alignment vertical="top" wrapText="1"/>
    </xf>
    <xf numFmtId="0" fontId="11" fillId="5" borderId="13" xfId="2" applyFont="1" applyFill="1" applyBorder="1" applyAlignment="1">
      <alignment horizontal="left" vertical="top" wrapText="1"/>
    </xf>
    <xf numFmtId="0" fontId="10" fillId="5" borderId="13" xfId="2" applyFont="1" applyFill="1" applyBorder="1" applyAlignment="1">
      <alignment horizontal="left" vertical="top" wrapText="1"/>
    </xf>
    <xf numFmtId="0" fontId="11" fillId="5" borderId="5" xfId="2" applyFont="1" applyFill="1" applyBorder="1" applyAlignment="1">
      <alignment horizontal="right" vertical="top" wrapText="1"/>
    </xf>
    <xf numFmtId="0" fontId="9" fillId="0" borderId="5" xfId="0" applyFont="1" applyBorder="1" applyAlignment="1">
      <alignment horizontal="left" vertical="top"/>
    </xf>
    <xf numFmtId="0" fontId="9" fillId="0" borderId="13" xfId="0" applyFont="1" applyBorder="1" applyAlignment="1">
      <alignment horizontal="left" vertical="top" wrapText="1"/>
    </xf>
    <xf numFmtId="4" fontId="9" fillId="0" borderId="5" xfId="0" applyNumberFormat="1" applyFont="1" applyBorder="1" applyAlignment="1">
      <alignment horizontal="right" vertical="top"/>
    </xf>
    <xf numFmtId="0" fontId="10" fillId="0" borderId="13" xfId="0" applyFont="1" applyBorder="1" applyAlignment="1">
      <alignment horizontal="left" vertical="top" wrapText="1"/>
    </xf>
    <xf numFmtId="43" fontId="10" fillId="5" borderId="5" xfId="1" applyFont="1" applyFill="1" applyBorder="1" applyAlignment="1">
      <alignment vertical="top" wrapText="1"/>
    </xf>
    <xf numFmtId="0" fontId="10" fillId="0" borderId="5" xfId="0" applyFont="1" applyBorder="1" applyAlignment="1">
      <alignment vertical="top"/>
    </xf>
    <xf numFmtId="0" fontId="10" fillId="0" borderId="5" xfId="0" applyFont="1" applyBorder="1" applyAlignment="1">
      <alignment vertical="top" wrapText="1"/>
    </xf>
    <xf numFmtId="0" fontId="11" fillId="0" borderId="5" xfId="2" applyFont="1" applyBorder="1" applyAlignment="1">
      <alignment horizontal="left" vertical="top"/>
    </xf>
    <xf numFmtId="2" fontId="10" fillId="0" borderId="5" xfId="2" applyNumberFormat="1" applyFont="1" applyBorder="1" applyAlignment="1">
      <alignment vertical="top" wrapText="1"/>
    </xf>
    <xf numFmtId="2" fontId="10" fillId="5" borderId="5" xfId="2" applyNumberFormat="1" applyFont="1" applyFill="1" applyBorder="1" applyAlignment="1">
      <alignment vertical="top" wrapText="1"/>
    </xf>
    <xf numFmtId="2" fontId="11" fillId="5" borderId="5" xfId="2" applyNumberFormat="1" applyFont="1" applyFill="1" applyBorder="1" applyAlignment="1">
      <alignment horizontal="right" vertical="top" wrapText="1"/>
    </xf>
    <xf numFmtId="1" fontId="11" fillId="5" borderId="8" xfId="2" applyNumberFormat="1" applyFont="1" applyFill="1" applyBorder="1" applyAlignment="1">
      <alignment horizontal="right" vertical="top" wrapText="1"/>
    </xf>
    <xf numFmtId="0" fontId="11" fillId="5" borderId="23" xfId="2" applyFont="1" applyFill="1" applyBorder="1" applyAlignment="1">
      <alignment horizontal="left" vertical="top" wrapText="1"/>
    </xf>
    <xf numFmtId="1" fontId="10" fillId="5" borderId="5" xfId="2" applyNumberFormat="1" applyFont="1" applyFill="1" applyBorder="1" applyAlignment="1">
      <alignment horizontal="right" vertical="top" wrapText="1"/>
    </xf>
    <xf numFmtId="0" fontId="14" fillId="6" borderId="5" xfId="0" applyFont="1" applyFill="1" applyBorder="1" applyAlignment="1">
      <alignment horizontal="left" wrapText="1"/>
    </xf>
    <xf numFmtId="2" fontId="14" fillId="6" borderId="5" xfId="0" applyNumberFormat="1" applyFont="1" applyFill="1" applyBorder="1" applyAlignment="1">
      <alignment horizontal="right" wrapText="1"/>
    </xf>
    <xf numFmtId="0" fontId="14" fillId="6" borderId="5" xfId="0" applyFont="1" applyFill="1" applyBorder="1" applyAlignment="1">
      <alignment horizontal="right" wrapText="1"/>
    </xf>
    <xf numFmtId="0" fontId="14" fillId="6" borderId="13" xfId="0" applyFont="1" applyFill="1" applyBorder="1" applyAlignment="1">
      <alignment horizontal="left" wrapText="1"/>
    </xf>
    <xf numFmtId="0" fontId="9" fillId="5" borderId="5" xfId="0" applyFont="1" applyFill="1" applyBorder="1" applyAlignment="1">
      <alignment horizontal="left" vertical="top" wrapText="1"/>
    </xf>
    <xf numFmtId="2" fontId="9" fillId="5" borderId="5" xfId="0" applyNumberFormat="1" applyFont="1" applyFill="1" applyBorder="1" applyAlignment="1">
      <alignment horizontal="right" vertical="top" wrapText="1"/>
    </xf>
    <xf numFmtId="0" fontId="9" fillId="5" borderId="5" xfId="0" applyFont="1" applyFill="1" applyBorder="1" applyAlignment="1">
      <alignment horizontal="right" vertical="top" wrapText="1"/>
    </xf>
    <xf numFmtId="0" fontId="10" fillId="5" borderId="5" xfId="0" applyFont="1" applyFill="1" applyBorder="1" applyAlignment="1">
      <alignment horizontal="right" vertical="top" wrapText="1"/>
    </xf>
    <xf numFmtId="0" fontId="9" fillId="5" borderId="13" xfId="0" applyFont="1" applyFill="1" applyBorder="1" applyAlignment="1">
      <alignment horizontal="left" vertical="top" wrapText="1"/>
    </xf>
    <xf numFmtId="2" fontId="10" fillId="5" borderId="5" xfId="0" applyNumberFormat="1" applyFont="1" applyFill="1" applyBorder="1" applyAlignment="1">
      <alignment horizontal="right" vertical="top" wrapText="1"/>
    </xf>
    <xf numFmtId="0" fontId="10" fillId="5" borderId="13" xfId="0" applyFont="1" applyFill="1" applyBorder="1" applyAlignment="1">
      <alignment horizontal="left" vertical="top" wrapText="1"/>
    </xf>
    <xf numFmtId="2" fontId="10" fillId="0" borderId="5" xfId="0" applyNumberFormat="1" applyFont="1" applyBorder="1" applyAlignment="1">
      <alignment horizontal="right" vertical="top" wrapText="1"/>
    </xf>
    <xf numFmtId="0" fontId="5" fillId="4" borderId="5" xfId="3" applyFont="1" applyFill="1" applyBorder="1" applyAlignment="1">
      <alignment vertical="top" wrapText="1"/>
    </xf>
    <xf numFmtId="0" fontId="10" fillId="0" borderId="5" xfId="3" applyFont="1" applyBorder="1" applyAlignment="1">
      <alignment vertical="top"/>
    </xf>
    <xf numFmtId="0" fontId="10" fillId="0" borderId="5" xfId="6" applyFont="1" applyBorder="1" applyAlignment="1">
      <alignment horizontal="left" vertical="top" wrapText="1"/>
    </xf>
    <xf numFmtId="0" fontId="9" fillId="0" borderId="5" xfId="7" applyFont="1" applyBorder="1" applyAlignment="1" applyProtection="1">
      <alignment horizontal="left" vertical="top" wrapText="1"/>
      <protection locked="0"/>
    </xf>
    <xf numFmtId="0" fontId="15" fillId="0" borderId="5" xfId="7" applyFont="1" applyBorder="1" applyAlignment="1" applyProtection="1">
      <alignment horizontal="left" vertical="top" wrapText="1"/>
      <protection locked="0"/>
    </xf>
    <xf numFmtId="0" fontId="14" fillId="4" borderId="5" xfId="3" applyFont="1" applyFill="1" applyBorder="1" applyAlignment="1">
      <alignment horizontal="left" vertical="top"/>
    </xf>
    <xf numFmtId="0" fontId="14" fillId="4" borderId="5" xfId="3" applyFont="1" applyFill="1" applyBorder="1" applyAlignment="1">
      <alignment horizontal="left" vertical="top" wrapText="1"/>
    </xf>
    <xf numFmtId="0" fontId="14" fillId="4" borderId="5" xfId="3" applyFont="1" applyFill="1" applyBorder="1" applyAlignment="1">
      <alignment horizontal="right" vertical="top" wrapText="1"/>
    </xf>
    <xf numFmtId="0" fontId="14" fillId="4" borderId="13" xfId="3" applyFont="1" applyFill="1" applyBorder="1" applyAlignment="1">
      <alignment horizontal="right" vertical="top" wrapText="1"/>
    </xf>
    <xf numFmtId="0" fontId="5" fillId="4" borderId="11" xfId="2" applyFont="1" applyFill="1" applyBorder="1" applyAlignment="1">
      <alignment vertical="top" wrapText="1"/>
    </xf>
    <xf numFmtId="0" fontId="9" fillId="0" borderId="5" xfId="3" applyFont="1" applyBorder="1" applyAlignment="1">
      <alignment horizontal="right" vertical="top" wrapText="1"/>
    </xf>
    <xf numFmtId="0" fontId="9" fillId="0" borderId="13" xfId="3" applyFont="1" applyBorder="1" applyAlignment="1">
      <alignment horizontal="right" vertical="top" wrapText="1"/>
    </xf>
    <xf numFmtId="0" fontId="10" fillId="0" borderId="11" xfId="2" applyFont="1" applyBorder="1" applyAlignment="1">
      <alignment vertical="top" wrapText="1"/>
    </xf>
    <xf numFmtId="0" fontId="10" fillId="0" borderId="7" xfId="2" applyFont="1" applyBorder="1" applyAlignment="1">
      <alignment vertical="top" wrapText="1"/>
    </xf>
    <xf numFmtId="166" fontId="10" fillId="0" borderId="5" xfId="2" applyNumberFormat="1" applyFont="1" applyBorder="1" applyAlignment="1">
      <alignment horizontal="right" vertical="top" wrapText="1"/>
    </xf>
    <xf numFmtId="167" fontId="10" fillId="0" borderId="5" xfId="1" applyNumberFormat="1" applyFont="1" applyFill="1" applyBorder="1" applyAlignment="1">
      <alignment horizontal="center" vertical="top" wrapText="1"/>
    </xf>
    <xf numFmtId="0" fontId="10" fillId="0" borderId="20" xfId="2" applyFont="1" applyBorder="1" applyAlignment="1">
      <alignment vertical="top" wrapText="1"/>
    </xf>
    <xf numFmtId="0" fontId="10" fillId="0" borderId="5" xfId="2" applyFont="1" applyBorder="1" applyAlignment="1" applyProtection="1">
      <alignment vertical="top" wrapText="1"/>
      <protection locked="0"/>
    </xf>
    <xf numFmtId="0" fontId="10" fillId="0" borderId="6" xfId="2" applyFont="1" applyBorder="1" applyAlignment="1" applyProtection="1">
      <alignment vertical="top" wrapText="1"/>
      <protection locked="0"/>
    </xf>
    <xf numFmtId="0" fontId="10" fillId="0" borderId="5" xfId="2" applyFont="1" applyBorder="1" applyAlignment="1" applyProtection="1">
      <alignment horizontal="right" vertical="top" wrapText="1"/>
      <protection locked="0"/>
    </xf>
    <xf numFmtId="0" fontId="10" fillId="0" borderId="1" xfId="2" applyFont="1" applyBorder="1" applyAlignment="1" applyProtection="1">
      <alignment horizontal="right" vertical="top" wrapText="1"/>
      <protection locked="0"/>
    </xf>
    <xf numFmtId="0" fontId="10" fillId="0" borderId="11" xfId="2" applyFont="1" applyBorder="1" applyAlignment="1" applyProtection="1">
      <alignment vertical="top" wrapText="1"/>
      <protection locked="0"/>
    </xf>
    <xf numFmtId="0" fontId="10" fillId="0" borderId="15" xfId="2" applyFont="1" applyBorder="1" applyAlignment="1">
      <alignment horizontal="right" vertical="top" wrapText="1"/>
    </xf>
    <xf numFmtId="0" fontId="10" fillId="0" borderId="17" xfId="2" applyFont="1" applyBorder="1" applyAlignment="1">
      <alignment horizontal="right" vertical="top" wrapText="1"/>
    </xf>
    <xf numFmtId="0" fontId="10" fillId="0" borderId="16" xfId="2" applyFont="1" applyBorder="1" applyAlignment="1">
      <alignment horizontal="right" vertical="top" wrapText="1"/>
    </xf>
    <xf numFmtId="0" fontId="7" fillId="3" borderId="0" xfId="2" applyFont="1" applyFill="1" applyAlignment="1">
      <alignment horizontal="left" vertical="top" wrapText="1"/>
    </xf>
    <xf numFmtId="0" fontId="8" fillId="0" borderId="0" xfId="2" applyFont="1" applyAlignment="1">
      <alignment horizontal="left" vertical="top" wrapText="1"/>
    </xf>
    <xf numFmtId="0" fontId="8" fillId="0" borderId="5" xfId="2" applyFont="1" applyBorder="1" applyAlignment="1">
      <alignment horizontal="left" vertical="top" wrapText="1"/>
    </xf>
    <xf numFmtId="0" fontId="4" fillId="0" borderId="5" xfId="2" applyFont="1" applyBorder="1" applyAlignment="1">
      <alignment horizontal="left" vertical="top" wrapText="1"/>
    </xf>
    <xf numFmtId="0" fontId="5" fillId="5" borderId="5" xfId="2" applyFont="1" applyFill="1" applyBorder="1" applyAlignment="1">
      <alignment horizontal="left" vertical="top"/>
    </xf>
    <xf numFmtId="0" fontId="0" fillId="0" borderId="5" xfId="0" applyBorder="1" applyAlignment="1">
      <alignment vertical="top"/>
    </xf>
    <xf numFmtId="0" fontId="10" fillId="0" borderId="0" xfId="0" applyFont="1" applyAlignment="1">
      <alignment vertical="center" wrapText="1"/>
    </xf>
    <xf numFmtId="0" fontId="10" fillId="0" borderId="0" xfId="0" applyFont="1" applyAlignment="1">
      <alignment wrapText="1"/>
    </xf>
    <xf numFmtId="0" fontId="10" fillId="0" borderId="19" xfId="0" applyFont="1" applyBorder="1" applyAlignment="1">
      <alignment wrapText="1"/>
    </xf>
    <xf numFmtId="0" fontId="5" fillId="5" borderId="13" xfId="2" applyFont="1" applyFill="1" applyBorder="1" applyAlignment="1">
      <alignment vertical="top"/>
    </xf>
    <xf numFmtId="0" fontId="0" fillId="0" borderId="12" xfId="0" applyBorder="1"/>
    <xf numFmtId="0" fontId="0" fillId="0" borderId="11" xfId="0" applyBorder="1"/>
    <xf numFmtId="0" fontId="10" fillId="5" borderId="5" xfId="2" applyFont="1" applyFill="1" applyBorder="1" applyAlignment="1">
      <alignment horizontal="left" vertical="top" wrapText="1"/>
    </xf>
    <xf numFmtId="0" fontId="5" fillId="5" borderId="13" xfId="2" applyFont="1" applyFill="1" applyBorder="1" applyAlignment="1">
      <alignment horizontal="left" vertical="top"/>
    </xf>
    <xf numFmtId="0" fontId="5" fillId="5" borderId="12" xfId="2" applyFont="1" applyFill="1" applyBorder="1" applyAlignment="1">
      <alignment horizontal="left" vertical="top"/>
    </xf>
    <xf numFmtId="0" fontId="5" fillId="5" borderId="11" xfId="2" applyFont="1" applyFill="1" applyBorder="1" applyAlignment="1">
      <alignment horizontal="left" vertical="top"/>
    </xf>
    <xf numFmtId="0" fontId="11" fillId="0" borderId="12" xfId="2" applyFont="1" applyBorder="1" applyAlignment="1">
      <alignment horizontal="left" vertical="top"/>
    </xf>
    <xf numFmtId="0" fontId="5" fillId="5" borderId="18" xfId="2" applyFont="1" applyFill="1" applyBorder="1" applyAlignment="1">
      <alignment horizontal="left" vertical="top"/>
    </xf>
    <xf numFmtId="0" fontId="5" fillId="5" borderId="22" xfId="2" applyFont="1" applyFill="1" applyBorder="1" applyAlignment="1">
      <alignment horizontal="left" vertical="top"/>
    </xf>
    <xf numFmtId="0" fontId="5" fillId="5" borderId="20" xfId="2" applyFont="1" applyFill="1" applyBorder="1" applyAlignment="1">
      <alignment horizontal="left" vertical="top"/>
    </xf>
    <xf numFmtId="0" fontId="10" fillId="5" borderId="13" xfId="2" applyFont="1" applyFill="1" applyBorder="1" applyAlignment="1">
      <alignment vertical="top" wrapText="1"/>
    </xf>
    <xf numFmtId="0" fontId="10" fillId="5" borderId="12" xfId="2" applyFont="1" applyFill="1" applyBorder="1" applyAlignment="1">
      <alignment vertical="top" wrapText="1"/>
    </xf>
    <xf numFmtId="0" fontId="10" fillId="5" borderId="11" xfId="2" applyFont="1" applyFill="1" applyBorder="1" applyAlignment="1">
      <alignment vertical="top" wrapText="1"/>
    </xf>
    <xf numFmtId="0" fontId="5" fillId="5" borderId="16" xfId="2" applyFont="1" applyFill="1" applyBorder="1" applyAlignment="1">
      <alignment horizontal="left" vertical="top"/>
    </xf>
    <xf numFmtId="0" fontId="0" fillId="0" borderId="14" xfId="0" applyBorder="1"/>
    <xf numFmtId="0" fontId="0" fillId="0" borderId="21" xfId="0" applyBorder="1"/>
    <xf numFmtId="0" fontId="11" fillId="0" borderId="5" xfId="0" applyFont="1" applyBorder="1" applyAlignment="1">
      <alignment horizontal="left" vertical="top" wrapText="1"/>
    </xf>
    <xf numFmtId="0" fontId="10" fillId="0" borderId="13" xfId="2" applyFont="1" applyBorder="1" applyAlignment="1">
      <alignment horizontal="left" vertical="top" wrapText="1"/>
    </xf>
    <xf numFmtId="0" fontId="13" fillId="0" borderId="12" xfId="2" applyFont="1" applyBorder="1" applyAlignment="1">
      <alignment horizontal="left" vertical="top" wrapText="1"/>
    </xf>
    <xf numFmtId="0" fontId="13" fillId="0" borderId="11" xfId="2" applyFont="1" applyBorder="1" applyAlignment="1">
      <alignment horizontal="left" vertical="top" wrapText="1"/>
    </xf>
    <xf numFmtId="0" fontId="0" fillId="0" borderId="14" xfId="0" applyBorder="1" applyAlignment="1">
      <alignment vertical="top"/>
    </xf>
    <xf numFmtId="0" fontId="0" fillId="0" borderId="21" xfId="0" applyBorder="1" applyAlignment="1">
      <alignment vertical="top"/>
    </xf>
    <xf numFmtId="0" fontId="10" fillId="5" borderId="13" xfId="2" applyFont="1" applyFill="1" applyBorder="1" applyAlignment="1">
      <alignment horizontal="left" vertical="top" wrapText="1"/>
    </xf>
    <xf numFmtId="0" fontId="10" fillId="5" borderId="12" xfId="2" applyFont="1" applyFill="1" applyBorder="1" applyAlignment="1">
      <alignment horizontal="left" vertical="top" wrapText="1"/>
    </xf>
    <xf numFmtId="0" fontId="10" fillId="5" borderId="11" xfId="2" applyFont="1" applyFill="1" applyBorder="1" applyAlignment="1">
      <alignment horizontal="left" vertical="top" wrapText="1"/>
    </xf>
    <xf numFmtId="0" fontId="14" fillId="0" borderId="12" xfId="0" applyFont="1" applyBorder="1" applyAlignment="1">
      <alignment horizontal="left" vertical="top"/>
    </xf>
    <xf numFmtId="0" fontId="14" fillId="0" borderId="11" xfId="0" applyFont="1" applyBorder="1" applyAlignment="1">
      <alignment horizontal="left" vertical="top"/>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0" fontId="14" fillId="0" borderId="13" xfId="0" applyFont="1" applyBorder="1"/>
    <xf numFmtId="0" fontId="4" fillId="0" borderId="5" xfId="0" applyFont="1" applyBorder="1" applyAlignment="1">
      <alignment horizontal="left" vertical="top" wrapText="1"/>
    </xf>
    <xf numFmtId="0" fontId="16" fillId="0" borderId="5" xfId="0" applyFont="1" applyBorder="1" applyAlignment="1">
      <alignment horizontal="left" vertical="top" wrapText="1"/>
    </xf>
    <xf numFmtId="0" fontId="6" fillId="3" borderId="0" xfId="2" applyFont="1" applyFill="1" applyAlignment="1">
      <alignment horizontal="left" vertical="top" wrapText="1"/>
    </xf>
  </cellXfs>
  <cellStyles count="8">
    <cellStyle name="Comma" xfId="1" builtinId="3"/>
    <cellStyle name="Comma 2" xfId="4" xr:uid="{00000000-0005-0000-0000-000001000000}"/>
    <cellStyle name="Normal" xfId="0" builtinId="0"/>
    <cellStyle name="Normal 2" xfId="2" xr:uid="{00000000-0005-0000-0000-000003000000}"/>
    <cellStyle name="Normal 2 2" xfId="3" xr:uid="{00000000-0005-0000-0000-000004000000}"/>
    <cellStyle name="Normal 2 3" xfId="6" xr:uid="{00000000-0005-0000-0000-000005000000}"/>
    <cellStyle name="Normal 3" xfId="5" xr:uid="{00000000-0005-0000-0000-000006000000}"/>
    <cellStyle name="Normal 50" xfId="7" xr:uid="{00000000-0005-0000-0000-000007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16384</xdr:col>
      <xdr:colOff>25400</xdr:colOff>
      <xdr:row>32</xdr:row>
      <xdr:rowOff>183109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597400" cy="64823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workbookViewId="0">
      <selection activeCell="A34" sqref="A34:XFD1048576"/>
    </sheetView>
  </sheetViews>
  <sheetFormatPr defaultColWidth="0" defaultRowHeight="15.5" zeroHeight="1" x14ac:dyDescent="0.35"/>
  <cols>
    <col min="1" max="6" width="9.23046875" customWidth="1"/>
    <col min="7" max="16384" width="9.2304687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3"/>
  <sheetViews>
    <sheetView topLeftCell="A25" workbookViewId="0">
      <selection activeCell="H150" sqref="H150"/>
    </sheetView>
  </sheetViews>
  <sheetFormatPr defaultColWidth="0" defaultRowHeight="15.5" zeroHeight="1" x14ac:dyDescent="0.35"/>
  <cols>
    <col min="1" max="1" width="14.15234375" customWidth="1"/>
    <col min="2" max="2" width="20.4609375" customWidth="1"/>
    <col min="3" max="6" width="9.23046875"/>
    <col min="7" max="7" width="30.61328125" customWidth="1"/>
    <col min="8" max="8" width="37.53515625" customWidth="1"/>
    <col min="9" max="9" width="0" hidden="1" customWidth="1"/>
  </cols>
  <sheetData>
    <row r="1" spans="1:8" x14ac:dyDescent="0.35">
      <c r="A1" s="182" t="s">
        <v>0</v>
      </c>
      <c r="B1" s="182"/>
      <c r="C1" s="182"/>
      <c r="D1" s="182"/>
      <c r="E1" s="182"/>
      <c r="F1" s="182"/>
      <c r="G1" s="182"/>
      <c r="H1" s="182"/>
    </row>
    <row r="2" spans="1:8" ht="41" customHeight="1" x14ac:dyDescent="0.35">
      <c r="A2" s="183" t="s">
        <v>1</v>
      </c>
      <c r="B2" s="183"/>
      <c r="C2" s="183"/>
      <c r="D2" s="183"/>
      <c r="E2" s="183"/>
      <c r="F2" s="183"/>
      <c r="G2" s="183"/>
      <c r="H2" s="183"/>
    </row>
    <row r="3" spans="1:8" ht="39.5" customHeight="1" x14ac:dyDescent="0.35">
      <c r="A3" s="184" t="s">
        <v>10</v>
      </c>
      <c r="B3" s="185"/>
      <c r="C3" s="185"/>
      <c r="D3" s="185"/>
      <c r="E3" s="185"/>
      <c r="F3" s="185"/>
      <c r="G3" s="185"/>
      <c r="H3" s="185"/>
    </row>
    <row r="4" spans="1:8" s="3" customFormat="1" ht="42" x14ac:dyDescent="0.2">
      <c r="A4" s="1" t="s">
        <v>2</v>
      </c>
      <c r="B4" s="2" t="s">
        <v>3</v>
      </c>
      <c r="C4" s="1" t="s">
        <v>4</v>
      </c>
      <c r="D4" s="1" t="s">
        <v>5</v>
      </c>
      <c r="E4" s="1" t="s">
        <v>6</v>
      </c>
      <c r="F4" s="1" t="s">
        <v>7</v>
      </c>
      <c r="G4" s="2" t="s">
        <v>8</v>
      </c>
      <c r="H4" s="2" t="s">
        <v>9</v>
      </c>
    </row>
    <row r="5" spans="1:8" ht="260" x14ac:dyDescent="0.35">
      <c r="A5" s="4" t="s">
        <v>11</v>
      </c>
      <c r="B5" s="5" t="s">
        <v>12</v>
      </c>
      <c r="C5" s="6">
        <v>35</v>
      </c>
      <c r="D5" s="6">
        <v>35</v>
      </c>
      <c r="E5" s="7">
        <v>2017</v>
      </c>
      <c r="F5" s="8">
        <v>2022</v>
      </c>
      <c r="G5" s="4" t="s">
        <v>13</v>
      </c>
      <c r="H5" s="9" t="s">
        <v>14</v>
      </c>
    </row>
    <row r="6" spans="1:8" ht="50" x14ac:dyDescent="0.35">
      <c r="A6" s="10" t="s">
        <v>11</v>
      </c>
      <c r="B6" s="5" t="s">
        <v>15</v>
      </c>
      <c r="C6" s="6">
        <v>100</v>
      </c>
      <c r="D6" s="6">
        <v>80</v>
      </c>
      <c r="E6" s="11">
        <v>2019</v>
      </c>
      <c r="F6" s="12">
        <v>2023</v>
      </c>
      <c r="G6" s="4" t="s">
        <v>16</v>
      </c>
      <c r="H6" s="9" t="s">
        <v>17</v>
      </c>
    </row>
    <row r="7" spans="1:8" ht="40" x14ac:dyDescent="0.35">
      <c r="A7" s="13" t="s">
        <v>11</v>
      </c>
      <c r="B7" s="5" t="s">
        <v>18</v>
      </c>
      <c r="C7" s="14">
        <v>1000</v>
      </c>
      <c r="D7" s="6">
        <v>700</v>
      </c>
      <c r="E7" s="11">
        <v>2017</v>
      </c>
      <c r="F7" s="15" t="s">
        <v>19</v>
      </c>
      <c r="G7" s="4" t="s">
        <v>20</v>
      </c>
      <c r="H7" s="9" t="s">
        <v>21</v>
      </c>
    </row>
    <row r="8" spans="1:8" ht="90" x14ac:dyDescent="0.35">
      <c r="A8" s="10" t="s">
        <v>11</v>
      </c>
      <c r="B8" s="5" t="s">
        <v>22</v>
      </c>
      <c r="C8" s="6">
        <v>350</v>
      </c>
      <c r="D8" s="6">
        <v>215</v>
      </c>
      <c r="E8" s="11">
        <v>2018</v>
      </c>
      <c r="F8" s="15" t="s">
        <v>19</v>
      </c>
      <c r="G8" s="4" t="s">
        <v>23</v>
      </c>
      <c r="H8" s="16" t="s">
        <v>24</v>
      </c>
    </row>
    <row r="9" spans="1:8" ht="50" x14ac:dyDescent="0.35">
      <c r="A9" s="13" t="s">
        <v>11</v>
      </c>
      <c r="B9" s="5" t="s">
        <v>25</v>
      </c>
      <c r="C9" s="6">
        <v>84</v>
      </c>
      <c r="D9" s="6">
        <v>24</v>
      </c>
      <c r="E9" s="11">
        <v>2017</v>
      </c>
      <c r="F9" s="12">
        <v>2024</v>
      </c>
      <c r="G9" s="4" t="s">
        <v>26</v>
      </c>
      <c r="H9" s="9" t="s">
        <v>27</v>
      </c>
    </row>
    <row r="10" spans="1:8" ht="70" x14ac:dyDescent="0.35">
      <c r="A10" s="10" t="s">
        <v>11</v>
      </c>
      <c r="B10" s="5" t="s">
        <v>28</v>
      </c>
      <c r="C10" s="6">
        <v>65</v>
      </c>
      <c r="D10" s="6">
        <v>38</v>
      </c>
      <c r="E10" s="11">
        <v>2018</v>
      </c>
      <c r="F10" s="12">
        <v>2021</v>
      </c>
      <c r="G10" s="4" t="s">
        <v>29</v>
      </c>
      <c r="H10" s="16" t="s">
        <v>30</v>
      </c>
    </row>
    <row r="11" spans="1:8" ht="70" x14ac:dyDescent="0.35">
      <c r="A11" s="13" t="s">
        <v>11</v>
      </c>
      <c r="B11" s="5" t="s">
        <v>31</v>
      </c>
      <c r="C11" s="6">
        <v>30</v>
      </c>
      <c r="D11" s="6">
        <v>1</v>
      </c>
      <c r="E11" s="11">
        <v>2018</v>
      </c>
      <c r="F11" s="15" t="s">
        <v>19</v>
      </c>
      <c r="G11" s="10" t="s">
        <v>32</v>
      </c>
      <c r="H11" s="9" t="s">
        <v>33</v>
      </c>
    </row>
    <row r="12" spans="1:8" ht="92" x14ac:dyDescent="0.35">
      <c r="A12" s="10" t="s">
        <v>11</v>
      </c>
      <c r="B12" s="5" t="s">
        <v>34</v>
      </c>
      <c r="C12" s="6">
        <v>386</v>
      </c>
      <c r="D12" s="6">
        <v>38</v>
      </c>
      <c r="E12" s="11">
        <v>2013</v>
      </c>
      <c r="F12" s="15" t="s">
        <v>19</v>
      </c>
      <c r="G12" s="4" t="s">
        <v>35</v>
      </c>
      <c r="H12" s="9" t="s">
        <v>36</v>
      </c>
    </row>
    <row r="13" spans="1:8" ht="70" x14ac:dyDescent="0.35">
      <c r="A13" s="10" t="s">
        <v>11</v>
      </c>
      <c r="B13" s="5" t="s">
        <v>37</v>
      </c>
      <c r="C13" s="6">
        <v>300</v>
      </c>
      <c r="D13" s="6">
        <v>200</v>
      </c>
      <c r="E13" s="11">
        <v>2015</v>
      </c>
      <c r="F13" s="12">
        <v>2026</v>
      </c>
      <c r="G13" s="4" t="s">
        <v>38</v>
      </c>
      <c r="H13" s="16" t="s">
        <v>39</v>
      </c>
    </row>
    <row r="14" spans="1:8" ht="20" x14ac:dyDescent="0.35">
      <c r="A14" s="10" t="s">
        <v>11</v>
      </c>
      <c r="B14" s="5" t="s">
        <v>40</v>
      </c>
      <c r="C14" s="6">
        <v>25</v>
      </c>
      <c r="D14" s="6">
        <v>13</v>
      </c>
      <c r="E14" s="11">
        <v>2019</v>
      </c>
      <c r="F14" s="12">
        <v>2021</v>
      </c>
      <c r="G14" s="4" t="s">
        <v>41</v>
      </c>
      <c r="H14" s="9" t="s">
        <v>42</v>
      </c>
    </row>
    <row r="15" spans="1:8" ht="80" x14ac:dyDescent="0.35">
      <c r="A15" s="10" t="s">
        <v>11</v>
      </c>
      <c r="B15" s="5" t="s">
        <v>43</v>
      </c>
      <c r="C15" s="6">
        <v>100</v>
      </c>
      <c r="D15" s="6">
        <v>100</v>
      </c>
      <c r="E15" s="11">
        <v>2018</v>
      </c>
      <c r="F15" s="12">
        <v>2027</v>
      </c>
      <c r="G15" s="4" t="s">
        <v>44</v>
      </c>
      <c r="H15" s="16" t="s">
        <v>45</v>
      </c>
    </row>
    <row r="16" spans="1:8" ht="60" x14ac:dyDescent="0.35">
      <c r="A16" s="10" t="s">
        <v>11</v>
      </c>
      <c r="B16" s="5" t="s">
        <v>46</v>
      </c>
      <c r="C16" s="6">
        <v>100</v>
      </c>
      <c r="D16" s="6">
        <v>6</v>
      </c>
      <c r="E16" s="11">
        <v>2017</v>
      </c>
      <c r="F16" s="12">
        <v>2023</v>
      </c>
      <c r="G16" s="10" t="s">
        <v>47</v>
      </c>
      <c r="H16" s="9" t="s">
        <v>48</v>
      </c>
    </row>
    <row r="17" spans="1:8" ht="60" x14ac:dyDescent="0.35">
      <c r="A17" s="4" t="s">
        <v>11</v>
      </c>
      <c r="B17" s="5" t="s">
        <v>49</v>
      </c>
      <c r="C17" s="6">
        <v>52</v>
      </c>
      <c r="D17" s="6">
        <v>20</v>
      </c>
      <c r="E17" s="7">
        <v>2018</v>
      </c>
      <c r="F17" s="8">
        <v>2029</v>
      </c>
      <c r="G17" s="4" t="s">
        <v>50</v>
      </c>
      <c r="H17" s="9" t="s">
        <v>51</v>
      </c>
    </row>
    <row r="18" spans="1:8" ht="70" x14ac:dyDescent="0.35">
      <c r="A18" s="10" t="s">
        <v>11</v>
      </c>
      <c r="B18" s="5" t="s">
        <v>52</v>
      </c>
      <c r="C18" s="6">
        <v>50</v>
      </c>
      <c r="D18" s="6">
        <v>10</v>
      </c>
      <c r="E18" s="11">
        <v>2019</v>
      </c>
      <c r="F18" s="12">
        <v>2023</v>
      </c>
      <c r="G18" s="4" t="s">
        <v>53</v>
      </c>
      <c r="H18" s="9" t="s">
        <v>54</v>
      </c>
    </row>
    <row r="19" spans="1:8" ht="40" x14ac:dyDescent="0.35">
      <c r="A19" s="10" t="s">
        <v>11</v>
      </c>
      <c r="B19" s="5" t="s">
        <v>55</v>
      </c>
      <c r="C19" s="6">
        <v>75</v>
      </c>
      <c r="D19" s="6">
        <v>7</v>
      </c>
      <c r="E19" s="11">
        <v>2018</v>
      </c>
      <c r="F19" s="15" t="s">
        <v>19</v>
      </c>
      <c r="G19" s="4" t="s">
        <v>56</v>
      </c>
      <c r="H19" s="9" t="s">
        <v>1347</v>
      </c>
    </row>
    <row r="20" spans="1:8" ht="140" x14ac:dyDescent="0.35">
      <c r="A20" s="10" t="s">
        <v>11</v>
      </c>
      <c r="B20" s="5" t="s">
        <v>57</v>
      </c>
      <c r="C20" s="6">
        <v>42</v>
      </c>
      <c r="D20" s="6">
        <v>25</v>
      </c>
      <c r="E20" s="11">
        <v>2020</v>
      </c>
      <c r="F20" s="12">
        <v>2024</v>
      </c>
      <c r="G20" s="10" t="s">
        <v>58</v>
      </c>
      <c r="H20" s="9" t="s">
        <v>59</v>
      </c>
    </row>
    <row r="21" spans="1:8" ht="371" customHeight="1" x14ac:dyDescent="0.35">
      <c r="A21" s="10" t="s">
        <v>11</v>
      </c>
      <c r="B21" s="5" t="s">
        <v>60</v>
      </c>
      <c r="C21" s="6">
        <v>402</v>
      </c>
      <c r="D21" s="6">
        <v>22</v>
      </c>
      <c r="E21" s="11">
        <v>2021</v>
      </c>
      <c r="F21" s="12">
        <v>2028</v>
      </c>
      <c r="G21" s="10" t="s">
        <v>61</v>
      </c>
      <c r="H21" s="9" t="s">
        <v>62</v>
      </c>
    </row>
    <row r="22" spans="1:8" x14ac:dyDescent="0.35">
      <c r="A22" s="186" t="s">
        <v>63</v>
      </c>
      <c r="B22" s="187"/>
      <c r="C22" s="187"/>
      <c r="D22" s="187"/>
      <c r="E22" s="187"/>
      <c r="F22" s="187"/>
      <c r="G22" s="187"/>
      <c r="H22" s="187"/>
    </row>
    <row r="23" spans="1:8" ht="43" customHeight="1" x14ac:dyDescent="0.35">
      <c r="A23" s="188" t="s">
        <v>64</v>
      </c>
      <c r="B23" s="189"/>
      <c r="C23" s="189"/>
      <c r="D23" s="189"/>
      <c r="E23" s="189"/>
      <c r="F23" s="189"/>
      <c r="G23" s="189"/>
      <c r="H23" s="190"/>
    </row>
    <row r="24" spans="1:8" ht="21" x14ac:dyDescent="0.35">
      <c r="A24" s="17" t="s">
        <v>2</v>
      </c>
      <c r="B24" s="17" t="s">
        <v>65</v>
      </c>
      <c r="C24" s="17" t="s">
        <v>4</v>
      </c>
      <c r="D24" s="18" t="s">
        <v>66</v>
      </c>
      <c r="E24" s="17" t="s">
        <v>67</v>
      </c>
      <c r="F24" s="19" t="s">
        <v>68</v>
      </c>
      <c r="G24" s="17" t="s">
        <v>8</v>
      </c>
      <c r="H24" s="20" t="s">
        <v>9</v>
      </c>
    </row>
    <row r="25" spans="1:8" ht="70" x14ac:dyDescent="0.35">
      <c r="A25" s="10" t="s">
        <v>63</v>
      </c>
      <c r="B25" s="4" t="s">
        <v>1343</v>
      </c>
      <c r="C25" s="21">
        <v>60</v>
      </c>
      <c r="D25" s="21">
        <v>25</v>
      </c>
      <c r="E25" s="11">
        <v>2016</v>
      </c>
      <c r="F25" s="12">
        <v>2022</v>
      </c>
      <c r="G25" s="4" t="s">
        <v>69</v>
      </c>
      <c r="H25" s="9" t="s">
        <v>70</v>
      </c>
    </row>
    <row r="26" spans="1:8" ht="30" x14ac:dyDescent="0.35">
      <c r="A26" s="10" t="s">
        <v>63</v>
      </c>
      <c r="B26" s="5" t="s">
        <v>71</v>
      </c>
      <c r="C26" s="21">
        <v>336.2</v>
      </c>
      <c r="D26" s="21">
        <v>336.2</v>
      </c>
      <c r="E26" s="11">
        <v>2014</v>
      </c>
      <c r="F26" s="12">
        <v>2021</v>
      </c>
      <c r="G26" s="4" t="s">
        <v>72</v>
      </c>
      <c r="H26" s="9" t="s">
        <v>73</v>
      </c>
    </row>
    <row r="27" spans="1:8" ht="60" x14ac:dyDescent="0.35">
      <c r="A27" s="10" t="s">
        <v>63</v>
      </c>
      <c r="B27" s="5" t="s">
        <v>74</v>
      </c>
      <c r="C27" s="21">
        <v>590</v>
      </c>
      <c r="D27" s="21">
        <v>590</v>
      </c>
      <c r="E27" s="11">
        <v>2021</v>
      </c>
      <c r="F27" s="12">
        <v>2025</v>
      </c>
      <c r="G27" s="10" t="s">
        <v>75</v>
      </c>
      <c r="H27" s="9" t="s">
        <v>76</v>
      </c>
    </row>
    <row r="28" spans="1:8" ht="30" x14ac:dyDescent="0.35">
      <c r="A28" s="10" t="s">
        <v>63</v>
      </c>
      <c r="B28" s="5" t="s">
        <v>77</v>
      </c>
      <c r="C28" s="21">
        <v>50</v>
      </c>
      <c r="D28" s="21">
        <v>50</v>
      </c>
      <c r="E28" s="11">
        <v>2017</v>
      </c>
      <c r="F28" s="12">
        <v>2022</v>
      </c>
      <c r="G28" s="4" t="s">
        <v>78</v>
      </c>
      <c r="H28" s="9" t="s">
        <v>79</v>
      </c>
    </row>
    <row r="29" spans="1:8" ht="20" x14ac:dyDescent="0.35">
      <c r="A29" s="10" t="s">
        <v>63</v>
      </c>
      <c r="B29" s="5" t="s">
        <v>80</v>
      </c>
      <c r="C29" s="21">
        <v>46</v>
      </c>
      <c r="D29" s="21">
        <v>46</v>
      </c>
      <c r="E29" s="11">
        <v>2021</v>
      </c>
      <c r="F29" s="12">
        <v>2023</v>
      </c>
      <c r="G29" s="4" t="s">
        <v>81</v>
      </c>
      <c r="H29" s="9" t="s">
        <v>82</v>
      </c>
    </row>
    <row r="30" spans="1:8" ht="30" x14ac:dyDescent="0.35">
      <c r="A30" s="10" t="s">
        <v>63</v>
      </c>
      <c r="B30" s="5" t="s">
        <v>83</v>
      </c>
      <c r="C30" s="21">
        <v>135</v>
      </c>
      <c r="D30" s="21">
        <v>135</v>
      </c>
      <c r="E30" s="11">
        <v>2019</v>
      </c>
      <c r="F30" s="12">
        <v>2022</v>
      </c>
      <c r="G30" s="4" t="s">
        <v>81</v>
      </c>
      <c r="H30" s="9" t="s">
        <v>84</v>
      </c>
    </row>
    <row r="31" spans="1:8" ht="30" x14ac:dyDescent="0.35">
      <c r="A31" s="10" t="s">
        <v>63</v>
      </c>
      <c r="B31" s="5" t="s">
        <v>85</v>
      </c>
      <c r="C31" s="21">
        <v>75</v>
      </c>
      <c r="D31" s="21">
        <v>35</v>
      </c>
      <c r="E31" s="11">
        <v>2022</v>
      </c>
      <c r="F31" s="12">
        <v>2023</v>
      </c>
      <c r="G31" s="10" t="s">
        <v>86</v>
      </c>
      <c r="H31" s="9" t="s">
        <v>87</v>
      </c>
    </row>
    <row r="32" spans="1:8" ht="20" x14ac:dyDescent="0.35">
      <c r="A32" s="10" t="s">
        <v>63</v>
      </c>
      <c r="B32" s="4" t="s">
        <v>88</v>
      </c>
      <c r="C32" s="21">
        <v>130</v>
      </c>
      <c r="D32" s="21">
        <v>130</v>
      </c>
      <c r="E32" s="11">
        <v>2022</v>
      </c>
      <c r="F32" s="12">
        <v>2026</v>
      </c>
      <c r="G32" s="4" t="s">
        <v>89</v>
      </c>
      <c r="H32" s="9" t="s">
        <v>90</v>
      </c>
    </row>
    <row r="33" spans="1:8" ht="30" x14ac:dyDescent="0.35">
      <c r="A33" s="10" t="s">
        <v>63</v>
      </c>
      <c r="B33" s="4" t="s">
        <v>91</v>
      </c>
      <c r="C33" s="21">
        <v>300</v>
      </c>
      <c r="D33" s="21">
        <v>300</v>
      </c>
      <c r="E33" s="11">
        <v>2022</v>
      </c>
      <c r="F33" s="12">
        <v>2025</v>
      </c>
      <c r="G33" s="4" t="s">
        <v>81</v>
      </c>
      <c r="H33" s="9" t="s">
        <v>92</v>
      </c>
    </row>
    <row r="34" spans="1:8" ht="30" x14ac:dyDescent="0.35">
      <c r="A34" s="10" t="s">
        <v>63</v>
      </c>
      <c r="B34" s="4" t="s">
        <v>93</v>
      </c>
      <c r="C34" s="21">
        <v>23.5</v>
      </c>
      <c r="D34" s="21">
        <v>10</v>
      </c>
      <c r="E34" s="11">
        <v>2020</v>
      </c>
      <c r="F34" s="15">
        <v>2021</v>
      </c>
      <c r="G34" s="4" t="s">
        <v>86</v>
      </c>
      <c r="H34" s="9" t="s">
        <v>94</v>
      </c>
    </row>
    <row r="35" spans="1:8" ht="30" x14ac:dyDescent="0.35">
      <c r="A35" s="10" t="s">
        <v>63</v>
      </c>
      <c r="B35" s="4" t="s">
        <v>95</v>
      </c>
      <c r="C35" s="21">
        <v>120</v>
      </c>
      <c r="D35" s="21">
        <v>30</v>
      </c>
      <c r="E35" s="11">
        <v>2017</v>
      </c>
      <c r="F35" s="12">
        <v>2023</v>
      </c>
      <c r="G35" s="4" t="s">
        <v>96</v>
      </c>
      <c r="H35" s="9" t="s">
        <v>97</v>
      </c>
    </row>
    <row r="36" spans="1:8" ht="70" x14ac:dyDescent="0.35">
      <c r="A36" s="10" t="s">
        <v>63</v>
      </c>
      <c r="B36" s="4" t="s">
        <v>98</v>
      </c>
      <c r="C36" s="21">
        <v>63</v>
      </c>
      <c r="D36" s="21">
        <v>63</v>
      </c>
      <c r="E36" s="11">
        <v>2017</v>
      </c>
      <c r="F36" s="12">
        <v>2021</v>
      </c>
      <c r="G36" s="4" t="s">
        <v>81</v>
      </c>
      <c r="H36" s="9" t="s">
        <v>99</v>
      </c>
    </row>
    <row r="37" spans="1:8" ht="110" x14ac:dyDescent="0.35">
      <c r="A37" s="22" t="s">
        <v>63</v>
      </c>
      <c r="B37" s="4" t="s">
        <v>100</v>
      </c>
      <c r="C37" s="21">
        <v>31</v>
      </c>
      <c r="D37" s="21">
        <v>31</v>
      </c>
      <c r="E37" s="11">
        <v>2017</v>
      </c>
      <c r="F37" s="15" t="s">
        <v>19</v>
      </c>
      <c r="G37" s="4" t="s">
        <v>101</v>
      </c>
      <c r="H37" s="9" t="s">
        <v>102</v>
      </c>
    </row>
    <row r="38" spans="1:8" ht="40" x14ac:dyDescent="0.35">
      <c r="A38" s="22" t="s">
        <v>63</v>
      </c>
      <c r="B38" s="4" t="s">
        <v>103</v>
      </c>
      <c r="C38" s="21">
        <v>25</v>
      </c>
      <c r="D38" s="21">
        <v>17</v>
      </c>
      <c r="E38" s="11">
        <v>2020</v>
      </c>
      <c r="F38" s="15" t="s">
        <v>19</v>
      </c>
      <c r="G38" s="4" t="s">
        <v>104</v>
      </c>
      <c r="H38" s="9" t="s">
        <v>105</v>
      </c>
    </row>
    <row r="39" spans="1:8" ht="60" x14ac:dyDescent="0.35">
      <c r="A39" s="22" t="s">
        <v>63</v>
      </c>
      <c r="B39" s="4" t="s">
        <v>106</v>
      </c>
      <c r="C39" s="21">
        <v>30</v>
      </c>
      <c r="D39" s="21">
        <v>30</v>
      </c>
      <c r="E39" s="11">
        <v>2016</v>
      </c>
      <c r="F39" s="15" t="s">
        <v>19</v>
      </c>
      <c r="G39" s="4" t="s">
        <v>107</v>
      </c>
      <c r="H39" s="9" t="s">
        <v>108</v>
      </c>
    </row>
    <row r="40" spans="1:8" ht="110" x14ac:dyDescent="0.35">
      <c r="A40" s="22" t="s">
        <v>63</v>
      </c>
      <c r="B40" s="4" t="s">
        <v>109</v>
      </c>
      <c r="C40" s="21">
        <v>29</v>
      </c>
      <c r="D40" s="21">
        <v>17</v>
      </c>
      <c r="E40" s="11">
        <v>2020</v>
      </c>
      <c r="F40" s="15" t="s">
        <v>19</v>
      </c>
      <c r="G40" s="4" t="s">
        <v>110</v>
      </c>
      <c r="H40" s="9" t="s">
        <v>111</v>
      </c>
    </row>
    <row r="41" spans="1:8" ht="120" x14ac:dyDescent="0.35">
      <c r="A41" s="22" t="s">
        <v>63</v>
      </c>
      <c r="B41" s="4" t="s">
        <v>112</v>
      </c>
      <c r="C41" s="21">
        <v>9</v>
      </c>
      <c r="D41" s="21">
        <v>9</v>
      </c>
      <c r="E41" s="11" t="s">
        <v>19</v>
      </c>
      <c r="F41" s="15" t="s">
        <v>19</v>
      </c>
      <c r="G41" s="4" t="s">
        <v>107</v>
      </c>
      <c r="H41" s="9" t="s">
        <v>113</v>
      </c>
    </row>
    <row r="42" spans="1:8" ht="40" x14ac:dyDescent="0.35">
      <c r="A42" s="22" t="s">
        <v>63</v>
      </c>
      <c r="B42" s="4" t="s">
        <v>114</v>
      </c>
      <c r="C42" s="21">
        <v>50</v>
      </c>
      <c r="D42" s="21">
        <v>50</v>
      </c>
      <c r="E42" s="11">
        <v>2018</v>
      </c>
      <c r="F42" s="12">
        <v>2021</v>
      </c>
      <c r="G42" s="4" t="s">
        <v>81</v>
      </c>
      <c r="H42" s="9" t="s">
        <v>115</v>
      </c>
    </row>
    <row r="43" spans="1:8" ht="110" x14ac:dyDescent="0.35">
      <c r="A43" s="22" t="s">
        <v>63</v>
      </c>
      <c r="B43" s="4" t="s">
        <v>116</v>
      </c>
      <c r="C43" s="21">
        <v>504</v>
      </c>
      <c r="D43" s="21" t="s">
        <v>117</v>
      </c>
      <c r="E43" s="11">
        <v>2017</v>
      </c>
      <c r="F43" s="15" t="s">
        <v>19</v>
      </c>
      <c r="G43" s="4" t="s">
        <v>118</v>
      </c>
      <c r="H43" s="9" t="s">
        <v>119</v>
      </c>
    </row>
    <row r="44" spans="1:8" ht="50" x14ac:dyDescent="0.35">
      <c r="A44" s="22" t="s">
        <v>63</v>
      </c>
      <c r="B44" s="4" t="s">
        <v>120</v>
      </c>
      <c r="C44" s="21">
        <v>60</v>
      </c>
      <c r="D44" s="21">
        <v>50</v>
      </c>
      <c r="E44" s="11">
        <v>2018</v>
      </c>
      <c r="F44" s="12">
        <v>2021</v>
      </c>
      <c r="G44" s="4" t="s">
        <v>121</v>
      </c>
      <c r="H44" s="9" t="s">
        <v>122</v>
      </c>
    </row>
    <row r="45" spans="1:8" ht="60" x14ac:dyDescent="0.35">
      <c r="A45" s="23" t="s">
        <v>63</v>
      </c>
      <c r="B45" s="24" t="s">
        <v>123</v>
      </c>
      <c r="C45" s="25">
        <v>738</v>
      </c>
      <c r="D45" s="25">
        <v>738</v>
      </c>
      <c r="E45" s="26">
        <v>2017</v>
      </c>
      <c r="F45" s="27">
        <v>2022</v>
      </c>
      <c r="G45" s="4" t="s">
        <v>124</v>
      </c>
      <c r="H45" s="28" t="s">
        <v>125</v>
      </c>
    </row>
    <row r="46" spans="1:8" ht="50" x14ac:dyDescent="0.35">
      <c r="A46" s="22" t="s">
        <v>63</v>
      </c>
      <c r="B46" s="4" t="s">
        <v>126</v>
      </c>
      <c r="C46" s="21">
        <v>250</v>
      </c>
      <c r="D46" s="21">
        <v>77</v>
      </c>
      <c r="E46" s="11">
        <v>2018</v>
      </c>
      <c r="F46" s="12">
        <v>2025</v>
      </c>
      <c r="G46" s="4" t="s">
        <v>127</v>
      </c>
      <c r="H46" s="9" t="s">
        <v>128</v>
      </c>
    </row>
    <row r="47" spans="1:8" ht="51.5" x14ac:dyDescent="0.35">
      <c r="A47" s="22" t="s">
        <v>63</v>
      </c>
      <c r="B47" s="29" t="s">
        <v>129</v>
      </c>
      <c r="C47" s="29">
        <v>100</v>
      </c>
      <c r="D47" s="30">
        <v>50</v>
      </c>
      <c r="E47" s="29">
        <v>2019</v>
      </c>
      <c r="F47" s="31">
        <v>2035</v>
      </c>
      <c r="G47" s="32" t="s">
        <v>130</v>
      </c>
      <c r="H47" s="33" t="s">
        <v>131</v>
      </c>
    </row>
    <row r="48" spans="1:8" x14ac:dyDescent="0.35">
      <c r="A48" s="191" t="s">
        <v>132</v>
      </c>
      <c r="B48" s="192"/>
      <c r="C48" s="192"/>
      <c r="D48" s="192"/>
      <c r="E48" s="192"/>
      <c r="F48" s="192"/>
      <c r="G48" s="192"/>
      <c r="H48" s="193"/>
    </row>
    <row r="49" spans="1:8" ht="35.5" customHeight="1" x14ac:dyDescent="0.35">
      <c r="A49" s="194" t="s">
        <v>133</v>
      </c>
      <c r="B49" s="194"/>
      <c r="C49" s="194"/>
      <c r="D49" s="194"/>
      <c r="E49" s="194"/>
      <c r="F49" s="194"/>
      <c r="G49" s="194"/>
      <c r="H49" s="194"/>
    </row>
    <row r="50" spans="1:8" ht="21" x14ac:dyDescent="0.35">
      <c r="A50" s="34" t="s">
        <v>2</v>
      </c>
      <c r="B50" s="34" t="s">
        <v>65</v>
      </c>
      <c r="C50" s="34" t="s">
        <v>4</v>
      </c>
      <c r="D50" s="35" t="s">
        <v>66</v>
      </c>
      <c r="E50" s="34" t="s">
        <v>67</v>
      </c>
      <c r="F50" s="36" t="s">
        <v>68</v>
      </c>
      <c r="G50" s="34" t="s">
        <v>8</v>
      </c>
      <c r="H50" s="37" t="s">
        <v>9</v>
      </c>
    </row>
    <row r="51" spans="1:8" ht="210" x14ac:dyDescent="0.35">
      <c r="A51" s="10" t="s">
        <v>134</v>
      </c>
      <c r="B51" s="4" t="s">
        <v>135</v>
      </c>
      <c r="C51" s="38">
        <v>131.5</v>
      </c>
      <c r="D51" s="21">
        <v>131.5</v>
      </c>
      <c r="E51" s="11">
        <v>2017</v>
      </c>
      <c r="F51" s="12" t="s">
        <v>19</v>
      </c>
      <c r="G51" s="4" t="s">
        <v>136</v>
      </c>
      <c r="H51" s="9" t="s">
        <v>137</v>
      </c>
    </row>
    <row r="52" spans="1:8" ht="90" x14ac:dyDescent="0.35">
      <c r="A52" s="10" t="s">
        <v>134</v>
      </c>
      <c r="B52" s="5" t="s">
        <v>138</v>
      </c>
      <c r="C52" s="39">
        <v>150</v>
      </c>
      <c r="D52" s="21">
        <v>127.5</v>
      </c>
      <c r="E52" s="11">
        <v>2019</v>
      </c>
      <c r="F52" s="12">
        <v>2022</v>
      </c>
      <c r="G52" s="4" t="s">
        <v>139</v>
      </c>
      <c r="H52" s="9" t="s">
        <v>140</v>
      </c>
    </row>
    <row r="53" spans="1:8" x14ac:dyDescent="0.35">
      <c r="A53" s="195" t="s">
        <v>141</v>
      </c>
      <c r="B53" s="196"/>
      <c r="C53" s="196"/>
      <c r="D53" s="196"/>
      <c r="E53" s="196"/>
      <c r="F53" s="196"/>
      <c r="G53" s="196"/>
      <c r="H53" s="197"/>
    </row>
    <row r="54" spans="1:8" x14ac:dyDescent="0.35">
      <c r="A54" s="198" t="s">
        <v>142</v>
      </c>
      <c r="B54" s="192"/>
      <c r="C54" s="192"/>
      <c r="D54" s="192"/>
      <c r="E54" s="192"/>
      <c r="F54" s="192"/>
      <c r="G54" s="192"/>
      <c r="H54" s="192"/>
    </row>
    <row r="55" spans="1:8" ht="21" x14ac:dyDescent="0.35">
      <c r="A55" s="40" t="s">
        <v>2</v>
      </c>
      <c r="B55" s="40" t="s">
        <v>65</v>
      </c>
      <c r="C55" s="40" t="s">
        <v>4</v>
      </c>
      <c r="D55" s="41" t="s">
        <v>66</v>
      </c>
      <c r="E55" s="40" t="s">
        <v>67</v>
      </c>
      <c r="F55" s="40" t="s">
        <v>68</v>
      </c>
      <c r="G55" s="40" t="s">
        <v>8</v>
      </c>
      <c r="H55" s="40" t="s">
        <v>9</v>
      </c>
    </row>
    <row r="56" spans="1:8" ht="160" x14ac:dyDescent="0.35">
      <c r="A56" s="4" t="s">
        <v>143</v>
      </c>
      <c r="B56" s="5" t="s">
        <v>144</v>
      </c>
      <c r="C56" s="42">
        <v>25.2</v>
      </c>
      <c r="D56" s="42">
        <v>25.2</v>
      </c>
      <c r="E56" s="42">
        <v>2019</v>
      </c>
      <c r="F56" s="42">
        <v>2023</v>
      </c>
      <c r="G56" s="43" t="s">
        <v>145</v>
      </c>
      <c r="H56" s="43" t="s">
        <v>146</v>
      </c>
    </row>
    <row r="57" spans="1:8" x14ac:dyDescent="0.35">
      <c r="A57" s="199" t="s">
        <v>147</v>
      </c>
      <c r="B57" s="200"/>
      <c r="C57" s="200"/>
      <c r="D57" s="200"/>
      <c r="E57" s="200"/>
      <c r="F57" s="200"/>
      <c r="G57" s="200"/>
      <c r="H57" s="201"/>
    </row>
    <row r="58" spans="1:8" ht="41.5" customHeight="1" x14ac:dyDescent="0.35">
      <c r="A58" s="202" t="s">
        <v>148</v>
      </c>
      <c r="B58" s="203"/>
      <c r="C58" s="203"/>
      <c r="D58" s="203"/>
      <c r="E58" s="203"/>
      <c r="F58" s="203"/>
      <c r="G58" s="203"/>
      <c r="H58" s="204"/>
    </row>
    <row r="59" spans="1:8" ht="21" x14ac:dyDescent="0.35">
      <c r="A59" s="34" t="s">
        <v>2</v>
      </c>
      <c r="B59" s="34" t="s">
        <v>65</v>
      </c>
      <c r="C59" s="34" t="s">
        <v>4</v>
      </c>
      <c r="D59" s="35" t="s">
        <v>66</v>
      </c>
      <c r="E59" s="34" t="s">
        <v>67</v>
      </c>
      <c r="F59" s="36" t="s">
        <v>68</v>
      </c>
      <c r="G59" s="34" t="s">
        <v>8</v>
      </c>
      <c r="H59" s="37" t="s">
        <v>9</v>
      </c>
    </row>
    <row r="60" spans="1:8" ht="40" x14ac:dyDescent="0.35">
      <c r="A60" s="10" t="s">
        <v>149</v>
      </c>
      <c r="B60" s="5" t="s">
        <v>150</v>
      </c>
      <c r="C60" s="21">
        <v>14</v>
      </c>
      <c r="D60" s="21">
        <v>1.0900000000000001</v>
      </c>
      <c r="E60" s="11">
        <v>2012</v>
      </c>
      <c r="F60" s="12">
        <v>2027</v>
      </c>
      <c r="G60" s="4" t="s">
        <v>151</v>
      </c>
      <c r="H60" s="9" t="s">
        <v>152</v>
      </c>
    </row>
    <row r="61" spans="1:8" ht="60" x14ac:dyDescent="0.35">
      <c r="A61" s="10" t="s">
        <v>149</v>
      </c>
      <c r="B61" s="5" t="s">
        <v>153</v>
      </c>
      <c r="C61" s="21">
        <v>7.3</v>
      </c>
      <c r="D61" s="21">
        <v>2.2200000000000002</v>
      </c>
      <c r="E61" s="11">
        <v>2014</v>
      </c>
      <c r="F61" s="12">
        <v>2027</v>
      </c>
      <c r="G61" s="4" t="s">
        <v>154</v>
      </c>
      <c r="H61" s="9" t="s">
        <v>155</v>
      </c>
    </row>
    <row r="62" spans="1:8" ht="40" x14ac:dyDescent="0.35">
      <c r="A62" s="10" t="s">
        <v>149</v>
      </c>
      <c r="B62" s="4" t="s">
        <v>156</v>
      </c>
      <c r="C62" s="21">
        <v>14</v>
      </c>
      <c r="D62" s="21">
        <v>1.98</v>
      </c>
      <c r="E62" s="11">
        <v>2017</v>
      </c>
      <c r="F62" s="12">
        <v>2032</v>
      </c>
      <c r="G62" s="4" t="s">
        <v>157</v>
      </c>
      <c r="H62" s="9" t="s">
        <v>158</v>
      </c>
    </row>
    <row r="63" spans="1:8" ht="40" x14ac:dyDescent="0.35">
      <c r="A63" s="10" t="s">
        <v>149</v>
      </c>
      <c r="B63" s="5" t="s">
        <v>159</v>
      </c>
      <c r="C63" s="21">
        <v>14</v>
      </c>
      <c r="D63" s="21">
        <v>1.84</v>
      </c>
      <c r="E63" s="11">
        <v>2018</v>
      </c>
      <c r="F63" s="12">
        <v>2033</v>
      </c>
      <c r="G63" s="4" t="s">
        <v>160</v>
      </c>
      <c r="H63" s="9" t="s">
        <v>161</v>
      </c>
    </row>
    <row r="64" spans="1:8" ht="50" x14ac:dyDescent="0.35">
      <c r="A64" s="10" t="s">
        <v>149</v>
      </c>
      <c r="B64" s="5" t="s">
        <v>162</v>
      </c>
      <c r="C64" s="21">
        <v>8.1999999999999993</v>
      </c>
      <c r="D64" s="21">
        <v>0.94</v>
      </c>
      <c r="E64" s="11">
        <v>2017</v>
      </c>
      <c r="F64" s="12">
        <v>2032</v>
      </c>
      <c r="G64" s="4" t="s">
        <v>163</v>
      </c>
      <c r="H64" s="9" t="s">
        <v>164</v>
      </c>
    </row>
    <row r="65" spans="1:8" ht="60" x14ac:dyDescent="0.35">
      <c r="A65" s="10" t="s">
        <v>149</v>
      </c>
      <c r="B65" s="5" t="s">
        <v>165</v>
      </c>
      <c r="C65" s="21">
        <v>7.3</v>
      </c>
      <c r="D65" s="21">
        <v>2.89</v>
      </c>
      <c r="E65" s="11">
        <v>2015</v>
      </c>
      <c r="F65" s="12">
        <v>2028</v>
      </c>
      <c r="G65" s="4" t="s">
        <v>166</v>
      </c>
      <c r="H65" s="9" t="s">
        <v>167</v>
      </c>
    </row>
    <row r="66" spans="1:8" ht="60" x14ac:dyDescent="0.35">
      <c r="A66" s="10" t="s">
        <v>149</v>
      </c>
      <c r="B66" s="5" t="s">
        <v>168</v>
      </c>
      <c r="C66" s="21">
        <v>6.2</v>
      </c>
      <c r="D66" s="21">
        <v>2.0699999999999998</v>
      </c>
      <c r="E66" s="11">
        <v>2013</v>
      </c>
      <c r="F66" s="12">
        <v>2028</v>
      </c>
      <c r="G66" s="4" t="s">
        <v>169</v>
      </c>
      <c r="H66" s="9" t="s">
        <v>170</v>
      </c>
    </row>
    <row r="67" spans="1:8" ht="40" x14ac:dyDescent="0.35">
      <c r="A67" s="10" t="s">
        <v>149</v>
      </c>
      <c r="B67" s="5" t="s">
        <v>171</v>
      </c>
      <c r="C67" s="21">
        <v>223</v>
      </c>
      <c r="D67" s="21">
        <v>1.52</v>
      </c>
      <c r="E67" s="11">
        <v>2016</v>
      </c>
      <c r="F67" s="12">
        <v>2041</v>
      </c>
      <c r="G67" s="4" t="s">
        <v>172</v>
      </c>
      <c r="H67" s="9" t="s">
        <v>173</v>
      </c>
    </row>
    <row r="68" spans="1:8" ht="40" x14ac:dyDescent="0.35">
      <c r="A68" s="10" t="s">
        <v>149</v>
      </c>
      <c r="B68" s="5" t="s">
        <v>174</v>
      </c>
      <c r="C68" s="21">
        <v>180</v>
      </c>
      <c r="D68" s="21">
        <v>1.36</v>
      </c>
      <c r="E68" s="11">
        <v>2019</v>
      </c>
      <c r="F68" s="12">
        <v>2045</v>
      </c>
      <c r="G68" s="4" t="s">
        <v>175</v>
      </c>
      <c r="H68" s="9" t="s">
        <v>176</v>
      </c>
    </row>
    <row r="69" spans="1:8" ht="30" x14ac:dyDescent="0.35">
      <c r="A69" s="10" t="s">
        <v>149</v>
      </c>
      <c r="B69" s="5" t="s">
        <v>177</v>
      </c>
      <c r="C69" s="21" t="s">
        <v>117</v>
      </c>
      <c r="D69" s="21" t="s">
        <v>117</v>
      </c>
      <c r="E69" s="21" t="s">
        <v>117</v>
      </c>
      <c r="F69" s="15" t="s">
        <v>117</v>
      </c>
      <c r="G69" s="4" t="s">
        <v>178</v>
      </c>
      <c r="H69" s="9" t="s">
        <v>179</v>
      </c>
    </row>
    <row r="70" spans="1:8" ht="40" x14ac:dyDescent="0.35">
      <c r="A70" s="10" t="s">
        <v>149</v>
      </c>
      <c r="B70" s="5" t="s">
        <v>180</v>
      </c>
      <c r="C70" s="21">
        <v>1.82</v>
      </c>
      <c r="D70" s="21">
        <v>1.59</v>
      </c>
      <c r="E70" s="11">
        <v>2016</v>
      </c>
      <c r="F70" s="12">
        <v>2041</v>
      </c>
      <c r="G70" s="4" t="s">
        <v>181</v>
      </c>
      <c r="H70" s="9" t="s">
        <v>182</v>
      </c>
    </row>
    <row r="71" spans="1:8" ht="180" x14ac:dyDescent="0.35">
      <c r="A71" s="10" t="s">
        <v>149</v>
      </c>
      <c r="B71" s="5" t="s">
        <v>183</v>
      </c>
      <c r="C71" s="21" t="s">
        <v>117</v>
      </c>
      <c r="D71" s="21" t="s">
        <v>117</v>
      </c>
      <c r="E71" s="11">
        <v>2021</v>
      </c>
      <c r="F71" s="15" t="s">
        <v>117</v>
      </c>
      <c r="G71" s="44" t="s">
        <v>184</v>
      </c>
      <c r="H71" s="45"/>
    </row>
    <row r="72" spans="1:8" x14ac:dyDescent="0.35">
      <c r="A72" s="205" t="s">
        <v>185</v>
      </c>
      <c r="B72" s="206"/>
      <c r="C72" s="206"/>
      <c r="D72" s="206"/>
      <c r="E72" s="206"/>
      <c r="F72" s="206"/>
      <c r="G72" s="206"/>
      <c r="H72" s="207"/>
    </row>
    <row r="73" spans="1:8" ht="30.5" customHeight="1" x14ac:dyDescent="0.35">
      <c r="A73" s="194" t="s">
        <v>186</v>
      </c>
      <c r="B73" s="194"/>
      <c r="C73" s="194"/>
      <c r="D73" s="194"/>
      <c r="E73" s="194"/>
      <c r="F73" s="194"/>
      <c r="G73" s="194"/>
      <c r="H73" s="194"/>
    </row>
    <row r="74" spans="1:8" ht="21" x14ac:dyDescent="0.35">
      <c r="A74" s="34" t="s">
        <v>2</v>
      </c>
      <c r="B74" s="34" t="s">
        <v>65</v>
      </c>
      <c r="C74" s="34" t="s">
        <v>4</v>
      </c>
      <c r="D74" s="35" t="s">
        <v>66</v>
      </c>
      <c r="E74" s="34" t="s">
        <v>67</v>
      </c>
      <c r="F74" s="36" t="s">
        <v>68</v>
      </c>
      <c r="G74" s="34" t="s">
        <v>8</v>
      </c>
      <c r="H74" s="37" t="s">
        <v>9</v>
      </c>
    </row>
    <row r="75" spans="1:8" ht="90" x14ac:dyDescent="0.35">
      <c r="A75" s="32" t="s">
        <v>185</v>
      </c>
      <c r="B75" s="32" t="s">
        <v>187</v>
      </c>
      <c r="C75" s="32">
        <v>90</v>
      </c>
      <c r="D75" s="46">
        <v>90</v>
      </c>
      <c r="E75" s="47" t="s">
        <v>188</v>
      </c>
      <c r="F75" s="48" t="s">
        <v>1345</v>
      </c>
      <c r="G75" s="32" t="s">
        <v>189</v>
      </c>
      <c r="H75" s="49" t="s">
        <v>190</v>
      </c>
    </row>
    <row r="76" spans="1:8" ht="120" x14ac:dyDescent="0.35">
      <c r="A76" s="32" t="s">
        <v>185</v>
      </c>
      <c r="B76" s="32" t="s">
        <v>191</v>
      </c>
      <c r="C76" s="32">
        <v>47</v>
      </c>
      <c r="D76" s="46">
        <v>32</v>
      </c>
      <c r="E76" s="32">
        <v>2017</v>
      </c>
      <c r="F76" s="50" t="s">
        <v>1344</v>
      </c>
      <c r="G76" s="32" t="s">
        <v>192</v>
      </c>
      <c r="H76" s="49" t="s">
        <v>193</v>
      </c>
    </row>
    <row r="77" spans="1:8" ht="140" x14ac:dyDescent="0.35">
      <c r="A77" s="32" t="s">
        <v>185</v>
      </c>
      <c r="B77" s="32" t="s">
        <v>194</v>
      </c>
      <c r="C77" s="51">
        <v>70</v>
      </c>
      <c r="D77" s="46">
        <v>70</v>
      </c>
      <c r="E77" s="32">
        <v>2015</v>
      </c>
      <c r="F77" s="50" t="s">
        <v>195</v>
      </c>
      <c r="G77" s="32" t="s">
        <v>196</v>
      </c>
      <c r="H77" s="49" t="s">
        <v>197</v>
      </c>
    </row>
    <row r="78" spans="1:8" x14ac:dyDescent="0.35">
      <c r="A78" s="205" t="s">
        <v>198</v>
      </c>
      <c r="B78" s="212"/>
      <c r="C78" s="212"/>
      <c r="D78" s="212"/>
      <c r="E78" s="212"/>
      <c r="F78" s="212"/>
      <c r="G78" s="212"/>
      <c r="H78" s="213"/>
    </row>
    <row r="79" spans="1:8" ht="42.5" customHeight="1" x14ac:dyDescent="0.35">
      <c r="A79" s="194" t="s">
        <v>199</v>
      </c>
      <c r="B79" s="194"/>
      <c r="C79" s="194"/>
      <c r="D79" s="194"/>
      <c r="E79" s="194"/>
      <c r="F79" s="194"/>
      <c r="G79" s="194"/>
      <c r="H79" s="194"/>
    </row>
    <row r="80" spans="1:8" ht="22" x14ac:dyDescent="0.35">
      <c r="A80" s="52" t="s">
        <v>2</v>
      </c>
      <c r="B80" s="52" t="s">
        <v>65</v>
      </c>
      <c r="C80" s="52" t="s">
        <v>4</v>
      </c>
      <c r="D80" s="53" t="s">
        <v>66</v>
      </c>
      <c r="E80" s="52" t="s">
        <v>67</v>
      </c>
      <c r="F80" s="54" t="s">
        <v>68</v>
      </c>
      <c r="G80" s="52" t="s">
        <v>8</v>
      </c>
      <c r="H80" s="55" t="s">
        <v>9</v>
      </c>
    </row>
    <row r="81" spans="1:8" ht="120" x14ac:dyDescent="0.35">
      <c r="A81" s="10" t="s">
        <v>198</v>
      </c>
      <c r="B81" s="5" t="s">
        <v>200</v>
      </c>
      <c r="C81" s="7">
        <v>42.5</v>
      </c>
      <c r="D81" s="7">
        <v>42.5</v>
      </c>
      <c r="E81" s="11">
        <v>2020</v>
      </c>
      <c r="F81" s="12">
        <v>2022</v>
      </c>
      <c r="G81" s="56" t="s">
        <v>201</v>
      </c>
      <c r="H81" s="49" t="s">
        <v>202</v>
      </c>
    </row>
    <row r="82" spans="1:8" ht="50" x14ac:dyDescent="0.35">
      <c r="A82" s="10" t="s">
        <v>198</v>
      </c>
      <c r="B82" s="5" t="s">
        <v>203</v>
      </c>
      <c r="C82" s="7">
        <v>378.4</v>
      </c>
      <c r="D82" s="7">
        <v>47</v>
      </c>
      <c r="E82" s="11">
        <v>2017</v>
      </c>
      <c r="F82" s="12" t="s">
        <v>204</v>
      </c>
      <c r="G82" s="4" t="s">
        <v>205</v>
      </c>
      <c r="H82" s="9" t="s">
        <v>206</v>
      </c>
    </row>
    <row r="83" spans="1:8" ht="40" x14ac:dyDescent="0.35">
      <c r="A83" s="10" t="s">
        <v>198</v>
      </c>
      <c r="B83" s="5" t="s">
        <v>207</v>
      </c>
      <c r="C83" s="7">
        <v>208.75</v>
      </c>
      <c r="D83" s="7">
        <v>55</v>
      </c>
      <c r="E83" s="11">
        <v>2018</v>
      </c>
      <c r="F83" s="12" t="s">
        <v>208</v>
      </c>
      <c r="G83" s="4" t="s">
        <v>209</v>
      </c>
      <c r="H83" s="9" t="s">
        <v>210</v>
      </c>
    </row>
    <row r="84" spans="1:8" ht="90" x14ac:dyDescent="0.35">
      <c r="A84" s="10" t="s">
        <v>198</v>
      </c>
      <c r="B84" s="57" t="s">
        <v>211</v>
      </c>
      <c r="C84" s="7">
        <v>145</v>
      </c>
      <c r="D84" s="7">
        <v>80</v>
      </c>
      <c r="E84" s="11">
        <v>2020</v>
      </c>
      <c r="F84" s="12">
        <v>2022</v>
      </c>
      <c r="G84" s="4" t="s">
        <v>212</v>
      </c>
      <c r="H84" s="9" t="s">
        <v>213</v>
      </c>
    </row>
    <row r="85" spans="1:8" ht="40" x14ac:dyDescent="0.35">
      <c r="A85" s="10" t="s">
        <v>198</v>
      </c>
      <c r="B85" s="58" t="s">
        <v>214</v>
      </c>
      <c r="C85" s="7">
        <v>200</v>
      </c>
      <c r="D85" s="7">
        <v>62</v>
      </c>
      <c r="E85" s="11">
        <v>2014</v>
      </c>
      <c r="F85" s="15" t="s">
        <v>204</v>
      </c>
      <c r="G85" s="4" t="s">
        <v>215</v>
      </c>
      <c r="H85" s="9" t="s">
        <v>216</v>
      </c>
    </row>
    <row r="86" spans="1:8" ht="60" x14ac:dyDescent="0.35">
      <c r="A86" s="10" t="s">
        <v>198</v>
      </c>
      <c r="B86" s="58" t="s">
        <v>217</v>
      </c>
      <c r="C86" s="7">
        <v>210</v>
      </c>
      <c r="D86" s="7">
        <v>40</v>
      </c>
      <c r="E86" s="11">
        <v>2019</v>
      </c>
      <c r="F86" s="39" t="s">
        <v>19</v>
      </c>
      <c r="G86" s="4" t="s">
        <v>218</v>
      </c>
      <c r="H86" s="9" t="s">
        <v>219</v>
      </c>
    </row>
    <row r="87" spans="1:8" ht="70" x14ac:dyDescent="0.35">
      <c r="A87" s="10" t="s">
        <v>198</v>
      </c>
      <c r="B87" s="5" t="s">
        <v>220</v>
      </c>
      <c r="C87" s="7">
        <v>420</v>
      </c>
      <c r="D87" s="7">
        <v>125</v>
      </c>
      <c r="E87" s="11">
        <v>2018</v>
      </c>
      <c r="F87" s="12">
        <v>2021</v>
      </c>
      <c r="G87" s="4" t="s">
        <v>221</v>
      </c>
      <c r="H87" s="9" t="s">
        <v>222</v>
      </c>
    </row>
    <row r="88" spans="1:8" ht="70" x14ac:dyDescent="0.35">
      <c r="A88" s="10" t="s">
        <v>198</v>
      </c>
      <c r="B88" s="58" t="s">
        <v>223</v>
      </c>
      <c r="C88" s="7">
        <v>1291</v>
      </c>
      <c r="D88" s="7">
        <v>749</v>
      </c>
      <c r="E88" s="21">
        <v>2016</v>
      </c>
      <c r="F88" s="38">
        <v>2022</v>
      </c>
      <c r="G88" s="4" t="s">
        <v>224</v>
      </c>
      <c r="H88" s="9" t="s">
        <v>225</v>
      </c>
    </row>
    <row r="89" spans="1:8" ht="80" x14ac:dyDescent="0.35">
      <c r="A89" s="10" t="s">
        <v>198</v>
      </c>
      <c r="B89" s="59" t="s">
        <v>226</v>
      </c>
      <c r="C89" s="7">
        <v>75</v>
      </c>
      <c r="D89" s="7">
        <v>15</v>
      </c>
      <c r="E89" s="11">
        <v>2018</v>
      </c>
      <c r="F89" s="60">
        <v>2021</v>
      </c>
      <c r="G89" s="4" t="s">
        <v>227</v>
      </c>
      <c r="H89" s="9" t="s">
        <v>228</v>
      </c>
    </row>
    <row r="90" spans="1:8" ht="50" x14ac:dyDescent="0.35">
      <c r="A90" s="10" t="s">
        <v>198</v>
      </c>
      <c r="B90" s="5" t="s">
        <v>229</v>
      </c>
      <c r="C90" s="21" t="s">
        <v>230</v>
      </c>
      <c r="D90" s="21" t="s">
        <v>231</v>
      </c>
      <c r="E90" s="11">
        <v>2014</v>
      </c>
      <c r="F90" s="12" t="s">
        <v>232</v>
      </c>
      <c r="G90" s="4" t="s">
        <v>233</v>
      </c>
      <c r="H90" s="9" t="s">
        <v>234</v>
      </c>
    </row>
    <row r="91" spans="1:8" ht="50" x14ac:dyDescent="0.35">
      <c r="A91" s="10" t="s">
        <v>198</v>
      </c>
      <c r="B91" s="5" t="s">
        <v>235</v>
      </c>
      <c r="C91" s="7">
        <v>160</v>
      </c>
      <c r="D91" s="7">
        <v>50</v>
      </c>
      <c r="E91" s="11">
        <v>2018</v>
      </c>
      <c r="F91" s="12">
        <v>2021</v>
      </c>
      <c r="G91" s="4" t="s">
        <v>236</v>
      </c>
      <c r="H91" s="9" t="s">
        <v>237</v>
      </c>
    </row>
    <row r="92" spans="1:8" ht="40" x14ac:dyDescent="0.35">
      <c r="A92" s="10" t="s">
        <v>198</v>
      </c>
      <c r="B92" s="5" t="s">
        <v>238</v>
      </c>
      <c r="C92" s="7">
        <v>58</v>
      </c>
      <c r="D92" s="7">
        <v>58</v>
      </c>
      <c r="E92" s="11">
        <v>2016</v>
      </c>
      <c r="F92" s="12">
        <v>2021</v>
      </c>
      <c r="G92" s="4" t="s">
        <v>239</v>
      </c>
      <c r="H92" s="9" t="s">
        <v>240</v>
      </c>
    </row>
    <row r="93" spans="1:8" ht="50" x14ac:dyDescent="0.35">
      <c r="A93" s="10" t="s">
        <v>198</v>
      </c>
      <c r="B93" s="5" t="s">
        <v>241</v>
      </c>
      <c r="C93" s="7">
        <v>20</v>
      </c>
      <c r="D93" s="7">
        <v>20</v>
      </c>
      <c r="E93" s="11">
        <v>2016</v>
      </c>
      <c r="F93" s="12">
        <v>2021</v>
      </c>
      <c r="G93" s="4" t="s">
        <v>242</v>
      </c>
      <c r="H93" s="9" t="s">
        <v>243</v>
      </c>
    </row>
    <row r="94" spans="1:8" ht="70" x14ac:dyDescent="0.35">
      <c r="A94" s="10" t="s">
        <v>198</v>
      </c>
      <c r="B94" s="5" t="s">
        <v>244</v>
      </c>
      <c r="C94" s="21" t="s">
        <v>117</v>
      </c>
      <c r="D94" s="21">
        <v>40</v>
      </c>
      <c r="E94" s="11">
        <v>2020</v>
      </c>
      <c r="F94" s="12">
        <v>2021</v>
      </c>
      <c r="G94" s="4" t="s">
        <v>245</v>
      </c>
      <c r="H94" s="9" t="s">
        <v>246</v>
      </c>
    </row>
    <row r="95" spans="1:8" ht="100" x14ac:dyDescent="0.35">
      <c r="A95" s="10" t="s">
        <v>198</v>
      </c>
      <c r="B95" s="5" t="s">
        <v>247</v>
      </c>
      <c r="C95" s="21" t="s">
        <v>117</v>
      </c>
      <c r="D95" s="21">
        <v>40</v>
      </c>
      <c r="E95" s="11">
        <v>2020</v>
      </c>
      <c r="F95" s="12">
        <v>2022</v>
      </c>
      <c r="G95" s="61" t="s">
        <v>248</v>
      </c>
      <c r="H95" s="62" t="s">
        <v>249</v>
      </c>
    </row>
    <row r="96" spans="1:8" x14ac:dyDescent="0.35">
      <c r="A96" s="217" t="s">
        <v>250</v>
      </c>
      <c r="B96" s="217"/>
      <c r="C96" s="217"/>
      <c r="D96" s="217"/>
      <c r="E96" s="217"/>
      <c r="F96" s="217"/>
      <c r="G96" s="217"/>
      <c r="H96" s="218"/>
    </row>
    <row r="97" spans="1:8" ht="46.5" customHeight="1" x14ac:dyDescent="0.35">
      <c r="A97" s="219" t="s">
        <v>251</v>
      </c>
      <c r="B97" s="219"/>
      <c r="C97" s="219"/>
      <c r="D97" s="219"/>
      <c r="E97" s="219"/>
      <c r="F97" s="219"/>
      <c r="G97" s="219"/>
      <c r="H97" s="220"/>
    </row>
    <row r="98" spans="1:8" ht="21" x14ac:dyDescent="0.35">
      <c r="A98" s="34" t="s">
        <v>2</v>
      </c>
      <c r="B98" s="34" t="s">
        <v>65</v>
      </c>
      <c r="C98" s="34" t="s">
        <v>4</v>
      </c>
      <c r="D98" s="35" t="s">
        <v>66</v>
      </c>
      <c r="E98" s="34" t="s">
        <v>67</v>
      </c>
      <c r="F98" s="36" t="s">
        <v>68</v>
      </c>
      <c r="G98" s="34" t="s">
        <v>8</v>
      </c>
      <c r="H98" s="37" t="s">
        <v>9</v>
      </c>
    </row>
    <row r="99" spans="1:8" ht="40" x14ac:dyDescent="0.35">
      <c r="A99" s="10" t="s">
        <v>250</v>
      </c>
      <c r="B99" s="5" t="s">
        <v>252</v>
      </c>
      <c r="C99" s="7">
        <v>100</v>
      </c>
      <c r="D99" s="7">
        <v>41.5</v>
      </c>
      <c r="E99" s="11">
        <v>2014</v>
      </c>
      <c r="F99" s="12" t="s">
        <v>19</v>
      </c>
      <c r="G99" s="4" t="s">
        <v>253</v>
      </c>
      <c r="H99" s="9" t="s">
        <v>254</v>
      </c>
    </row>
    <row r="100" spans="1:8" ht="70" x14ac:dyDescent="0.35">
      <c r="A100" s="10" t="s">
        <v>250</v>
      </c>
      <c r="B100" s="5" t="s">
        <v>255</v>
      </c>
      <c r="C100" s="7">
        <v>120</v>
      </c>
      <c r="D100" s="7">
        <v>40</v>
      </c>
      <c r="E100" s="11">
        <v>2012</v>
      </c>
      <c r="F100" s="12" t="s">
        <v>19</v>
      </c>
      <c r="G100" s="4" t="s">
        <v>256</v>
      </c>
      <c r="H100" s="9" t="s">
        <v>257</v>
      </c>
    </row>
    <row r="101" spans="1:8" ht="120" x14ac:dyDescent="0.35">
      <c r="A101" s="10" t="s">
        <v>250</v>
      </c>
      <c r="B101" s="5" t="s">
        <v>258</v>
      </c>
      <c r="C101" s="7">
        <v>120</v>
      </c>
      <c r="D101" s="7">
        <v>16</v>
      </c>
      <c r="E101" s="11">
        <v>2017</v>
      </c>
      <c r="F101" s="12">
        <v>2023</v>
      </c>
      <c r="G101" s="4" t="s">
        <v>259</v>
      </c>
      <c r="H101" s="9" t="s">
        <v>260</v>
      </c>
    </row>
    <row r="102" spans="1:8" ht="120" x14ac:dyDescent="0.35">
      <c r="A102" s="63" t="s">
        <v>250</v>
      </c>
      <c r="B102" s="32" t="s">
        <v>261</v>
      </c>
      <c r="C102" s="46">
        <v>367</v>
      </c>
      <c r="D102" s="46">
        <v>141.5</v>
      </c>
      <c r="E102" s="64">
        <v>2018</v>
      </c>
      <c r="F102" s="65">
        <v>2022</v>
      </c>
      <c r="G102" s="32" t="s">
        <v>262</v>
      </c>
      <c r="H102" s="66" t="s">
        <v>263</v>
      </c>
    </row>
    <row r="103" spans="1:8" ht="70" x14ac:dyDescent="0.35">
      <c r="A103" s="63" t="s">
        <v>250</v>
      </c>
      <c r="B103" s="32" t="s">
        <v>264</v>
      </c>
      <c r="C103" s="46">
        <v>70</v>
      </c>
      <c r="D103" s="46">
        <v>30</v>
      </c>
      <c r="E103" s="64">
        <v>2021</v>
      </c>
      <c r="F103" s="65" t="s">
        <v>19</v>
      </c>
      <c r="G103" s="32" t="s">
        <v>265</v>
      </c>
      <c r="H103" s="66" t="s">
        <v>266</v>
      </c>
    </row>
    <row r="104" spans="1:8" x14ac:dyDescent="0.35">
      <c r="A104" s="221" t="s">
        <v>267</v>
      </c>
      <c r="B104" s="192"/>
      <c r="C104" s="192"/>
      <c r="D104" s="192"/>
      <c r="E104" s="192"/>
      <c r="F104" s="192"/>
      <c r="G104" s="192"/>
      <c r="H104" s="193"/>
    </row>
    <row r="105" spans="1:8" ht="78.5" customHeight="1" x14ac:dyDescent="0.35">
      <c r="A105" s="208" t="s">
        <v>268</v>
      </c>
      <c r="B105" s="208"/>
      <c r="C105" s="208"/>
      <c r="D105" s="208"/>
      <c r="E105" s="208"/>
      <c r="F105" s="208"/>
      <c r="G105" s="208"/>
      <c r="H105" s="208"/>
    </row>
    <row r="106" spans="1:8" ht="21" x14ac:dyDescent="0.35">
      <c r="A106" s="34" t="s">
        <v>2</v>
      </c>
      <c r="B106" s="34" t="s">
        <v>65</v>
      </c>
      <c r="C106" s="34" t="s">
        <v>4</v>
      </c>
      <c r="D106" s="35" t="s">
        <v>66</v>
      </c>
      <c r="E106" s="34" t="s">
        <v>67</v>
      </c>
      <c r="F106" s="36" t="s">
        <v>68</v>
      </c>
      <c r="G106" s="34" t="s">
        <v>8</v>
      </c>
      <c r="H106" s="37" t="s">
        <v>9</v>
      </c>
    </row>
    <row r="107" spans="1:8" ht="80" x14ac:dyDescent="0.35">
      <c r="A107" s="10" t="s">
        <v>267</v>
      </c>
      <c r="B107" s="5" t="s">
        <v>269</v>
      </c>
      <c r="C107" s="67">
        <v>1400</v>
      </c>
      <c r="D107" s="21">
        <v>700</v>
      </c>
      <c r="E107" s="11">
        <v>2013</v>
      </c>
      <c r="F107" s="12">
        <v>2019</v>
      </c>
      <c r="G107" s="4" t="s">
        <v>270</v>
      </c>
      <c r="H107" s="9" t="s">
        <v>271</v>
      </c>
    </row>
    <row r="108" spans="1:8" ht="66" customHeight="1" x14ac:dyDescent="0.35">
      <c r="A108" s="23" t="s">
        <v>267</v>
      </c>
      <c r="B108" s="68" t="s">
        <v>272</v>
      </c>
      <c r="C108" s="69">
        <v>2300</v>
      </c>
      <c r="D108" s="70">
        <v>1220</v>
      </c>
      <c r="E108" s="26">
        <v>2019</v>
      </c>
      <c r="F108" s="71">
        <v>2024</v>
      </c>
      <c r="G108" s="4" t="s">
        <v>273</v>
      </c>
      <c r="H108" s="28" t="s">
        <v>274</v>
      </c>
    </row>
    <row r="109" spans="1:8" ht="24" customHeight="1" x14ac:dyDescent="0.35">
      <c r="A109" s="209" t="s">
        <v>275</v>
      </c>
      <c r="B109" s="210"/>
      <c r="C109" s="210"/>
      <c r="D109" s="210"/>
      <c r="E109" s="210"/>
      <c r="F109" s="210"/>
      <c r="G109" s="210"/>
      <c r="H109" s="211"/>
    </row>
    <row r="110" spans="1:8" ht="22" x14ac:dyDescent="0.35">
      <c r="A110" s="72" t="s">
        <v>267</v>
      </c>
      <c r="B110" s="73" t="s">
        <v>276</v>
      </c>
      <c r="C110" s="74">
        <v>36.14</v>
      </c>
      <c r="D110" s="74">
        <v>23.49</v>
      </c>
      <c r="E110" s="75">
        <v>2019</v>
      </c>
      <c r="F110" s="76">
        <v>2024</v>
      </c>
      <c r="G110" s="4" t="s">
        <v>277</v>
      </c>
      <c r="H110" s="77"/>
    </row>
    <row r="111" spans="1:8" ht="22" x14ac:dyDescent="0.35">
      <c r="A111" s="10" t="s">
        <v>267</v>
      </c>
      <c r="B111" s="5" t="s">
        <v>278</v>
      </c>
      <c r="C111" s="78">
        <v>19.600000000000001</v>
      </c>
      <c r="D111" s="79">
        <v>12.74</v>
      </c>
      <c r="E111" s="11">
        <v>2019</v>
      </c>
      <c r="F111" s="60">
        <v>2024</v>
      </c>
      <c r="G111" s="4" t="s">
        <v>279</v>
      </c>
      <c r="H111" s="9"/>
    </row>
    <row r="112" spans="1:8" ht="22" x14ac:dyDescent="0.35">
      <c r="A112" s="10" t="s">
        <v>267</v>
      </c>
      <c r="B112" s="5" t="s">
        <v>280</v>
      </c>
      <c r="C112" s="39">
        <v>68.2</v>
      </c>
      <c r="D112" s="80">
        <v>45.31</v>
      </c>
      <c r="E112" s="11">
        <v>2020</v>
      </c>
      <c r="F112" s="12">
        <v>2024</v>
      </c>
      <c r="G112" s="4" t="s">
        <v>281</v>
      </c>
      <c r="H112" s="16"/>
    </row>
    <row r="113" spans="1:8" ht="22" x14ac:dyDescent="0.35">
      <c r="A113" s="10" t="s">
        <v>267</v>
      </c>
      <c r="B113" s="81" t="s">
        <v>282</v>
      </c>
      <c r="C113" s="21">
        <v>110.3</v>
      </c>
      <c r="D113" s="21">
        <v>51.6</v>
      </c>
      <c r="E113" s="11">
        <v>2019</v>
      </c>
      <c r="F113" s="12">
        <v>2024</v>
      </c>
      <c r="G113" s="10" t="s">
        <v>283</v>
      </c>
      <c r="H113" s="16"/>
    </row>
    <row r="114" spans="1:8" ht="22" x14ac:dyDescent="0.35">
      <c r="A114" s="10" t="s">
        <v>267</v>
      </c>
      <c r="B114" s="58" t="s">
        <v>284</v>
      </c>
      <c r="C114" s="21">
        <v>284</v>
      </c>
      <c r="D114" s="21">
        <v>164.76</v>
      </c>
      <c r="E114" s="11">
        <v>2019</v>
      </c>
      <c r="F114" s="12">
        <v>2024</v>
      </c>
      <c r="G114" s="4" t="s">
        <v>285</v>
      </c>
      <c r="H114" s="16" t="s">
        <v>286</v>
      </c>
    </row>
    <row r="115" spans="1:8" ht="32" x14ac:dyDescent="0.35">
      <c r="A115" s="10" t="s">
        <v>267</v>
      </c>
      <c r="B115" s="58" t="s">
        <v>287</v>
      </c>
      <c r="C115" s="21">
        <v>129.5</v>
      </c>
      <c r="D115" s="21">
        <v>75.724999999999994</v>
      </c>
      <c r="E115" s="11">
        <v>2019</v>
      </c>
      <c r="F115" s="76">
        <v>2024</v>
      </c>
      <c r="G115" s="4" t="s">
        <v>288</v>
      </c>
      <c r="H115" s="9" t="s">
        <v>289</v>
      </c>
    </row>
    <row r="116" spans="1:8" ht="22" x14ac:dyDescent="0.35">
      <c r="A116" s="10" t="s">
        <v>267</v>
      </c>
      <c r="B116" s="58" t="s">
        <v>290</v>
      </c>
      <c r="C116" s="21">
        <v>13.7</v>
      </c>
      <c r="D116" s="21">
        <v>8.9</v>
      </c>
      <c r="E116" s="11">
        <v>2019</v>
      </c>
      <c r="F116" s="82">
        <v>2024</v>
      </c>
      <c r="G116" s="4" t="s">
        <v>291</v>
      </c>
      <c r="H116" s="9" t="s">
        <v>292</v>
      </c>
    </row>
    <row r="117" spans="1:8" ht="22" x14ac:dyDescent="0.35">
      <c r="A117" s="10" t="s">
        <v>267</v>
      </c>
      <c r="B117" s="58" t="s">
        <v>293</v>
      </c>
      <c r="C117" s="21">
        <v>43.1</v>
      </c>
      <c r="D117" s="21">
        <v>2.7</v>
      </c>
      <c r="E117" s="11">
        <v>2019</v>
      </c>
      <c r="F117" s="82">
        <v>2024</v>
      </c>
      <c r="G117" s="4" t="s">
        <v>294</v>
      </c>
      <c r="H117" s="16"/>
    </row>
    <row r="118" spans="1:8" ht="22" x14ac:dyDescent="0.35">
      <c r="A118" s="10" t="s">
        <v>267</v>
      </c>
      <c r="B118" s="58" t="s">
        <v>295</v>
      </c>
      <c r="C118" s="21">
        <v>80.5</v>
      </c>
      <c r="D118" s="21">
        <v>56.11</v>
      </c>
      <c r="E118" s="11">
        <v>2019</v>
      </c>
      <c r="F118" s="82">
        <v>2024</v>
      </c>
      <c r="G118" s="4" t="s">
        <v>296</v>
      </c>
      <c r="H118" s="16"/>
    </row>
    <row r="119" spans="1:8" ht="22" x14ac:dyDescent="0.35">
      <c r="A119" s="10" t="s">
        <v>267</v>
      </c>
      <c r="B119" s="59" t="s">
        <v>297</v>
      </c>
      <c r="C119" s="21">
        <v>85.4</v>
      </c>
      <c r="D119" s="21">
        <v>56.02</v>
      </c>
      <c r="E119" s="11">
        <v>2019</v>
      </c>
      <c r="F119" s="82">
        <v>2024</v>
      </c>
      <c r="G119" s="4" t="s">
        <v>298</v>
      </c>
      <c r="H119" s="9" t="s">
        <v>299</v>
      </c>
    </row>
    <row r="120" spans="1:8" ht="22" x14ac:dyDescent="0.35">
      <c r="A120" s="10" t="s">
        <v>267</v>
      </c>
      <c r="B120" s="5" t="s">
        <v>300</v>
      </c>
      <c r="C120" s="83">
        <v>56.1</v>
      </c>
      <c r="D120" s="21">
        <v>37.46</v>
      </c>
      <c r="E120" s="11">
        <v>2019</v>
      </c>
      <c r="F120" s="82">
        <v>2024</v>
      </c>
      <c r="G120" s="4" t="s">
        <v>301</v>
      </c>
      <c r="H120" s="9" t="s">
        <v>302</v>
      </c>
    </row>
    <row r="121" spans="1:8" ht="22" x14ac:dyDescent="0.35">
      <c r="A121" s="10" t="s">
        <v>267</v>
      </c>
      <c r="B121" s="73" t="s">
        <v>303</v>
      </c>
      <c r="C121" s="21">
        <v>56.58</v>
      </c>
      <c r="D121" s="83">
        <v>42.45</v>
      </c>
      <c r="E121" s="11">
        <v>2019</v>
      </c>
      <c r="F121" s="82">
        <v>2024</v>
      </c>
      <c r="G121" s="4" t="s">
        <v>304</v>
      </c>
      <c r="H121" s="16"/>
    </row>
    <row r="122" spans="1:8" ht="22" x14ac:dyDescent="0.35">
      <c r="A122" s="10" t="s">
        <v>267</v>
      </c>
      <c r="B122" s="5" t="s">
        <v>305</v>
      </c>
      <c r="C122" s="78">
        <v>45.4</v>
      </c>
      <c r="D122" s="21">
        <v>29.6</v>
      </c>
      <c r="E122" s="11">
        <v>2019</v>
      </c>
      <c r="F122" s="82">
        <v>2024</v>
      </c>
      <c r="G122" s="4" t="s">
        <v>306</v>
      </c>
      <c r="H122" s="16"/>
    </row>
    <row r="123" spans="1:8" ht="30" x14ac:dyDescent="0.35">
      <c r="A123" s="10" t="s">
        <v>267</v>
      </c>
      <c r="B123" s="5" t="s">
        <v>307</v>
      </c>
      <c r="C123" s="38">
        <v>80.5</v>
      </c>
      <c r="D123" s="21">
        <v>52.33</v>
      </c>
      <c r="E123" s="11">
        <v>2019</v>
      </c>
      <c r="F123" s="60">
        <v>2024</v>
      </c>
      <c r="G123" s="4" t="s">
        <v>308</v>
      </c>
      <c r="H123" s="9" t="s">
        <v>309</v>
      </c>
    </row>
    <row r="124" spans="1:8" ht="22" x14ac:dyDescent="0.35">
      <c r="A124" s="10" t="s">
        <v>267</v>
      </c>
      <c r="B124" s="5" t="s">
        <v>310</v>
      </c>
      <c r="C124" s="39">
        <v>70</v>
      </c>
      <c r="D124" s="21">
        <v>45.5</v>
      </c>
      <c r="E124" s="11">
        <v>2019</v>
      </c>
      <c r="F124" s="12">
        <v>2024</v>
      </c>
      <c r="G124" s="4" t="s">
        <v>311</v>
      </c>
      <c r="H124" s="16" t="s">
        <v>312</v>
      </c>
    </row>
    <row r="125" spans="1:8" ht="30" x14ac:dyDescent="0.35">
      <c r="A125" s="10" t="s">
        <v>267</v>
      </c>
      <c r="B125" s="73" t="s">
        <v>313</v>
      </c>
      <c r="C125" s="21">
        <v>106.4</v>
      </c>
      <c r="D125" s="83">
        <v>63.44</v>
      </c>
      <c r="E125" s="11">
        <v>2019</v>
      </c>
      <c r="F125" s="76">
        <v>2024</v>
      </c>
      <c r="G125" s="4" t="s">
        <v>314</v>
      </c>
      <c r="H125" s="16" t="s">
        <v>315</v>
      </c>
    </row>
    <row r="126" spans="1:8" ht="22" x14ac:dyDescent="0.35">
      <c r="A126" s="10" t="s">
        <v>267</v>
      </c>
      <c r="B126" s="5" t="s">
        <v>316</v>
      </c>
      <c r="C126" s="78">
        <v>113.9</v>
      </c>
      <c r="D126" s="21">
        <v>73.52</v>
      </c>
      <c r="E126" s="11">
        <v>2019</v>
      </c>
      <c r="F126" s="82">
        <v>2024</v>
      </c>
      <c r="G126" s="4" t="s">
        <v>317</v>
      </c>
      <c r="H126" s="9" t="s">
        <v>318</v>
      </c>
    </row>
    <row r="127" spans="1:8" ht="30" x14ac:dyDescent="0.35">
      <c r="A127" s="10" t="s">
        <v>267</v>
      </c>
      <c r="B127" s="5" t="s">
        <v>319</v>
      </c>
      <c r="C127" s="39">
        <v>167.4</v>
      </c>
      <c r="D127" s="21">
        <v>52.92</v>
      </c>
      <c r="E127" s="11">
        <v>2019</v>
      </c>
      <c r="F127" s="60">
        <v>2024</v>
      </c>
      <c r="G127" s="4" t="s">
        <v>320</v>
      </c>
      <c r="H127" s="9" t="s">
        <v>321</v>
      </c>
    </row>
    <row r="128" spans="1:8" ht="30" x14ac:dyDescent="0.35">
      <c r="A128" s="10" t="s">
        <v>267</v>
      </c>
      <c r="B128" s="81" t="s">
        <v>322</v>
      </c>
      <c r="C128" s="21">
        <v>149.69999999999999</v>
      </c>
      <c r="D128" s="21">
        <v>93.45</v>
      </c>
      <c r="E128" s="27">
        <v>2019</v>
      </c>
      <c r="F128" s="12">
        <v>2024</v>
      </c>
      <c r="G128" s="4" t="s">
        <v>323</v>
      </c>
      <c r="H128" s="9" t="s">
        <v>324</v>
      </c>
    </row>
    <row r="129" spans="1:8" ht="22" x14ac:dyDescent="0.35">
      <c r="A129" s="10" t="s">
        <v>267</v>
      </c>
      <c r="B129" s="58" t="s">
        <v>325</v>
      </c>
      <c r="C129" s="21">
        <v>45.9</v>
      </c>
      <c r="D129" s="21">
        <v>35.44</v>
      </c>
      <c r="E129" s="11">
        <v>2019</v>
      </c>
      <c r="F129" s="76">
        <v>2024</v>
      </c>
      <c r="G129" s="4" t="s">
        <v>326</v>
      </c>
      <c r="H129" s="16"/>
    </row>
    <row r="130" spans="1:8" ht="40" x14ac:dyDescent="0.35">
      <c r="A130" s="10" t="s">
        <v>267</v>
      </c>
      <c r="B130" s="58" t="s">
        <v>327</v>
      </c>
      <c r="C130" s="21">
        <v>166.8</v>
      </c>
      <c r="D130" s="21">
        <v>76.180000000000007</v>
      </c>
      <c r="E130" s="11">
        <v>2019</v>
      </c>
      <c r="F130" s="82">
        <v>2024</v>
      </c>
      <c r="G130" s="4" t="s">
        <v>328</v>
      </c>
      <c r="H130" s="9" t="s">
        <v>329</v>
      </c>
    </row>
    <row r="131" spans="1:8" ht="22" x14ac:dyDescent="0.35">
      <c r="A131" s="10" t="s">
        <v>267</v>
      </c>
      <c r="B131" s="58" t="s">
        <v>330</v>
      </c>
      <c r="C131" s="21">
        <v>88.7</v>
      </c>
      <c r="D131" s="21">
        <v>23.99</v>
      </c>
      <c r="E131" s="11">
        <v>2019</v>
      </c>
      <c r="F131" s="82">
        <v>2024</v>
      </c>
      <c r="G131" s="4" t="s">
        <v>331</v>
      </c>
      <c r="H131" s="16" t="s">
        <v>332</v>
      </c>
    </row>
    <row r="132" spans="1:8" ht="22" x14ac:dyDescent="0.35">
      <c r="A132" s="10" t="s">
        <v>267</v>
      </c>
      <c r="B132" s="58" t="s">
        <v>333</v>
      </c>
      <c r="C132" s="21">
        <v>30.46</v>
      </c>
      <c r="D132" s="21">
        <v>19.8</v>
      </c>
      <c r="E132" s="11">
        <v>2019</v>
      </c>
      <c r="F132" s="82">
        <v>2024</v>
      </c>
      <c r="G132" s="4" t="s">
        <v>334</v>
      </c>
      <c r="H132" s="16" t="s">
        <v>335</v>
      </c>
    </row>
    <row r="133" spans="1:8" ht="22" x14ac:dyDescent="0.35">
      <c r="A133" s="10" t="s">
        <v>267</v>
      </c>
      <c r="B133" s="58" t="s">
        <v>336</v>
      </c>
      <c r="C133" s="21">
        <v>25</v>
      </c>
      <c r="D133" s="21" t="s">
        <v>337</v>
      </c>
      <c r="E133" s="11">
        <v>2019</v>
      </c>
      <c r="F133" s="82">
        <v>2024</v>
      </c>
      <c r="G133" s="4" t="s">
        <v>338</v>
      </c>
      <c r="H133" s="16"/>
    </row>
    <row r="134" spans="1:8" ht="22" x14ac:dyDescent="0.35">
      <c r="A134" s="10" t="s">
        <v>267</v>
      </c>
      <c r="B134" s="58" t="s">
        <v>339</v>
      </c>
      <c r="C134" s="21">
        <v>59.4</v>
      </c>
      <c r="D134" s="21">
        <v>2.21</v>
      </c>
      <c r="E134" s="11">
        <v>2019</v>
      </c>
      <c r="F134" s="60">
        <v>2024</v>
      </c>
      <c r="G134" s="4" t="s">
        <v>340</v>
      </c>
      <c r="H134" s="9" t="s">
        <v>341</v>
      </c>
    </row>
    <row r="135" spans="1:8" ht="22" x14ac:dyDescent="0.35">
      <c r="A135" s="10" t="s">
        <v>267</v>
      </c>
      <c r="B135" s="58" t="s">
        <v>342</v>
      </c>
      <c r="C135" s="21">
        <v>9.5</v>
      </c>
      <c r="D135" s="21">
        <v>6.18</v>
      </c>
      <c r="E135" s="84">
        <v>2019</v>
      </c>
      <c r="F135" s="12">
        <v>2024</v>
      </c>
      <c r="G135" s="4" t="s">
        <v>343</v>
      </c>
      <c r="H135" s="16" t="s">
        <v>344</v>
      </c>
    </row>
    <row r="136" spans="1:8" ht="22" x14ac:dyDescent="0.35">
      <c r="A136" s="10" t="s">
        <v>267</v>
      </c>
      <c r="B136" s="59" t="s">
        <v>345</v>
      </c>
      <c r="C136" s="21">
        <v>40</v>
      </c>
      <c r="D136" s="74">
        <v>28.87</v>
      </c>
      <c r="E136" s="11">
        <v>2019</v>
      </c>
      <c r="F136" s="76">
        <v>2024</v>
      </c>
      <c r="G136" s="4" t="s">
        <v>346</v>
      </c>
      <c r="H136" s="9" t="s">
        <v>347</v>
      </c>
    </row>
    <row r="137" spans="1:8" ht="22" x14ac:dyDescent="0.35">
      <c r="A137" s="10" t="s">
        <v>267</v>
      </c>
      <c r="B137" s="5" t="s">
        <v>348</v>
      </c>
      <c r="C137" s="78">
        <v>50.27</v>
      </c>
      <c r="D137" s="21">
        <v>32.68</v>
      </c>
      <c r="E137" s="11">
        <v>2019</v>
      </c>
      <c r="F137" s="60">
        <v>2024</v>
      </c>
      <c r="G137" s="4" t="s">
        <v>349</v>
      </c>
      <c r="H137" s="9" t="s">
        <v>350</v>
      </c>
    </row>
    <row r="138" spans="1:8" ht="22" x14ac:dyDescent="0.35">
      <c r="A138" s="10" t="s">
        <v>267</v>
      </c>
      <c r="B138" s="5" t="s">
        <v>351</v>
      </c>
      <c r="C138" s="39">
        <v>4.5</v>
      </c>
      <c r="D138" s="21">
        <v>2.93</v>
      </c>
      <c r="E138" s="27">
        <v>2019</v>
      </c>
      <c r="F138" s="12">
        <v>2024</v>
      </c>
      <c r="G138" s="4" t="s">
        <v>352</v>
      </c>
      <c r="H138" s="16"/>
    </row>
    <row r="139" spans="1:8" ht="32" x14ac:dyDescent="0.35">
      <c r="A139" s="10" t="s">
        <v>267</v>
      </c>
      <c r="B139" s="81" t="s">
        <v>353</v>
      </c>
      <c r="C139" s="21">
        <v>34</v>
      </c>
      <c r="D139" s="21" t="s">
        <v>337</v>
      </c>
      <c r="E139" s="11">
        <v>2019</v>
      </c>
      <c r="F139" s="12">
        <v>2024</v>
      </c>
      <c r="G139" s="4" t="s">
        <v>354</v>
      </c>
      <c r="H139" s="16"/>
    </row>
    <row r="140" spans="1:8" ht="22" x14ac:dyDescent="0.35">
      <c r="A140" s="10" t="s">
        <v>267</v>
      </c>
      <c r="B140" s="59" t="s">
        <v>355</v>
      </c>
      <c r="C140" s="21">
        <v>7.34</v>
      </c>
      <c r="D140" s="78">
        <v>4.7699999999999996</v>
      </c>
      <c r="E140" s="11">
        <v>2019</v>
      </c>
      <c r="F140" s="76">
        <v>2024</v>
      </c>
      <c r="G140" s="4" t="s">
        <v>356</v>
      </c>
      <c r="H140" s="9" t="s">
        <v>357</v>
      </c>
    </row>
    <row r="141" spans="1:8" ht="32" x14ac:dyDescent="0.35">
      <c r="A141" s="10" t="s">
        <v>267</v>
      </c>
      <c r="B141" s="5" t="s">
        <v>358</v>
      </c>
      <c r="C141" s="83">
        <v>26.07</v>
      </c>
      <c r="D141" s="80">
        <v>16.95</v>
      </c>
      <c r="E141" s="11">
        <v>2019</v>
      </c>
      <c r="F141" s="60">
        <v>2024</v>
      </c>
      <c r="G141" s="4" t="s">
        <v>359</v>
      </c>
      <c r="H141" s="16"/>
    </row>
    <row r="142" spans="1:8" ht="22" x14ac:dyDescent="0.35">
      <c r="A142" s="10" t="s">
        <v>267</v>
      </c>
      <c r="B142" s="81" t="s">
        <v>360</v>
      </c>
      <c r="C142" s="21">
        <v>37.08</v>
      </c>
      <c r="D142" s="21">
        <v>6.97</v>
      </c>
      <c r="E142" s="27">
        <v>2019</v>
      </c>
      <c r="F142" s="12">
        <v>2024</v>
      </c>
      <c r="G142" s="4" t="s">
        <v>361</v>
      </c>
      <c r="H142" s="16"/>
    </row>
    <row r="143" spans="1:8" ht="22" x14ac:dyDescent="0.35">
      <c r="A143" s="10" t="s">
        <v>267</v>
      </c>
      <c r="B143" s="59" t="s">
        <v>362</v>
      </c>
      <c r="C143" s="21">
        <v>5.98</v>
      </c>
      <c r="D143" s="83">
        <v>3.89</v>
      </c>
      <c r="E143" s="11">
        <v>2019</v>
      </c>
      <c r="F143" s="76">
        <v>2024</v>
      </c>
      <c r="G143" s="4" t="s">
        <v>363</v>
      </c>
      <c r="H143" s="16"/>
    </row>
    <row r="144" spans="1:8" ht="80" x14ac:dyDescent="0.35">
      <c r="A144" s="10" t="s">
        <v>267</v>
      </c>
      <c r="B144" s="5" t="s">
        <v>364</v>
      </c>
      <c r="C144" s="21">
        <v>30</v>
      </c>
      <c r="D144" s="21">
        <v>15</v>
      </c>
      <c r="E144" s="11">
        <v>2018</v>
      </c>
      <c r="F144" s="12">
        <v>2020</v>
      </c>
      <c r="G144" s="4" t="s">
        <v>365</v>
      </c>
      <c r="H144" s="16" t="s">
        <v>366</v>
      </c>
    </row>
    <row r="145" spans="1:8" ht="50" x14ac:dyDescent="0.35">
      <c r="A145" s="16" t="s">
        <v>267</v>
      </c>
      <c r="B145" s="16" t="s">
        <v>367</v>
      </c>
      <c r="C145" s="16">
        <v>62.5</v>
      </c>
      <c r="D145" s="16">
        <v>62.5</v>
      </c>
      <c r="E145" s="16">
        <v>2012</v>
      </c>
      <c r="F145" s="16" t="s">
        <v>19</v>
      </c>
      <c r="G145" s="16" t="s">
        <v>368</v>
      </c>
      <c r="H145" s="16" t="s">
        <v>369</v>
      </c>
    </row>
    <row r="146" spans="1:8" x14ac:dyDescent="0.35">
      <c r="A146" s="205" t="s">
        <v>370</v>
      </c>
      <c r="B146" s="212"/>
      <c r="C146" s="212"/>
      <c r="D146" s="212"/>
      <c r="E146" s="212"/>
      <c r="F146" s="212"/>
      <c r="G146" s="212"/>
      <c r="H146" s="213"/>
    </row>
    <row r="147" spans="1:8" ht="34.5" customHeight="1" x14ac:dyDescent="0.35">
      <c r="A147" s="214" t="s">
        <v>371</v>
      </c>
      <c r="B147" s="215"/>
      <c r="C147" s="215"/>
      <c r="D147" s="215"/>
      <c r="E147" s="215"/>
      <c r="F147" s="215"/>
      <c r="G147" s="215"/>
      <c r="H147" s="216"/>
    </row>
    <row r="148" spans="1:8" ht="21" x14ac:dyDescent="0.35">
      <c r="A148" s="34" t="s">
        <v>2</v>
      </c>
      <c r="B148" s="34" t="s">
        <v>65</v>
      </c>
      <c r="C148" s="34" t="s">
        <v>4</v>
      </c>
      <c r="D148" s="35" t="s">
        <v>66</v>
      </c>
      <c r="E148" s="34" t="s">
        <v>67</v>
      </c>
      <c r="F148" s="36" t="s">
        <v>68</v>
      </c>
      <c r="G148" s="34" t="s">
        <v>8</v>
      </c>
      <c r="H148" s="37" t="s">
        <v>9</v>
      </c>
    </row>
    <row r="149" spans="1:8" ht="60" x14ac:dyDescent="0.35">
      <c r="A149" s="10" t="s">
        <v>372</v>
      </c>
      <c r="B149" s="58" t="s">
        <v>373</v>
      </c>
      <c r="C149" s="85">
        <v>127</v>
      </c>
      <c r="D149" s="85">
        <v>127</v>
      </c>
      <c r="E149" s="85">
        <v>2018</v>
      </c>
      <c r="F149" s="86">
        <v>2028</v>
      </c>
      <c r="G149" s="4" t="s">
        <v>374</v>
      </c>
      <c r="H149" s="9" t="s">
        <v>375</v>
      </c>
    </row>
    <row r="150" spans="1:8" ht="30" x14ac:dyDescent="0.35">
      <c r="A150" s="10" t="s">
        <v>372</v>
      </c>
      <c r="B150" s="5" t="s">
        <v>376</v>
      </c>
      <c r="C150" s="21">
        <v>210</v>
      </c>
      <c r="D150" s="78">
        <v>210</v>
      </c>
      <c r="E150" s="21" t="s">
        <v>19</v>
      </c>
      <c r="F150" s="21" t="s">
        <v>19</v>
      </c>
      <c r="G150" s="4"/>
      <c r="H150" s="9" t="s">
        <v>377</v>
      </c>
    </row>
    <row r="151" spans="1:8" ht="50" x14ac:dyDescent="0.35">
      <c r="A151" s="10" t="s">
        <v>372</v>
      </c>
      <c r="B151" s="5" t="s">
        <v>378</v>
      </c>
      <c r="C151" s="21">
        <v>225</v>
      </c>
      <c r="D151" s="38">
        <v>225</v>
      </c>
      <c r="E151" s="11">
        <v>2018</v>
      </c>
      <c r="F151" s="38" t="s">
        <v>19</v>
      </c>
      <c r="G151" s="4" t="s">
        <v>379</v>
      </c>
      <c r="H151" s="9" t="s">
        <v>380</v>
      </c>
    </row>
    <row r="152" spans="1:8" ht="120" x14ac:dyDescent="0.35">
      <c r="A152" s="10" t="s">
        <v>372</v>
      </c>
      <c r="B152" s="5" t="s">
        <v>381</v>
      </c>
      <c r="C152" s="78">
        <v>85</v>
      </c>
      <c r="D152" s="87">
        <v>85</v>
      </c>
      <c r="E152" s="11">
        <v>2018</v>
      </c>
      <c r="F152" s="82">
        <v>2024</v>
      </c>
      <c r="G152" s="4" t="s">
        <v>382</v>
      </c>
      <c r="H152" s="9" t="s">
        <v>383</v>
      </c>
    </row>
    <row r="153" spans="1:8" ht="30" x14ac:dyDescent="0.35">
      <c r="A153" s="10" t="s">
        <v>372</v>
      </c>
      <c r="B153" s="5" t="s">
        <v>384</v>
      </c>
      <c r="C153" s="38">
        <v>20</v>
      </c>
      <c r="D153" s="87">
        <v>20</v>
      </c>
      <c r="E153" s="11">
        <v>2021</v>
      </c>
      <c r="F153" s="82">
        <v>2023</v>
      </c>
      <c r="G153" s="4" t="s">
        <v>385</v>
      </c>
      <c r="H153" s="9" t="s">
        <v>386</v>
      </c>
    </row>
    <row r="154" spans="1:8" ht="30" x14ac:dyDescent="0.35">
      <c r="A154" s="10" t="s">
        <v>372</v>
      </c>
      <c r="B154" s="5" t="s">
        <v>387</v>
      </c>
      <c r="C154" s="38">
        <v>26</v>
      </c>
      <c r="D154" s="87">
        <v>26</v>
      </c>
      <c r="E154" s="11">
        <v>2021</v>
      </c>
      <c r="F154" s="82">
        <v>2023</v>
      </c>
      <c r="G154" s="4" t="s">
        <v>388</v>
      </c>
      <c r="H154" s="9" t="s">
        <v>389</v>
      </c>
    </row>
    <row r="155" spans="1:8" ht="30" x14ac:dyDescent="0.35">
      <c r="A155" s="10" t="s">
        <v>372</v>
      </c>
      <c r="B155" s="5" t="s">
        <v>390</v>
      </c>
      <c r="C155" s="38">
        <v>14</v>
      </c>
      <c r="D155" s="87">
        <v>14</v>
      </c>
      <c r="E155" s="11">
        <v>2021</v>
      </c>
      <c r="F155" s="82">
        <v>2023</v>
      </c>
      <c r="G155" s="4" t="s">
        <v>391</v>
      </c>
      <c r="H155" s="9" t="s">
        <v>392</v>
      </c>
    </row>
    <row r="156" spans="1:8" ht="50" x14ac:dyDescent="0.35">
      <c r="A156" s="10" t="s">
        <v>372</v>
      </c>
      <c r="B156" s="5" t="s">
        <v>393</v>
      </c>
      <c r="C156" s="38">
        <v>11</v>
      </c>
      <c r="D156" s="87">
        <v>11</v>
      </c>
      <c r="E156" s="11">
        <v>2021</v>
      </c>
      <c r="F156" s="82">
        <v>2023</v>
      </c>
      <c r="G156" s="4" t="s">
        <v>394</v>
      </c>
      <c r="H156" s="9" t="s">
        <v>395</v>
      </c>
    </row>
    <row r="157" spans="1:8" ht="40" x14ac:dyDescent="0.35">
      <c r="A157" s="10" t="s">
        <v>372</v>
      </c>
      <c r="B157" s="73" t="s">
        <v>396</v>
      </c>
      <c r="C157" s="21">
        <v>26</v>
      </c>
      <c r="D157" s="38">
        <v>26</v>
      </c>
      <c r="E157" s="11">
        <v>2018</v>
      </c>
      <c r="F157" s="82">
        <v>2021</v>
      </c>
      <c r="G157" s="4" t="s">
        <v>397</v>
      </c>
      <c r="H157" s="9" t="s">
        <v>398</v>
      </c>
    </row>
    <row r="158" spans="1:8" ht="40" x14ac:dyDescent="0.35">
      <c r="A158" s="10" t="s">
        <v>372</v>
      </c>
      <c r="B158" s="5" t="s">
        <v>399</v>
      </c>
      <c r="C158" s="78">
        <v>40</v>
      </c>
      <c r="D158" s="87">
        <v>40</v>
      </c>
      <c r="E158" s="11">
        <v>2020</v>
      </c>
      <c r="F158" s="82">
        <v>2022</v>
      </c>
      <c r="G158" s="4" t="s">
        <v>400</v>
      </c>
      <c r="H158" s="9" t="s">
        <v>401</v>
      </c>
    </row>
    <row r="159" spans="1:8" ht="40" x14ac:dyDescent="0.35">
      <c r="A159" s="10" t="s">
        <v>372</v>
      </c>
      <c r="B159" s="5" t="s">
        <v>402</v>
      </c>
      <c r="C159" s="38">
        <v>26</v>
      </c>
      <c r="D159" s="87">
        <v>26</v>
      </c>
      <c r="E159" s="11">
        <v>2021</v>
      </c>
      <c r="F159" s="82">
        <v>2023</v>
      </c>
      <c r="G159" s="4" t="s">
        <v>403</v>
      </c>
      <c r="H159" s="9" t="s">
        <v>404</v>
      </c>
    </row>
    <row r="160" spans="1:8" ht="100" x14ac:dyDescent="0.35">
      <c r="A160" s="10" t="s">
        <v>372</v>
      </c>
      <c r="B160" s="5" t="s">
        <v>405</v>
      </c>
      <c r="C160" s="38">
        <v>32</v>
      </c>
      <c r="D160" s="87">
        <v>32</v>
      </c>
      <c r="E160" s="11">
        <v>2021</v>
      </c>
      <c r="F160" s="82">
        <v>2023</v>
      </c>
      <c r="G160" s="4" t="s">
        <v>406</v>
      </c>
      <c r="H160" s="9" t="s">
        <v>407</v>
      </c>
    </row>
    <row r="161" spans="1:8" ht="50" x14ac:dyDescent="0.35">
      <c r="A161" s="10" t="s">
        <v>372</v>
      </c>
      <c r="B161" s="5" t="s">
        <v>408</v>
      </c>
      <c r="C161" s="38">
        <v>77</v>
      </c>
      <c r="D161" s="87">
        <v>77</v>
      </c>
      <c r="E161" s="11">
        <v>2021</v>
      </c>
      <c r="F161" s="82">
        <v>2026</v>
      </c>
      <c r="G161" s="4" t="s">
        <v>409</v>
      </c>
      <c r="H161" s="9" t="s">
        <v>410</v>
      </c>
    </row>
    <row r="162" spans="1:8" ht="30" x14ac:dyDescent="0.35">
      <c r="A162" s="10" t="s">
        <v>372</v>
      </c>
      <c r="B162" s="5" t="s">
        <v>411</v>
      </c>
      <c r="C162" s="38">
        <v>35</v>
      </c>
      <c r="D162" s="87">
        <v>35</v>
      </c>
      <c r="E162" s="11" t="s">
        <v>117</v>
      </c>
      <c r="F162" s="82" t="s">
        <v>117</v>
      </c>
      <c r="G162" s="4" t="s">
        <v>412</v>
      </c>
      <c r="H162" s="9" t="s">
        <v>413</v>
      </c>
    </row>
    <row r="163" spans="1:8" ht="30" x14ac:dyDescent="0.35">
      <c r="A163" s="10" t="s">
        <v>372</v>
      </c>
      <c r="B163" s="5" t="s">
        <v>414</v>
      </c>
      <c r="C163" s="38">
        <v>16</v>
      </c>
      <c r="D163" s="87">
        <v>16</v>
      </c>
      <c r="E163" s="11">
        <v>2019</v>
      </c>
      <c r="F163" s="82">
        <v>2021</v>
      </c>
      <c r="G163" s="4" t="s">
        <v>415</v>
      </c>
      <c r="H163" s="9" t="s">
        <v>416</v>
      </c>
    </row>
  </sheetData>
  <mergeCells count="22">
    <mergeCell ref="A146:H146"/>
    <mergeCell ref="A147:H147"/>
    <mergeCell ref="A78:H78"/>
    <mergeCell ref="A79:H79"/>
    <mergeCell ref="A96:H96"/>
    <mergeCell ref="A97:H97"/>
    <mergeCell ref="A104:H104"/>
    <mergeCell ref="A58:H58"/>
    <mergeCell ref="A72:H72"/>
    <mergeCell ref="A73:H73"/>
    <mergeCell ref="A105:H105"/>
    <mergeCell ref="A109:H109"/>
    <mergeCell ref="A48:H48"/>
    <mergeCell ref="A49:H49"/>
    <mergeCell ref="A53:H53"/>
    <mergeCell ref="A54:H54"/>
    <mergeCell ref="A57:H57"/>
    <mergeCell ref="A1:H1"/>
    <mergeCell ref="A2:H2"/>
    <mergeCell ref="A3:H3"/>
    <mergeCell ref="A22:H22"/>
    <mergeCell ref="A23:H23"/>
  </mergeCells>
  <dataValidations count="1">
    <dataValidation type="list" allowBlank="1" showInputMessage="1" showErrorMessage="1" sqref="A96 A104" xr:uid="{00000000-0002-0000-0100-000000000000}">
      <formula1>"Housing, Regeneration"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6"/>
  <sheetViews>
    <sheetView workbookViewId="0">
      <selection activeCell="G41" sqref="G41"/>
    </sheetView>
  </sheetViews>
  <sheetFormatPr defaultColWidth="0" defaultRowHeight="15.5" zeroHeight="1" x14ac:dyDescent="0.35"/>
  <cols>
    <col min="1" max="1" width="12.921875" customWidth="1"/>
    <col min="2" max="2" width="17.15234375" customWidth="1"/>
    <col min="3" max="5" width="9.23046875" customWidth="1"/>
    <col min="6" max="6" width="15.23046875" customWidth="1"/>
    <col min="7" max="7" width="26.23046875" customWidth="1"/>
    <col min="8" max="8" width="9.23046875" hidden="1" customWidth="1"/>
    <col min="9" max="9" width="0" hidden="1" customWidth="1"/>
    <col min="10" max="16384" width="9.23046875" hidden="1"/>
  </cols>
  <sheetData>
    <row r="1" spans="1:8" ht="15.5" customHeight="1" x14ac:dyDescent="0.35">
      <c r="A1" s="182" t="s">
        <v>417</v>
      </c>
      <c r="B1" s="224"/>
      <c r="C1" s="224"/>
      <c r="D1" s="224"/>
      <c r="E1" s="224"/>
      <c r="F1" s="224"/>
      <c r="G1" s="224"/>
      <c r="H1" s="224"/>
    </row>
    <row r="2" spans="1:8" ht="67.5" customHeight="1" x14ac:dyDescent="0.35">
      <c r="A2" s="222" t="s">
        <v>418</v>
      </c>
      <c r="B2" s="223"/>
      <c r="C2" s="223"/>
      <c r="D2" s="223"/>
      <c r="E2" s="223"/>
      <c r="F2" s="223"/>
      <c r="G2" s="223"/>
    </row>
    <row r="3" spans="1:8" ht="21" x14ac:dyDescent="0.35">
      <c r="A3" s="88" t="s">
        <v>419</v>
      </c>
      <c r="B3" s="89" t="s">
        <v>65</v>
      </c>
      <c r="C3" s="89" t="s">
        <v>420</v>
      </c>
      <c r="D3" s="90" t="s">
        <v>67</v>
      </c>
      <c r="E3" s="88" t="s">
        <v>68</v>
      </c>
      <c r="F3" s="91" t="s">
        <v>8</v>
      </c>
      <c r="G3" s="89" t="s">
        <v>9</v>
      </c>
    </row>
    <row r="4" spans="1:8" ht="30" x14ac:dyDescent="0.35">
      <c r="A4" s="29" t="s">
        <v>421</v>
      </c>
      <c r="B4" s="32" t="s">
        <v>422</v>
      </c>
      <c r="C4" s="29">
        <v>3.6</v>
      </c>
      <c r="D4" s="30">
        <v>2018</v>
      </c>
      <c r="E4" s="29">
        <v>2021</v>
      </c>
      <c r="F4" s="50" t="s">
        <v>423</v>
      </c>
      <c r="G4" s="32" t="s">
        <v>424</v>
      </c>
    </row>
    <row r="5" spans="1:8" ht="60" x14ac:dyDescent="0.35">
      <c r="A5" s="29" t="s">
        <v>421</v>
      </c>
      <c r="B5" s="32" t="s">
        <v>425</v>
      </c>
      <c r="C5" s="29">
        <v>6.5</v>
      </c>
      <c r="D5" s="30">
        <v>2018</v>
      </c>
      <c r="E5" s="29">
        <v>2021</v>
      </c>
      <c r="F5" s="50" t="s">
        <v>426</v>
      </c>
      <c r="G5" s="32" t="s">
        <v>427</v>
      </c>
    </row>
    <row r="6" spans="1:8" ht="90" x14ac:dyDescent="0.35">
      <c r="A6" s="29" t="s">
        <v>421</v>
      </c>
      <c r="B6" s="32" t="s">
        <v>428</v>
      </c>
      <c r="C6" s="29">
        <v>1.1000000000000001</v>
      </c>
      <c r="D6" s="30">
        <v>2014</v>
      </c>
      <c r="E6" s="29">
        <v>2024</v>
      </c>
      <c r="F6" s="92" t="s">
        <v>429</v>
      </c>
      <c r="G6" s="32" t="s">
        <v>430</v>
      </c>
    </row>
    <row r="7" spans="1:8" ht="70" x14ac:dyDescent="0.35">
      <c r="A7" s="29" t="s">
        <v>421</v>
      </c>
      <c r="B7" s="32" t="s">
        <v>431</v>
      </c>
      <c r="C7" s="93">
        <v>5.5</v>
      </c>
      <c r="D7" s="30">
        <v>2017</v>
      </c>
      <c r="E7" s="29">
        <v>2027</v>
      </c>
      <c r="F7" s="94" t="s">
        <v>432</v>
      </c>
      <c r="G7" s="95" t="s">
        <v>433</v>
      </c>
    </row>
    <row r="8" spans="1:8" ht="30" x14ac:dyDescent="0.35">
      <c r="A8" s="29" t="s">
        <v>421</v>
      </c>
      <c r="B8" s="32" t="s">
        <v>434</v>
      </c>
      <c r="C8" s="29">
        <v>26</v>
      </c>
      <c r="D8" s="30">
        <v>2020</v>
      </c>
      <c r="E8" s="29">
        <v>2026</v>
      </c>
      <c r="F8" s="50" t="s">
        <v>435</v>
      </c>
      <c r="G8" s="32" t="s">
        <v>436</v>
      </c>
    </row>
    <row r="9" spans="1:8" ht="20" x14ac:dyDescent="0.35">
      <c r="A9" s="29" t="s">
        <v>421</v>
      </c>
      <c r="B9" s="32" t="s">
        <v>437</v>
      </c>
      <c r="C9" s="29">
        <v>4.0999999999999996</v>
      </c>
      <c r="D9" s="30">
        <v>2019</v>
      </c>
      <c r="E9" s="29">
        <v>2022</v>
      </c>
      <c r="F9" s="31" t="s">
        <v>438</v>
      </c>
      <c r="G9" s="32" t="s">
        <v>439</v>
      </c>
    </row>
    <row r="10" spans="1:8" ht="20" x14ac:dyDescent="0.35">
      <c r="A10" s="93" t="s">
        <v>421</v>
      </c>
      <c r="B10" s="95" t="s">
        <v>440</v>
      </c>
      <c r="C10" s="93">
        <v>2.8</v>
      </c>
      <c r="D10" s="96">
        <v>2020</v>
      </c>
      <c r="E10" s="93">
        <v>2021</v>
      </c>
      <c r="F10" s="97" t="s">
        <v>441</v>
      </c>
      <c r="G10" s="95" t="s">
        <v>442</v>
      </c>
    </row>
    <row r="11" spans="1:8" ht="40" x14ac:dyDescent="0.35">
      <c r="A11" s="93" t="s">
        <v>421</v>
      </c>
      <c r="B11" s="98" t="s">
        <v>443</v>
      </c>
      <c r="C11" s="93">
        <v>12</v>
      </c>
      <c r="D11" s="99">
        <v>2021</v>
      </c>
      <c r="E11" s="98">
        <v>2022</v>
      </c>
      <c r="F11" s="100" t="s">
        <v>444</v>
      </c>
      <c r="G11" s="98" t="s">
        <v>445</v>
      </c>
    </row>
    <row r="12" spans="1:8" ht="20" x14ac:dyDescent="0.35">
      <c r="A12" s="93" t="s">
        <v>421</v>
      </c>
      <c r="B12" s="101" t="s">
        <v>446</v>
      </c>
      <c r="C12" s="93">
        <v>7.5</v>
      </c>
      <c r="D12" s="102">
        <v>2021</v>
      </c>
      <c r="E12" s="101">
        <v>2022</v>
      </c>
      <c r="F12" s="103" t="s">
        <v>447</v>
      </c>
      <c r="G12" s="104" t="s">
        <v>448</v>
      </c>
    </row>
    <row r="13" spans="1:8" ht="21" x14ac:dyDescent="0.35">
      <c r="A13" s="105" t="s">
        <v>419</v>
      </c>
      <c r="B13" s="105" t="s">
        <v>65</v>
      </c>
      <c r="C13" s="105" t="s">
        <v>420</v>
      </c>
      <c r="D13" s="106" t="s">
        <v>67</v>
      </c>
      <c r="E13" s="105" t="s">
        <v>68</v>
      </c>
      <c r="F13" s="107" t="s">
        <v>8</v>
      </c>
      <c r="G13" s="105" t="s">
        <v>9</v>
      </c>
    </row>
    <row r="14" spans="1:8" ht="30" x14ac:dyDescent="0.35">
      <c r="A14" s="10" t="s">
        <v>449</v>
      </c>
      <c r="B14" s="63" t="s">
        <v>450</v>
      </c>
      <c r="C14" s="5">
        <f>49.5+4.9</f>
        <v>54.4</v>
      </c>
      <c r="D14" s="11">
        <v>2021</v>
      </c>
      <c r="E14" s="108">
        <v>2026</v>
      </c>
      <c r="F14" s="22" t="s">
        <v>451</v>
      </c>
      <c r="G14" s="4" t="s">
        <v>452</v>
      </c>
    </row>
    <row r="15" spans="1:8" ht="20" x14ac:dyDescent="0.35">
      <c r="A15" s="10" t="s">
        <v>449</v>
      </c>
      <c r="B15" s="63" t="s">
        <v>453</v>
      </c>
      <c r="C15" s="5">
        <v>3.4</v>
      </c>
      <c r="D15" s="11">
        <v>2021</v>
      </c>
      <c r="E15" s="108">
        <v>2022</v>
      </c>
      <c r="F15" s="22" t="s">
        <v>454</v>
      </c>
      <c r="G15" s="4" t="s">
        <v>452</v>
      </c>
    </row>
    <row r="16" spans="1:8" ht="30" x14ac:dyDescent="0.35">
      <c r="A16" s="10" t="s">
        <v>449</v>
      </c>
      <c r="B16" s="63" t="s">
        <v>455</v>
      </c>
      <c r="C16" s="5">
        <v>2.5</v>
      </c>
      <c r="D16" s="11">
        <v>2018</v>
      </c>
      <c r="E16" s="108">
        <v>2021</v>
      </c>
      <c r="F16" s="109" t="s">
        <v>456</v>
      </c>
      <c r="G16" s="4" t="s">
        <v>457</v>
      </c>
    </row>
    <row r="17" spans="1:7" ht="20" x14ac:dyDescent="0.35">
      <c r="A17" s="10" t="s">
        <v>449</v>
      </c>
      <c r="B17" s="63" t="s">
        <v>458</v>
      </c>
      <c r="C17" s="5">
        <v>2.4</v>
      </c>
      <c r="D17" s="11">
        <v>2021</v>
      </c>
      <c r="E17" s="108">
        <v>2022</v>
      </c>
      <c r="F17" s="109" t="s">
        <v>459</v>
      </c>
      <c r="G17" s="4" t="s">
        <v>460</v>
      </c>
    </row>
    <row r="18" spans="1:7" ht="70" x14ac:dyDescent="0.35">
      <c r="A18" s="10" t="s">
        <v>449</v>
      </c>
      <c r="B18" s="63" t="s">
        <v>461</v>
      </c>
      <c r="C18" s="5">
        <v>47</v>
      </c>
      <c r="D18" s="11">
        <v>2018</v>
      </c>
      <c r="E18" s="108">
        <v>2029</v>
      </c>
      <c r="F18" s="109" t="s">
        <v>462</v>
      </c>
      <c r="G18" s="4" t="s">
        <v>463</v>
      </c>
    </row>
    <row r="19" spans="1:7" ht="20" x14ac:dyDescent="0.35">
      <c r="A19" s="10" t="s">
        <v>449</v>
      </c>
      <c r="B19" s="63" t="s">
        <v>464</v>
      </c>
      <c r="C19" s="5">
        <v>4.5</v>
      </c>
      <c r="D19" s="11">
        <v>2018</v>
      </c>
      <c r="E19" s="108">
        <v>2022</v>
      </c>
      <c r="F19" s="109" t="s">
        <v>465</v>
      </c>
      <c r="G19" s="4" t="s">
        <v>466</v>
      </c>
    </row>
    <row r="20" spans="1:7" ht="20" x14ac:dyDescent="0.35">
      <c r="A20" s="10" t="s">
        <v>449</v>
      </c>
      <c r="B20" s="63" t="s">
        <v>467</v>
      </c>
      <c r="C20" s="5">
        <v>6</v>
      </c>
      <c r="D20" s="11">
        <v>2020</v>
      </c>
      <c r="E20" s="108">
        <v>2023</v>
      </c>
      <c r="F20" s="109" t="s">
        <v>468</v>
      </c>
      <c r="G20" s="4" t="s">
        <v>469</v>
      </c>
    </row>
    <row r="21" spans="1:7" x14ac:dyDescent="0.35">
      <c r="A21" s="10" t="s">
        <v>449</v>
      </c>
      <c r="B21" s="63" t="s">
        <v>470</v>
      </c>
      <c r="C21" s="5">
        <v>2.6</v>
      </c>
      <c r="D21" s="11">
        <v>2020</v>
      </c>
      <c r="E21" s="108">
        <v>2022</v>
      </c>
      <c r="F21" s="109" t="s">
        <v>471</v>
      </c>
      <c r="G21" s="4" t="s">
        <v>472</v>
      </c>
    </row>
    <row r="22" spans="1:7" ht="20" x14ac:dyDescent="0.35">
      <c r="A22" s="10" t="s">
        <v>449</v>
      </c>
      <c r="B22" s="63" t="s">
        <v>473</v>
      </c>
      <c r="C22" s="5">
        <v>2.2000000000000002</v>
      </c>
      <c r="D22" s="11">
        <v>2021</v>
      </c>
      <c r="E22" s="108">
        <v>2022</v>
      </c>
      <c r="F22" s="109" t="s">
        <v>474</v>
      </c>
      <c r="G22" s="4" t="s">
        <v>475</v>
      </c>
    </row>
    <row r="23" spans="1:7" ht="40" x14ac:dyDescent="0.35">
      <c r="A23" s="10" t="s">
        <v>449</v>
      </c>
      <c r="B23" s="63" t="s">
        <v>476</v>
      </c>
      <c r="C23" s="5">
        <v>7</v>
      </c>
      <c r="D23" s="11">
        <v>2018</v>
      </c>
      <c r="E23" s="108">
        <v>2022</v>
      </c>
      <c r="F23" s="109" t="s">
        <v>477</v>
      </c>
      <c r="G23" s="4" t="s">
        <v>478</v>
      </c>
    </row>
    <row r="24" spans="1:7" ht="20" x14ac:dyDescent="0.35">
      <c r="A24" s="10" t="s">
        <v>449</v>
      </c>
      <c r="B24" s="63" t="s">
        <v>479</v>
      </c>
      <c r="C24" s="5">
        <v>6.2</v>
      </c>
      <c r="D24" s="11">
        <v>2020</v>
      </c>
      <c r="E24" s="108">
        <v>2024</v>
      </c>
      <c r="F24" s="109" t="s">
        <v>480</v>
      </c>
      <c r="G24" s="4" t="s">
        <v>481</v>
      </c>
    </row>
    <row r="25" spans="1:7" ht="30" x14ac:dyDescent="0.35">
      <c r="A25" s="10" t="s">
        <v>449</v>
      </c>
      <c r="B25" s="63" t="s">
        <v>482</v>
      </c>
      <c r="C25" s="5">
        <v>2</v>
      </c>
      <c r="D25" s="11">
        <v>2018</v>
      </c>
      <c r="E25" s="108">
        <v>2023</v>
      </c>
      <c r="F25" s="109" t="s">
        <v>483</v>
      </c>
      <c r="G25" s="4" t="s">
        <v>484</v>
      </c>
    </row>
    <row r="26" spans="1:7" ht="90" x14ac:dyDescent="0.35">
      <c r="A26" s="10" t="s">
        <v>449</v>
      </c>
      <c r="B26" s="63" t="s">
        <v>485</v>
      </c>
      <c r="C26" s="5">
        <v>3</v>
      </c>
      <c r="D26" s="11">
        <v>2017</v>
      </c>
      <c r="E26" s="108">
        <v>2021</v>
      </c>
      <c r="F26" s="109" t="s">
        <v>486</v>
      </c>
      <c r="G26" s="4" t="s">
        <v>487</v>
      </c>
    </row>
    <row r="27" spans="1:7" ht="20" x14ac:dyDescent="0.35">
      <c r="A27" s="10" t="s">
        <v>449</v>
      </c>
      <c r="B27" s="63" t="s">
        <v>488</v>
      </c>
      <c r="C27" s="5">
        <v>8</v>
      </c>
      <c r="D27" s="11">
        <v>2021</v>
      </c>
      <c r="E27" s="108">
        <v>2022</v>
      </c>
      <c r="F27" s="109" t="s">
        <v>489</v>
      </c>
      <c r="G27" s="4" t="s">
        <v>490</v>
      </c>
    </row>
    <row r="28" spans="1:7" ht="30" x14ac:dyDescent="0.35">
      <c r="A28" s="10" t="s">
        <v>449</v>
      </c>
      <c r="B28" s="63" t="s">
        <v>491</v>
      </c>
      <c r="C28" s="5">
        <v>2.2000000000000002</v>
      </c>
      <c r="D28" s="11">
        <v>2016</v>
      </c>
      <c r="E28" s="108">
        <v>2021</v>
      </c>
      <c r="F28" s="109" t="s">
        <v>492</v>
      </c>
      <c r="G28" s="4" t="s">
        <v>493</v>
      </c>
    </row>
    <row r="29" spans="1:7" ht="21" x14ac:dyDescent="0.35">
      <c r="A29" s="110" t="s">
        <v>419</v>
      </c>
      <c r="B29" s="34" t="s">
        <v>65</v>
      </c>
      <c r="C29" s="34" t="s">
        <v>420</v>
      </c>
      <c r="D29" s="111" t="s">
        <v>67</v>
      </c>
      <c r="E29" s="110" t="s">
        <v>68</v>
      </c>
      <c r="F29" s="112" t="s">
        <v>8</v>
      </c>
      <c r="G29" s="34" t="s">
        <v>9</v>
      </c>
    </row>
    <row r="30" spans="1:7" ht="80" x14ac:dyDescent="0.35">
      <c r="A30" s="10" t="s">
        <v>494</v>
      </c>
      <c r="B30" s="63" t="s">
        <v>495</v>
      </c>
      <c r="C30" s="5">
        <v>2.2200000000000002</v>
      </c>
      <c r="D30" s="7">
        <v>2020</v>
      </c>
      <c r="E30" s="113">
        <v>2023</v>
      </c>
      <c r="F30" s="109" t="s">
        <v>496</v>
      </c>
      <c r="G30" s="4" t="s">
        <v>497</v>
      </c>
    </row>
    <row r="31" spans="1:7" ht="60" x14ac:dyDescent="0.35">
      <c r="A31" s="10" t="s">
        <v>494</v>
      </c>
      <c r="B31" s="63" t="s">
        <v>498</v>
      </c>
      <c r="C31" s="5">
        <v>4.25</v>
      </c>
      <c r="D31" s="11">
        <v>2019</v>
      </c>
      <c r="E31" s="108">
        <v>2021</v>
      </c>
      <c r="F31" s="109" t="s">
        <v>499</v>
      </c>
      <c r="G31" s="4" t="s">
        <v>500</v>
      </c>
    </row>
    <row r="32" spans="1:7" ht="30" x14ac:dyDescent="0.35">
      <c r="A32" s="10" t="s">
        <v>494</v>
      </c>
      <c r="B32" s="63" t="s">
        <v>501</v>
      </c>
      <c r="C32" s="5">
        <v>261</v>
      </c>
      <c r="D32" s="11">
        <v>2017</v>
      </c>
      <c r="E32" s="108">
        <v>2021</v>
      </c>
      <c r="F32" s="22" t="s">
        <v>502</v>
      </c>
      <c r="G32" s="10" t="s">
        <v>503</v>
      </c>
    </row>
    <row r="33" spans="1:7" ht="30" x14ac:dyDescent="0.35">
      <c r="A33" s="4" t="s">
        <v>494</v>
      </c>
      <c r="B33" s="5" t="s">
        <v>504</v>
      </c>
      <c r="C33" s="21" t="s">
        <v>505</v>
      </c>
      <c r="D33" s="7">
        <v>2021</v>
      </c>
      <c r="E33" s="7" t="s">
        <v>19</v>
      </c>
      <c r="F33" s="109" t="s">
        <v>506</v>
      </c>
      <c r="G33" s="4" t="s">
        <v>507</v>
      </c>
    </row>
    <row r="34" spans="1:7" ht="30" x14ac:dyDescent="0.35">
      <c r="A34" s="4" t="s">
        <v>494</v>
      </c>
      <c r="B34" s="5" t="s">
        <v>508</v>
      </c>
      <c r="C34" s="5">
        <v>53</v>
      </c>
      <c r="D34" s="7">
        <v>2020</v>
      </c>
      <c r="E34" s="113">
        <v>2025</v>
      </c>
      <c r="F34" s="109" t="s">
        <v>509</v>
      </c>
      <c r="G34" s="4" t="s">
        <v>510</v>
      </c>
    </row>
    <row r="35" spans="1:7" ht="40" x14ac:dyDescent="0.35">
      <c r="A35" s="10" t="s">
        <v>494</v>
      </c>
      <c r="B35" s="63" t="s">
        <v>511</v>
      </c>
      <c r="C35" s="5">
        <v>3.1</v>
      </c>
      <c r="D35" s="11">
        <v>2022</v>
      </c>
      <c r="E35" s="108">
        <v>2025</v>
      </c>
      <c r="F35" s="109" t="s">
        <v>512</v>
      </c>
      <c r="G35" s="4" t="s">
        <v>513</v>
      </c>
    </row>
    <row r="36" spans="1:7" ht="50" x14ac:dyDescent="0.35">
      <c r="A36" s="10" t="s">
        <v>494</v>
      </c>
      <c r="B36" s="63" t="s">
        <v>514</v>
      </c>
      <c r="C36" s="5">
        <v>6.1</v>
      </c>
      <c r="D36" s="11">
        <v>2019</v>
      </c>
      <c r="E36" s="108">
        <v>2022</v>
      </c>
      <c r="F36" s="109" t="s">
        <v>515</v>
      </c>
      <c r="G36" s="4" t="s">
        <v>516</v>
      </c>
    </row>
    <row r="37" spans="1:7" ht="30" x14ac:dyDescent="0.35">
      <c r="A37" s="10" t="s">
        <v>494</v>
      </c>
      <c r="B37" s="63" t="s">
        <v>517</v>
      </c>
      <c r="C37" s="5">
        <v>2</v>
      </c>
      <c r="D37" s="11">
        <v>2021</v>
      </c>
      <c r="E37" s="108">
        <v>2022</v>
      </c>
      <c r="F37" s="109" t="s">
        <v>518</v>
      </c>
      <c r="G37" s="4" t="s">
        <v>519</v>
      </c>
    </row>
    <row r="38" spans="1:7" ht="110" x14ac:dyDescent="0.35">
      <c r="A38" s="10" t="s">
        <v>494</v>
      </c>
      <c r="B38" s="5" t="s">
        <v>520</v>
      </c>
      <c r="C38" s="5">
        <v>2.0499999999999998</v>
      </c>
      <c r="D38" s="11">
        <v>2019</v>
      </c>
      <c r="E38" s="108">
        <v>2021</v>
      </c>
      <c r="F38" s="109" t="s">
        <v>521</v>
      </c>
      <c r="G38" s="10" t="s">
        <v>522</v>
      </c>
    </row>
    <row r="39" spans="1:7" ht="90" x14ac:dyDescent="0.35">
      <c r="A39" s="10" t="s">
        <v>494</v>
      </c>
      <c r="B39" s="63" t="s">
        <v>523</v>
      </c>
      <c r="C39" s="5">
        <v>2.2000000000000002</v>
      </c>
      <c r="D39" s="11">
        <v>2019</v>
      </c>
      <c r="E39" s="108">
        <v>2021</v>
      </c>
      <c r="F39" s="109" t="s">
        <v>524</v>
      </c>
      <c r="G39" s="10" t="s">
        <v>525</v>
      </c>
    </row>
    <row r="40" spans="1:7" ht="21" x14ac:dyDescent="0.35">
      <c r="A40" s="110" t="s">
        <v>419</v>
      </c>
      <c r="B40" s="34" t="s">
        <v>65</v>
      </c>
      <c r="C40" s="34" t="s">
        <v>420</v>
      </c>
      <c r="D40" s="111" t="s">
        <v>67</v>
      </c>
      <c r="E40" s="110" t="s">
        <v>68</v>
      </c>
      <c r="F40" s="112" t="s">
        <v>8</v>
      </c>
      <c r="G40" s="34" t="s">
        <v>9</v>
      </c>
    </row>
    <row r="41" spans="1:7" ht="60" x14ac:dyDescent="0.35">
      <c r="A41" s="10" t="s">
        <v>526</v>
      </c>
      <c r="B41" s="63" t="s">
        <v>527</v>
      </c>
      <c r="C41" s="5">
        <f>25+75+5</f>
        <v>105</v>
      </c>
      <c r="D41" s="21" t="s">
        <v>19</v>
      </c>
      <c r="E41" s="108">
        <v>2024</v>
      </c>
      <c r="F41" s="109" t="s">
        <v>528</v>
      </c>
      <c r="G41" s="4" t="s">
        <v>1346</v>
      </c>
    </row>
    <row r="42" spans="1:7" ht="40" x14ac:dyDescent="0.35">
      <c r="A42" s="10" t="s">
        <v>526</v>
      </c>
      <c r="B42" s="63" t="s">
        <v>529</v>
      </c>
      <c r="C42" s="5">
        <f>7.4+21</f>
        <v>28.4</v>
      </c>
      <c r="D42" s="21" t="s">
        <v>19</v>
      </c>
      <c r="E42" s="21" t="s">
        <v>19</v>
      </c>
      <c r="F42" s="109" t="s">
        <v>530</v>
      </c>
      <c r="G42" s="4" t="s">
        <v>531</v>
      </c>
    </row>
    <row r="43" spans="1:7" ht="40" x14ac:dyDescent="0.35">
      <c r="A43" s="10" t="s">
        <v>526</v>
      </c>
      <c r="B43" s="63" t="s">
        <v>532</v>
      </c>
      <c r="C43" s="5">
        <v>5.5</v>
      </c>
      <c r="D43" s="21" t="s">
        <v>19</v>
      </c>
      <c r="E43" s="21" t="s">
        <v>19</v>
      </c>
      <c r="F43" s="109" t="s">
        <v>533</v>
      </c>
      <c r="G43" s="10" t="s">
        <v>534</v>
      </c>
    </row>
    <row r="44" spans="1:7" ht="72" x14ac:dyDescent="0.35">
      <c r="A44" s="10" t="s">
        <v>526</v>
      </c>
      <c r="B44" s="63" t="s">
        <v>535</v>
      </c>
      <c r="C44" s="5">
        <v>3</v>
      </c>
      <c r="D44" s="21" t="s">
        <v>19</v>
      </c>
      <c r="E44" s="21" t="s">
        <v>19</v>
      </c>
      <c r="F44" s="109" t="s">
        <v>536</v>
      </c>
      <c r="G44" s="4" t="s">
        <v>537</v>
      </c>
    </row>
    <row r="45" spans="1:7" ht="50" x14ac:dyDescent="0.35">
      <c r="A45" s="10" t="s">
        <v>526</v>
      </c>
      <c r="B45" s="63" t="s">
        <v>538</v>
      </c>
      <c r="C45" s="5">
        <f>15.3+1.6</f>
        <v>16.900000000000002</v>
      </c>
      <c r="D45" s="21" t="s">
        <v>19</v>
      </c>
      <c r="E45" s="21" t="s">
        <v>19</v>
      </c>
      <c r="F45" s="109" t="s">
        <v>539</v>
      </c>
      <c r="G45" s="4" t="s">
        <v>540</v>
      </c>
    </row>
    <row r="46" spans="1:7" ht="50" x14ac:dyDescent="0.35">
      <c r="A46" s="10" t="s">
        <v>526</v>
      </c>
      <c r="B46" s="63" t="s">
        <v>541</v>
      </c>
      <c r="C46" s="5">
        <v>3.5</v>
      </c>
      <c r="D46" s="21" t="s">
        <v>19</v>
      </c>
      <c r="E46" s="21" t="s">
        <v>19</v>
      </c>
      <c r="F46" s="109" t="s">
        <v>542</v>
      </c>
      <c r="G46" s="4" t="s">
        <v>543</v>
      </c>
    </row>
    <row r="47" spans="1:7" ht="70" x14ac:dyDescent="0.35">
      <c r="A47" s="10" t="s">
        <v>526</v>
      </c>
      <c r="B47" s="63" t="s">
        <v>544</v>
      </c>
      <c r="C47" s="5">
        <v>1.9</v>
      </c>
      <c r="D47" s="11">
        <v>2021</v>
      </c>
      <c r="E47" s="108">
        <v>2022</v>
      </c>
      <c r="F47" s="109" t="s">
        <v>545</v>
      </c>
      <c r="G47" s="10" t="s">
        <v>546</v>
      </c>
    </row>
    <row r="48" spans="1:7" ht="40" x14ac:dyDescent="0.35">
      <c r="A48" s="10" t="s">
        <v>526</v>
      </c>
      <c r="B48" s="63" t="s">
        <v>547</v>
      </c>
      <c r="C48" s="5">
        <f>2.3+6.5</f>
        <v>8.8000000000000007</v>
      </c>
      <c r="D48" s="11">
        <v>2021</v>
      </c>
      <c r="E48" s="108">
        <v>2023</v>
      </c>
      <c r="F48" s="109" t="s">
        <v>548</v>
      </c>
      <c r="G48" s="4" t="s">
        <v>549</v>
      </c>
    </row>
    <row r="49" spans="1:7" ht="90" x14ac:dyDescent="0.35">
      <c r="A49" s="10" t="s">
        <v>526</v>
      </c>
      <c r="B49" s="63" t="s">
        <v>550</v>
      </c>
      <c r="C49" s="5">
        <v>11.1</v>
      </c>
      <c r="D49" s="21" t="s">
        <v>19</v>
      </c>
      <c r="E49" s="21" t="s">
        <v>19</v>
      </c>
      <c r="F49" s="109" t="s">
        <v>551</v>
      </c>
      <c r="G49" s="10" t="s">
        <v>552</v>
      </c>
    </row>
    <row r="50" spans="1:7" ht="70" x14ac:dyDescent="0.35">
      <c r="A50" s="10" t="s">
        <v>526</v>
      </c>
      <c r="B50" s="63" t="s">
        <v>553</v>
      </c>
      <c r="C50" s="5">
        <v>6.8</v>
      </c>
      <c r="D50" s="21" t="s">
        <v>19</v>
      </c>
      <c r="E50" s="21" t="s">
        <v>19</v>
      </c>
      <c r="F50" s="109" t="s">
        <v>554</v>
      </c>
      <c r="G50" s="4" t="s">
        <v>555</v>
      </c>
    </row>
    <row r="51" spans="1:7" ht="60" x14ac:dyDescent="0.35">
      <c r="A51" s="10" t="s">
        <v>526</v>
      </c>
      <c r="B51" s="63" t="s">
        <v>556</v>
      </c>
      <c r="C51" s="5">
        <f>18.8+36.6</f>
        <v>55.400000000000006</v>
      </c>
      <c r="D51" s="21" t="s">
        <v>19</v>
      </c>
      <c r="E51" s="21" t="s">
        <v>19</v>
      </c>
      <c r="F51" s="109" t="s">
        <v>557</v>
      </c>
      <c r="G51" s="4" t="s">
        <v>558</v>
      </c>
    </row>
    <row r="52" spans="1:7" ht="80" x14ac:dyDescent="0.35">
      <c r="A52" s="10" t="s">
        <v>526</v>
      </c>
      <c r="B52" s="63" t="s">
        <v>559</v>
      </c>
      <c r="C52" s="5">
        <v>2.7</v>
      </c>
      <c r="D52" s="21" t="s">
        <v>19</v>
      </c>
      <c r="E52" s="11">
        <v>2022</v>
      </c>
      <c r="F52" s="22" t="s">
        <v>560</v>
      </c>
      <c r="G52" s="4" t="s">
        <v>561</v>
      </c>
    </row>
    <row r="53" spans="1:7" ht="70" x14ac:dyDescent="0.35">
      <c r="A53" s="10" t="s">
        <v>526</v>
      </c>
      <c r="B53" s="63" t="s">
        <v>562</v>
      </c>
      <c r="C53" s="5">
        <v>2.8</v>
      </c>
      <c r="D53" s="21" t="s">
        <v>19</v>
      </c>
      <c r="E53" s="11">
        <v>2024</v>
      </c>
      <c r="F53" s="109" t="s">
        <v>563</v>
      </c>
      <c r="G53" s="10" t="s">
        <v>564</v>
      </c>
    </row>
    <row r="54" spans="1:7" ht="50" x14ac:dyDescent="0.35">
      <c r="A54" s="10" t="s">
        <v>526</v>
      </c>
      <c r="B54" s="63" t="s">
        <v>565</v>
      </c>
      <c r="C54" s="5">
        <v>4.4000000000000004</v>
      </c>
      <c r="D54" s="21" t="s">
        <v>19</v>
      </c>
      <c r="E54" s="21" t="s">
        <v>19</v>
      </c>
      <c r="F54" s="109" t="s">
        <v>566</v>
      </c>
      <c r="G54" s="10" t="s">
        <v>567</v>
      </c>
    </row>
    <row r="55" spans="1:7" ht="30" x14ac:dyDescent="0.35">
      <c r="A55" s="10" t="s">
        <v>526</v>
      </c>
      <c r="B55" s="63" t="s">
        <v>568</v>
      </c>
      <c r="C55" s="5">
        <f>1.3+6.6+8.5</f>
        <v>16.399999999999999</v>
      </c>
      <c r="D55" s="21" t="s">
        <v>19</v>
      </c>
      <c r="E55" s="11">
        <v>2019</v>
      </c>
      <c r="F55" s="109" t="s">
        <v>569</v>
      </c>
      <c r="G55" s="4" t="s">
        <v>570</v>
      </c>
    </row>
    <row r="56" spans="1:7" ht="40" x14ac:dyDescent="0.35">
      <c r="A56" s="10" t="s">
        <v>526</v>
      </c>
      <c r="B56" s="63" t="s">
        <v>571</v>
      </c>
      <c r="C56" s="5">
        <f>14.1+10</f>
        <v>24.1</v>
      </c>
      <c r="D56" s="21" t="s">
        <v>19</v>
      </c>
      <c r="E56" s="21" t="s">
        <v>19</v>
      </c>
      <c r="F56" s="109" t="s">
        <v>572</v>
      </c>
      <c r="G56" s="4" t="s">
        <v>573</v>
      </c>
    </row>
    <row r="57" spans="1:7" ht="50" x14ac:dyDescent="0.35">
      <c r="A57" s="10" t="s">
        <v>526</v>
      </c>
      <c r="B57" s="63" t="s">
        <v>574</v>
      </c>
      <c r="C57" s="5">
        <v>3.2</v>
      </c>
      <c r="D57" s="21" t="s">
        <v>19</v>
      </c>
      <c r="E57" s="21" t="s">
        <v>19</v>
      </c>
      <c r="F57" s="109" t="s">
        <v>575</v>
      </c>
      <c r="G57" s="10" t="s">
        <v>576</v>
      </c>
    </row>
    <row r="58" spans="1:7" ht="30" x14ac:dyDescent="0.35">
      <c r="A58" s="10" t="s">
        <v>526</v>
      </c>
      <c r="B58" s="63" t="s">
        <v>577</v>
      </c>
      <c r="C58" s="5">
        <f>9.3+15+5.7</f>
        <v>30</v>
      </c>
      <c r="D58" s="21">
        <v>2021</v>
      </c>
      <c r="E58" s="21">
        <v>2024</v>
      </c>
      <c r="F58" s="109" t="s">
        <v>578</v>
      </c>
      <c r="G58" s="10" t="s">
        <v>579</v>
      </c>
    </row>
    <row r="59" spans="1:7" ht="40" x14ac:dyDescent="0.35">
      <c r="A59" s="10" t="s">
        <v>526</v>
      </c>
      <c r="B59" s="63" t="s">
        <v>580</v>
      </c>
      <c r="C59" s="5">
        <v>7.5</v>
      </c>
      <c r="D59" s="21">
        <v>2021</v>
      </c>
      <c r="E59" s="21">
        <v>2024</v>
      </c>
      <c r="F59" s="109" t="s">
        <v>581</v>
      </c>
      <c r="G59" s="10" t="s">
        <v>582</v>
      </c>
    </row>
    <row r="60" spans="1:7" ht="20" x14ac:dyDescent="0.35">
      <c r="A60" s="10" t="s">
        <v>526</v>
      </c>
      <c r="B60" s="63" t="s">
        <v>583</v>
      </c>
      <c r="C60" s="5">
        <v>8.1999999999999993</v>
      </c>
      <c r="D60" s="21">
        <v>2020</v>
      </c>
      <c r="E60" s="21">
        <v>2023</v>
      </c>
      <c r="F60" s="109" t="s">
        <v>584</v>
      </c>
      <c r="G60" s="10" t="s">
        <v>585</v>
      </c>
    </row>
    <row r="61" spans="1:7" ht="20" x14ac:dyDescent="0.35">
      <c r="A61" s="10" t="s">
        <v>526</v>
      </c>
      <c r="B61" s="63" t="s">
        <v>586</v>
      </c>
      <c r="C61" s="5">
        <v>11.5</v>
      </c>
      <c r="D61" s="21">
        <v>2020</v>
      </c>
      <c r="E61" s="21">
        <v>2023</v>
      </c>
      <c r="F61" s="109" t="s">
        <v>587</v>
      </c>
      <c r="G61" s="10" t="s">
        <v>588</v>
      </c>
    </row>
    <row r="62" spans="1:7" ht="20" x14ac:dyDescent="0.35">
      <c r="A62" s="10" t="s">
        <v>526</v>
      </c>
      <c r="B62" s="63" t="s">
        <v>589</v>
      </c>
      <c r="C62" s="5">
        <v>6.6</v>
      </c>
      <c r="D62" s="21">
        <v>2021</v>
      </c>
      <c r="E62" s="21">
        <v>2022</v>
      </c>
      <c r="F62" s="109" t="s">
        <v>590</v>
      </c>
      <c r="G62" s="10" t="s">
        <v>591</v>
      </c>
    </row>
    <row r="63" spans="1:7" ht="50" x14ac:dyDescent="0.35">
      <c r="A63" s="10" t="s">
        <v>526</v>
      </c>
      <c r="B63" s="63" t="s">
        <v>592</v>
      </c>
      <c r="C63" s="5">
        <v>287</v>
      </c>
      <c r="D63" s="21">
        <v>2021</v>
      </c>
      <c r="E63" s="21">
        <v>2024</v>
      </c>
      <c r="F63" s="109" t="s">
        <v>593</v>
      </c>
      <c r="G63" s="4" t="s">
        <v>594</v>
      </c>
    </row>
    <row r="64" spans="1:7" ht="21" x14ac:dyDescent="0.35">
      <c r="A64" s="105" t="s">
        <v>419</v>
      </c>
      <c r="B64" s="105" t="s">
        <v>65</v>
      </c>
      <c r="C64" s="106" t="s">
        <v>420</v>
      </c>
      <c r="D64" s="106" t="s">
        <v>67</v>
      </c>
      <c r="E64" s="106" t="s">
        <v>68</v>
      </c>
      <c r="F64" s="107" t="s">
        <v>8</v>
      </c>
      <c r="G64" s="105" t="s">
        <v>9</v>
      </c>
    </row>
    <row r="65" spans="1:7" ht="40" x14ac:dyDescent="0.35">
      <c r="A65" s="114" t="s">
        <v>595</v>
      </c>
      <c r="B65" s="115" t="s">
        <v>596</v>
      </c>
      <c r="C65" s="116">
        <v>86.7</v>
      </c>
      <c r="D65" s="116">
        <v>2013</v>
      </c>
      <c r="E65" s="116">
        <v>2021</v>
      </c>
      <c r="F65" s="117" t="s">
        <v>597</v>
      </c>
      <c r="G65" s="115" t="s">
        <v>598</v>
      </c>
    </row>
    <row r="66" spans="1:7" x14ac:dyDescent="0.35">
      <c r="A66" s="114" t="s">
        <v>595</v>
      </c>
      <c r="B66" s="115" t="s">
        <v>599</v>
      </c>
      <c r="C66" s="116">
        <v>129.5</v>
      </c>
      <c r="D66" s="116">
        <v>2019</v>
      </c>
      <c r="E66" s="116">
        <v>2026</v>
      </c>
      <c r="F66" s="118" t="s">
        <v>600</v>
      </c>
      <c r="G66" s="115" t="s">
        <v>598</v>
      </c>
    </row>
    <row r="67" spans="1:7" ht="50" x14ac:dyDescent="0.35">
      <c r="A67" s="114" t="s">
        <v>595</v>
      </c>
      <c r="B67" s="115" t="s">
        <v>601</v>
      </c>
      <c r="C67" s="116">
        <v>10.19</v>
      </c>
      <c r="D67" s="116">
        <v>2020</v>
      </c>
      <c r="E67" s="116">
        <v>2025</v>
      </c>
      <c r="F67" s="117" t="s">
        <v>602</v>
      </c>
      <c r="G67" s="115" t="s">
        <v>603</v>
      </c>
    </row>
    <row r="68" spans="1:7" ht="30" x14ac:dyDescent="0.35">
      <c r="A68" s="114" t="s">
        <v>595</v>
      </c>
      <c r="B68" s="115" t="s">
        <v>604</v>
      </c>
      <c r="C68" s="116">
        <v>2.5</v>
      </c>
      <c r="D68" s="116">
        <v>2020</v>
      </c>
      <c r="E68" s="116">
        <v>2025</v>
      </c>
      <c r="F68" s="117" t="s">
        <v>605</v>
      </c>
      <c r="G68" s="115" t="s">
        <v>606</v>
      </c>
    </row>
    <row r="69" spans="1:7" ht="30" x14ac:dyDescent="0.35">
      <c r="A69" s="114" t="s">
        <v>595</v>
      </c>
      <c r="B69" s="115" t="s">
        <v>607</v>
      </c>
      <c r="C69" s="116">
        <v>10.7</v>
      </c>
      <c r="D69" s="116">
        <v>2020</v>
      </c>
      <c r="E69" s="116">
        <v>2025</v>
      </c>
      <c r="F69" s="117" t="s">
        <v>608</v>
      </c>
      <c r="G69" s="115" t="s">
        <v>609</v>
      </c>
    </row>
    <row r="70" spans="1:7" ht="30" x14ac:dyDescent="0.35">
      <c r="A70" s="114" t="s">
        <v>595</v>
      </c>
      <c r="B70" s="115" t="s">
        <v>610</v>
      </c>
      <c r="C70" s="116">
        <v>2.5</v>
      </c>
      <c r="D70" s="116">
        <v>2021</v>
      </c>
      <c r="E70" s="116">
        <v>2025</v>
      </c>
      <c r="F70" s="117" t="s">
        <v>611</v>
      </c>
      <c r="G70" s="115" t="s">
        <v>612</v>
      </c>
    </row>
    <row r="71" spans="1:7" ht="70" x14ac:dyDescent="0.35">
      <c r="A71" s="114" t="s">
        <v>595</v>
      </c>
      <c r="B71" s="115" t="s">
        <v>613</v>
      </c>
      <c r="C71" s="116">
        <v>14.7</v>
      </c>
      <c r="D71" s="116">
        <v>2015</v>
      </c>
      <c r="E71" s="116">
        <v>2021</v>
      </c>
      <c r="F71" s="117" t="s">
        <v>614</v>
      </c>
      <c r="G71" s="115" t="s">
        <v>615</v>
      </c>
    </row>
    <row r="72" spans="1:7" ht="40" x14ac:dyDescent="0.35">
      <c r="A72" s="114" t="s">
        <v>595</v>
      </c>
      <c r="B72" s="115" t="s">
        <v>616</v>
      </c>
      <c r="C72" s="116">
        <v>7.5</v>
      </c>
      <c r="D72" s="116">
        <v>2015</v>
      </c>
      <c r="E72" s="116">
        <v>2022</v>
      </c>
      <c r="F72" s="117" t="s">
        <v>617</v>
      </c>
      <c r="G72" s="115" t="s">
        <v>618</v>
      </c>
    </row>
    <row r="73" spans="1:7" ht="40" x14ac:dyDescent="0.35">
      <c r="A73" s="114" t="s">
        <v>595</v>
      </c>
      <c r="B73" s="115" t="s">
        <v>619</v>
      </c>
      <c r="C73" s="116">
        <v>6.5</v>
      </c>
      <c r="D73" s="116">
        <v>2015</v>
      </c>
      <c r="E73" s="116">
        <v>2023</v>
      </c>
      <c r="F73" s="117" t="s">
        <v>620</v>
      </c>
      <c r="G73" s="115" t="s">
        <v>621</v>
      </c>
    </row>
    <row r="74" spans="1:7" ht="40" x14ac:dyDescent="0.35">
      <c r="A74" s="114" t="s">
        <v>595</v>
      </c>
      <c r="B74" s="115" t="s">
        <v>622</v>
      </c>
      <c r="C74" s="116">
        <v>4</v>
      </c>
      <c r="D74" s="116">
        <v>2016</v>
      </c>
      <c r="E74" s="116">
        <v>2022</v>
      </c>
      <c r="F74" s="117" t="s">
        <v>623</v>
      </c>
      <c r="G74" s="115" t="s">
        <v>624</v>
      </c>
    </row>
    <row r="75" spans="1:7" ht="50" x14ac:dyDescent="0.35">
      <c r="A75" s="114" t="s">
        <v>595</v>
      </c>
      <c r="B75" s="115" t="s">
        <v>625</v>
      </c>
      <c r="C75" s="116">
        <v>6.66</v>
      </c>
      <c r="D75" s="116">
        <v>2016</v>
      </c>
      <c r="E75" s="116">
        <v>2022</v>
      </c>
      <c r="F75" s="117" t="s">
        <v>626</v>
      </c>
      <c r="G75" s="115" t="s">
        <v>627</v>
      </c>
    </row>
    <row r="76" spans="1:7" ht="60" x14ac:dyDescent="0.35">
      <c r="A76" s="114" t="s">
        <v>595</v>
      </c>
      <c r="B76" s="115" t="s">
        <v>628</v>
      </c>
      <c r="C76" s="116">
        <f>22.5+4.5</f>
        <v>27</v>
      </c>
      <c r="D76" s="116">
        <v>2019</v>
      </c>
      <c r="E76" s="116">
        <v>2025</v>
      </c>
      <c r="F76" s="117" t="s">
        <v>629</v>
      </c>
      <c r="G76" s="115" t="s">
        <v>630</v>
      </c>
    </row>
    <row r="77" spans="1:7" ht="50" x14ac:dyDescent="0.35">
      <c r="A77" s="114" t="s">
        <v>595</v>
      </c>
      <c r="B77" s="115" t="s">
        <v>631</v>
      </c>
      <c r="C77" s="116">
        <v>40</v>
      </c>
      <c r="D77" s="116">
        <v>2019</v>
      </c>
      <c r="E77" s="116">
        <v>2023</v>
      </c>
      <c r="F77" s="117" t="s">
        <v>632</v>
      </c>
      <c r="G77" s="115" t="s">
        <v>633</v>
      </c>
    </row>
    <row r="78" spans="1:7" ht="50" x14ac:dyDescent="0.35">
      <c r="A78" s="114" t="s">
        <v>595</v>
      </c>
      <c r="B78" s="115" t="s">
        <v>634</v>
      </c>
      <c r="C78" s="116">
        <v>16.5</v>
      </c>
      <c r="D78" s="116">
        <v>2019</v>
      </c>
      <c r="E78" s="116">
        <v>2023</v>
      </c>
      <c r="F78" s="117" t="s">
        <v>635</v>
      </c>
      <c r="G78" s="115" t="s">
        <v>636</v>
      </c>
    </row>
    <row r="79" spans="1:7" ht="30" x14ac:dyDescent="0.35">
      <c r="A79" s="114" t="s">
        <v>595</v>
      </c>
      <c r="B79" s="115" t="s">
        <v>637</v>
      </c>
      <c r="C79" s="116">
        <v>7</v>
      </c>
      <c r="D79" s="116">
        <v>2019</v>
      </c>
      <c r="E79" s="116">
        <v>2023</v>
      </c>
      <c r="F79" s="117" t="s">
        <v>638</v>
      </c>
      <c r="G79" s="115" t="s">
        <v>639</v>
      </c>
    </row>
    <row r="80" spans="1:7" ht="40" x14ac:dyDescent="0.35">
      <c r="A80" s="114" t="s">
        <v>595</v>
      </c>
      <c r="B80" s="115" t="s">
        <v>640</v>
      </c>
      <c r="C80" s="116">
        <v>101.3</v>
      </c>
      <c r="D80" s="116">
        <v>2020</v>
      </c>
      <c r="E80" s="116">
        <v>2024</v>
      </c>
      <c r="F80" s="117" t="s">
        <v>641</v>
      </c>
      <c r="G80" s="115" t="s">
        <v>642</v>
      </c>
    </row>
    <row r="81" spans="1:7" ht="30" x14ac:dyDescent="0.35">
      <c r="A81" s="114" t="s">
        <v>595</v>
      </c>
      <c r="B81" s="115" t="s">
        <v>643</v>
      </c>
      <c r="C81" s="116">
        <v>15.2</v>
      </c>
      <c r="D81" s="116">
        <v>2020</v>
      </c>
      <c r="E81" s="116">
        <v>2025</v>
      </c>
      <c r="F81" s="117" t="s">
        <v>644</v>
      </c>
      <c r="G81" s="115" t="s">
        <v>645</v>
      </c>
    </row>
    <row r="82" spans="1:7" ht="30" x14ac:dyDescent="0.35">
      <c r="A82" s="114" t="s">
        <v>595</v>
      </c>
      <c r="B82" s="115" t="s">
        <v>646</v>
      </c>
      <c r="C82" s="116">
        <v>10</v>
      </c>
      <c r="D82" s="116">
        <v>2020</v>
      </c>
      <c r="E82" s="116">
        <v>2025</v>
      </c>
      <c r="F82" s="117" t="s">
        <v>647</v>
      </c>
      <c r="G82" s="115" t="s">
        <v>648</v>
      </c>
    </row>
    <row r="83" spans="1:7" ht="40" x14ac:dyDescent="0.35">
      <c r="A83" s="114" t="s">
        <v>595</v>
      </c>
      <c r="B83" s="115" t="s">
        <v>649</v>
      </c>
      <c r="C83" s="116">
        <v>2.5</v>
      </c>
      <c r="D83" s="116">
        <v>2020</v>
      </c>
      <c r="E83" s="116">
        <v>2024</v>
      </c>
      <c r="F83" s="117" t="s">
        <v>650</v>
      </c>
      <c r="G83" s="115" t="s">
        <v>651</v>
      </c>
    </row>
    <row r="84" spans="1:7" ht="21" x14ac:dyDescent="0.35">
      <c r="A84" s="119" t="s">
        <v>419</v>
      </c>
      <c r="B84" s="119" t="s">
        <v>65</v>
      </c>
      <c r="C84" s="120" t="s">
        <v>420</v>
      </c>
      <c r="D84" s="120" t="s">
        <v>67</v>
      </c>
      <c r="E84" s="120" t="s">
        <v>68</v>
      </c>
      <c r="F84" s="121" t="s">
        <v>8</v>
      </c>
      <c r="G84" s="119" t="s">
        <v>9</v>
      </c>
    </row>
    <row r="85" spans="1:7" ht="80" x14ac:dyDescent="0.35">
      <c r="A85" s="114" t="s">
        <v>652</v>
      </c>
      <c r="B85" s="115" t="s">
        <v>653</v>
      </c>
      <c r="C85" s="122" t="s">
        <v>654</v>
      </c>
      <c r="D85" s="116">
        <v>2019</v>
      </c>
      <c r="E85" s="116" t="s">
        <v>19</v>
      </c>
      <c r="F85" s="117" t="s">
        <v>655</v>
      </c>
      <c r="G85" s="115" t="s">
        <v>656</v>
      </c>
    </row>
    <row r="86" spans="1:7" ht="80" x14ac:dyDescent="0.35">
      <c r="A86" s="114" t="s">
        <v>652</v>
      </c>
      <c r="B86" s="115" t="s">
        <v>657</v>
      </c>
      <c r="C86" s="116">
        <v>2.4</v>
      </c>
      <c r="D86" s="116">
        <v>2018</v>
      </c>
      <c r="E86" s="116" t="s">
        <v>19</v>
      </c>
      <c r="F86" s="117" t="s">
        <v>658</v>
      </c>
      <c r="G86" s="115" t="s">
        <v>659</v>
      </c>
    </row>
    <row r="87" spans="1:7" ht="80" x14ac:dyDescent="0.35">
      <c r="A87" s="114" t="s">
        <v>652</v>
      </c>
      <c r="B87" s="115" t="s">
        <v>660</v>
      </c>
      <c r="C87" s="116">
        <v>19</v>
      </c>
      <c r="D87" s="116">
        <v>2019</v>
      </c>
      <c r="E87" s="116" t="s">
        <v>19</v>
      </c>
      <c r="F87" s="117" t="s">
        <v>661</v>
      </c>
      <c r="G87" s="115" t="s">
        <v>662</v>
      </c>
    </row>
    <row r="88" spans="1:7" ht="70" x14ac:dyDescent="0.35">
      <c r="A88" s="29" t="s">
        <v>652</v>
      </c>
      <c r="B88" s="32" t="s">
        <v>663</v>
      </c>
      <c r="C88" s="42">
        <v>6.1</v>
      </c>
      <c r="D88" s="30">
        <v>2011</v>
      </c>
      <c r="E88" s="30" t="s">
        <v>664</v>
      </c>
      <c r="F88" s="50" t="s">
        <v>665</v>
      </c>
      <c r="G88" s="32" t="s">
        <v>666</v>
      </c>
    </row>
    <row r="89" spans="1:7" ht="90" x14ac:dyDescent="0.35">
      <c r="A89" s="29" t="s">
        <v>652</v>
      </c>
      <c r="B89" s="32" t="s">
        <v>667</v>
      </c>
      <c r="C89" s="30">
        <v>13</v>
      </c>
      <c r="D89" s="30">
        <v>2013</v>
      </c>
      <c r="E89" s="30" t="s">
        <v>19</v>
      </c>
      <c r="F89" s="50" t="s">
        <v>668</v>
      </c>
      <c r="G89" s="32" t="s">
        <v>669</v>
      </c>
    </row>
    <row r="90" spans="1:7" ht="100" x14ac:dyDescent="0.35">
      <c r="A90" s="114" t="s">
        <v>652</v>
      </c>
      <c r="B90" s="115" t="s">
        <v>670</v>
      </c>
      <c r="C90" s="116">
        <v>14.5</v>
      </c>
      <c r="D90" s="116">
        <v>2019</v>
      </c>
      <c r="E90" s="116">
        <v>2024</v>
      </c>
      <c r="F90" s="50" t="s">
        <v>671</v>
      </c>
      <c r="G90" s="32" t="s">
        <v>672</v>
      </c>
    </row>
    <row r="91" spans="1:7" ht="90" x14ac:dyDescent="0.35">
      <c r="A91" s="114" t="s">
        <v>652</v>
      </c>
      <c r="B91" s="115" t="s">
        <v>673</v>
      </c>
      <c r="C91" s="116">
        <v>3.262</v>
      </c>
      <c r="D91" s="116">
        <v>2019</v>
      </c>
      <c r="E91" s="116">
        <v>2021</v>
      </c>
      <c r="F91" s="117" t="s">
        <v>674</v>
      </c>
      <c r="G91" s="32" t="s">
        <v>675</v>
      </c>
    </row>
    <row r="92" spans="1:7" ht="21" x14ac:dyDescent="0.35">
      <c r="A92" s="110" t="s">
        <v>419</v>
      </c>
      <c r="B92" s="110" t="s">
        <v>65</v>
      </c>
      <c r="C92" s="34" t="s">
        <v>420</v>
      </c>
      <c r="D92" s="111" t="s">
        <v>67</v>
      </c>
      <c r="E92" s="110" t="s">
        <v>68</v>
      </c>
      <c r="F92" s="112" t="s">
        <v>8</v>
      </c>
      <c r="G92" s="110" t="s">
        <v>9</v>
      </c>
    </row>
    <row r="93" spans="1:7" ht="90" x14ac:dyDescent="0.35">
      <c r="A93" s="10" t="s">
        <v>676</v>
      </c>
      <c r="B93" s="5" t="s">
        <v>677</v>
      </c>
      <c r="C93" s="5">
        <v>38.67</v>
      </c>
      <c r="D93" s="11">
        <v>2017</v>
      </c>
      <c r="E93" s="123">
        <v>2024</v>
      </c>
      <c r="F93" s="22" t="s">
        <v>678</v>
      </c>
      <c r="G93" s="4" t="s">
        <v>679</v>
      </c>
    </row>
    <row r="94" spans="1:7" ht="60" x14ac:dyDescent="0.35">
      <c r="A94" s="10" t="s">
        <v>676</v>
      </c>
      <c r="B94" s="63" t="s">
        <v>680</v>
      </c>
      <c r="C94" s="5">
        <v>4.43</v>
      </c>
      <c r="D94" s="11">
        <v>2019</v>
      </c>
      <c r="E94" s="123">
        <v>2024</v>
      </c>
      <c r="F94" s="109" t="s">
        <v>681</v>
      </c>
      <c r="G94" s="4" t="s">
        <v>682</v>
      </c>
    </row>
    <row r="95" spans="1:7" ht="50" x14ac:dyDescent="0.35">
      <c r="A95" s="10" t="s">
        <v>676</v>
      </c>
      <c r="B95" s="63" t="s">
        <v>683</v>
      </c>
      <c r="C95" s="5">
        <v>9.14</v>
      </c>
      <c r="D95" s="11">
        <v>2013</v>
      </c>
      <c r="E95" s="124" t="s">
        <v>19</v>
      </c>
      <c r="F95" s="22" t="s">
        <v>684</v>
      </c>
      <c r="G95" s="10" t="s">
        <v>685</v>
      </c>
    </row>
    <row r="96" spans="1:7" ht="70" x14ac:dyDescent="0.35">
      <c r="A96" s="10" t="s">
        <v>676</v>
      </c>
      <c r="B96" s="63" t="s">
        <v>686</v>
      </c>
      <c r="C96" s="5">
        <v>9.11</v>
      </c>
      <c r="D96" s="11">
        <v>2013</v>
      </c>
      <c r="E96" s="124" t="s">
        <v>19</v>
      </c>
      <c r="F96" s="109" t="s">
        <v>687</v>
      </c>
      <c r="G96" s="4" t="s">
        <v>688</v>
      </c>
    </row>
    <row r="97" spans="1:7" ht="40" x14ac:dyDescent="0.35">
      <c r="A97" s="10" t="s">
        <v>676</v>
      </c>
      <c r="B97" s="63" t="s">
        <v>689</v>
      </c>
      <c r="C97" s="5">
        <v>17.350000000000001</v>
      </c>
      <c r="D97" s="11">
        <v>2013</v>
      </c>
      <c r="E97" s="124" t="s">
        <v>19</v>
      </c>
      <c r="F97" s="109" t="s">
        <v>690</v>
      </c>
      <c r="G97" s="4" t="s">
        <v>598</v>
      </c>
    </row>
    <row r="98" spans="1:7" ht="80" x14ac:dyDescent="0.35">
      <c r="A98" s="125" t="s">
        <v>676</v>
      </c>
      <c r="B98" s="126" t="s">
        <v>691</v>
      </c>
      <c r="C98" s="127">
        <v>2.44</v>
      </c>
      <c r="D98" s="123">
        <v>2013</v>
      </c>
      <c r="E98" s="123" t="s">
        <v>19</v>
      </c>
      <c r="F98" s="128" t="s">
        <v>692</v>
      </c>
      <c r="G98" s="125" t="s">
        <v>693</v>
      </c>
    </row>
    <row r="99" spans="1:7" ht="30" x14ac:dyDescent="0.35">
      <c r="A99" s="125" t="s">
        <v>676</v>
      </c>
      <c r="B99" s="126" t="s">
        <v>694</v>
      </c>
      <c r="C99" s="127">
        <v>3.23</v>
      </c>
      <c r="D99" s="123">
        <v>2017</v>
      </c>
      <c r="E99" s="123" t="s">
        <v>19</v>
      </c>
      <c r="F99" s="129" t="s">
        <v>695</v>
      </c>
      <c r="G99" s="56" t="s">
        <v>696</v>
      </c>
    </row>
    <row r="100" spans="1:7" ht="90" x14ac:dyDescent="0.35">
      <c r="A100" s="125" t="s">
        <v>676</v>
      </c>
      <c r="B100" s="126" t="s">
        <v>697</v>
      </c>
      <c r="C100" s="127">
        <v>11.35</v>
      </c>
      <c r="D100" s="123">
        <v>2013</v>
      </c>
      <c r="E100" s="124" t="s">
        <v>19</v>
      </c>
      <c r="F100" s="128" t="s">
        <v>698</v>
      </c>
      <c r="G100" s="56" t="s">
        <v>598</v>
      </c>
    </row>
    <row r="101" spans="1:7" ht="50" x14ac:dyDescent="0.35">
      <c r="A101" s="125" t="s">
        <v>676</v>
      </c>
      <c r="B101" s="126" t="s">
        <v>699</v>
      </c>
      <c r="C101" s="127">
        <v>3.9</v>
      </c>
      <c r="D101" s="123">
        <v>2015</v>
      </c>
      <c r="E101" s="124" t="s">
        <v>19</v>
      </c>
      <c r="F101" s="128" t="s">
        <v>700</v>
      </c>
      <c r="G101" s="56" t="s">
        <v>701</v>
      </c>
    </row>
    <row r="102" spans="1:7" ht="40" x14ac:dyDescent="0.35">
      <c r="A102" s="125" t="s">
        <v>676</v>
      </c>
      <c r="B102" s="126" t="s">
        <v>702</v>
      </c>
      <c r="C102" s="127">
        <v>2.31</v>
      </c>
      <c r="D102" s="123">
        <v>2017</v>
      </c>
      <c r="E102" s="123" t="s">
        <v>19</v>
      </c>
      <c r="F102" s="128" t="s">
        <v>703</v>
      </c>
      <c r="G102" s="56" t="s">
        <v>704</v>
      </c>
    </row>
    <row r="103" spans="1:7" ht="40" x14ac:dyDescent="0.35">
      <c r="A103" s="125" t="s">
        <v>676</v>
      </c>
      <c r="B103" s="126" t="s">
        <v>705</v>
      </c>
      <c r="C103" s="127">
        <v>2.2999999999999998</v>
      </c>
      <c r="D103" s="123">
        <v>2012</v>
      </c>
      <c r="E103" s="124" t="s">
        <v>19</v>
      </c>
      <c r="F103" s="129" t="s">
        <v>706</v>
      </c>
      <c r="G103" s="56" t="s">
        <v>707</v>
      </c>
    </row>
    <row r="104" spans="1:7" ht="50" x14ac:dyDescent="0.35">
      <c r="A104" s="125" t="s">
        <v>676</v>
      </c>
      <c r="B104" s="126" t="s">
        <v>708</v>
      </c>
      <c r="C104" s="127">
        <v>6.44</v>
      </c>
      <c r="D104" s="124" t="s">
        <v>709</v>
      </c>
      <c r="E104" s="124" t="s">
        <v>19</v>
      </c>
      <c r="F104" s="129" t="s">
        <v>710</v>
      </c>
      <c r="G104" s="56" t="s">
        <v>598</v>
      </c>
    </row>
    <row r="105" spans="1:7" ht="50" x14ac:dyDescent="0.35">
      <c r="A105" s="125" t="s">
        <v>676</v>
      </c>
      <c r="B105" s="125" t="s">
        <v>711</v>
      </c>
      <c r="C105" s="127">
        <v>4.91</v>
      </c>
      <c r="D105" s="123">
        <v>2018</v>
      </c>
      <c r="E105" s="123">
        <v>2021</v>
      </c>
      <c r="F105" s="129" t="s">
        <v>712</v>
      </c>
      <c r="G105" s="56" t="s">
        <v>713</v>
      </c>
    </row>
    <row r="106" spans="1:7" ht="100" x14ac:dyDescent="0.35">
      <c r="A106" s="125" t="s">
        <v>676</v>
      </c>
      <c r="B106" s="126" t="s">
        <v>714</v>
      </c>
      <c r="C106" s="127">
        <v>5.43</v>
      </c>
      <c r="D106" s="123">
        <v>2019</v>
      </c>
      <c r="E106" s="123">
        <v>2023</v>
      </c>
      <c r="F106" s="128" t="s">
        <v>715</v>
      </c>
      <c r="G106" s="125" t="s">
        <v>716</v>
      </c>
    </row>
    <row r="107" spans="1:7" ht="30" x14ac:dyDescent="0.35">
      <c r="A107" s="125" t="s">
        <v>676</v>
      </c>
      <c r="B107" s="126" t="s">
        <v>717</v>
      </c>
      <c r="C107" s="127">
        <v>1.88</v>
      </c>
      <c r="D107" s="123">
        <v>2021</v>
      </c>
      <c r="E107" s="123">
        <v>2023</v>
      </c>
      <c r="F107" s="129" t="s">
        <v>718</v>
      </c>
      <c r="G107" s="56" t="s">
        <v>719</v>
      </c>
    </row>
    <row r="108" spans="1:7" ht="30" x14ac:dyDescent="0.35">
      <c r="A108" s="125" t="s">
        <v>676</v>
      </c>
      <c r="B108" s="126" t="s">
        <v>720</v>
      </c>
      <c r="C108" s="127">
        <v>3.13</v>
      </c>
      <c r="D108" s="123">
        <v>2019</v>
      </c>
      <c r="E108" s="123">
        <v>2021</v>
      </c>
      <c r="F108" s="129" t="s">
        <v>721</v>
      </c>
      <c r="G108" s="56" t="s">
        <v>722</v>
      </c>
    </row>
    <row r="109" spans="1:7" ht="60" x14ac:dyDescent="0.35">
      <c r="A109" s="125" t="s">
        <v>676</v>
      </c>
      <c r="B109" s="126" t="s">
        <v>723</v>
      </c>
      <c r="C109" s="127">
        <v>4.2300000000000004</v>
      </c>
      <c r="D109" s="123">
        <v>2019</v>
      </c>
      <c r="E109" s="130">
        <v>2023</v>
      </c>
      <c r="F109" s="129" t="s">
        <v>724</v>
      </c>
      <c r="G109" s="56" t="s">
        <v>725</v>
      </c>
    </row>
    <row r="110" spans="1:7" ht="100" x14ac:dyDescent="0.35">
      <c r="A110" s="125" t="s">
        <v>676</v>
      </c>
      <c r="B110" s="126" t="s">
        <v>726</v>
      </c>
      <c r="C110" s="127">
        <v>31.96</v>
      </c>
      <c r="D110" s="123">
        <v>2019</v>
      </c>
      <c r="E110" s="130">
        <v>2023</v>
      </c>
      <c r="F110" s="129" t="s">
        <v>727</v>
      </c>
      <c r="G110" s="56" t="s">
        <v>728</v>
      </c>
    </row>
    <row r="111" spans="1:7" ht="90" x14ac:dyDescent="0.35">
      <c r="A111" s="125" t="s">
        <v>676</v>
      </c>
      <c r="B111" s="126" t="s">
        <v>729</v>
      </c>
      <c r="C111" s="127">
        <v>2.6</v>
      </c>
      <c r="D111" s="123">
        <v>2019</v>
      </c>
      <c r="E111" s="123">
        <v>2022</v>
      </c>
      <c r="F111" s="128" t="s">
        <v>730</v>
      </c>
      <c r="G111" s="56" t="s">
        <v>731</v>
      </c>
    </row>
    <row r="112" spans="1:7" ht="20" x14ac:dyDescent="0.35">
      <c r="A112" s="125" t="s">
        <v>676</v>
      </c>
      <c r="B112" s="126" t="s">
        <v>732</v>
      </c>
      <c r="C112" s="127">
        <v>2.23</v>
      </c>
      <c r="D112" s="123">
        <v>2019</v>
      </c>
      <c r="E112" s="123">
        <v>2021</v>
      </c>
      <c r="F112" s="129" t="s">
        <v>733</v>
      </c>
      <c r="G112" s="56" t="s">
        <v>598</v>
      </c>
    </row>
    <row r="113" spans="1:7" ht="40" x14ac:dyDescent="0.35">
      <c r="A113" s="125" t="s">
        <v>676</v>
      </c>
      <c r="B113" s="126" t="s">
        <v>734</v>
      </c>
      <c r="C113" s="127">
        <v>4.5</v>
      </c>
      <c r="D113" s="123">
        <v>2019</v>
      </c>
      <c r="E113" s="124" t="s">
        <v>19</v>
      </c>
      <c r="F113" s="129" t="s">
        <v>735</v>
      </c>
      <c r="G113" s="56" t="s">
        <v>736</v>
      </c>
    </row>
    <row r="114" spans="1:7" ht="20" x14ac:dyDescent="0.35">
      <c r="A114" s="125" t="s">
        <v>676</v>
      </c>
      <c r="B114" s="126" t="s">
        <v>737</v>
      </c>
      <c r="C114" s="127">
        <v>0.92</v>
      </c>
      <c r="D114" s="123">
        <v>2021</v>
      </c>
      <c r="E114" s="130">
        <v>2021</v>
      </c>
      <c r="F114" s="129" t="s">
        <v>738</v>
      </c>
      <c r="G114" s="56" t="s">
        <v>739</v>
      </c>
    </row>
    <row r="115" spans="1:7" x14ac:dyDescent="0.35">
      <c r="A115" s="125" t="s">
        <v>676</v>
      </c>
      <c r="B115" s="126" t="s">
        <v>740</v>
      </c>
      <c r="C115" s="127">
        <v>1.8</v>
      </c>
      <c r="D115" s="123">
        <v>2021</v>
      </c>
      <c r="E115" s="130">
        <v>2021</v>
      </c>
      <c r="F115" s="129" t="s">
        <v>741</v>
      </c>
      <c r="G115" s="56" t="s">
        <v>742</v>
      </c>
    </row>
    <row r="116" spans="1:7" ht="40" x14ac:dyDescent="0.35">
      <c r="A116" s="125" t="s">
        <v>676</v>
      </c>
      <c r="B116" s="126" t="s">
        <v>743</v>
      </c>
      <c r="C116" s="127">
        <v>2.23</v>
      </c>
      <c r="D116" s="123">
        <v>2021</v>
      </c>
      <c r="E116" s="130">
        <v>2022</v>
      </c>
      <c r="F116" s="129" t="s">
        <v>744</v>
      </c>
      <c r="G116" s="56" t="s">
        <v>745</v>
      </c>
    </row>
    <row r="117" spans="1:7" ht="20" x14ac:dyDescent="0.35">
      <c r="A117" s="125" t="s">
        <v>676</v>
      </c>
      <c r="B117" s="126" t="s">
        <v>746</v>
      </c>
      <c r="C117" s="127">
        <v>1.64</v>
      </c>
      <c r="D117" s="123">
        <v>2021</v>
      </c>
      <c r="E117" s="130">
        <v>2021</v>
      </c>
      <c r="F117" s="129" t="s">
        <v>747</v>
      </c>
      <c r="G117" s="56" t="s">
        <v>742</v>
      </c>
    </row>
    <row r="118" spans="1:7" ht="40" x14ac:dyDescent="0.35">
      <c r="A118" s="125" t="s">
        <v>676</v>
      </c>
      <c r="B118" s="126" t="s">
        <v>748</v>
      </c>
      <c r="C118" s="127">
        <v>1.08</v>
      </c>
      <c r="D118" s="123">
        <v>2021</v>
      </c>
      <c r="E118" s="130">
        <v>2022</v>
      </c>
      <c r="F118" s="129" t="s">
        <v>749</v>
      </c>
      <c r="G118" s="56" t="s">
        <v>739</v>
      </c>
    </row>
    <row r="119" spans="1:7" ht="20" x14ac:dyDescent="0.35">
      <c r="A119" s="125" t="s">
        <v>676</v>
      </c>
      <c r="B119" s="126" t="s">
        <v>750</v>
      </c>
      <c r="C119" s="127">
        <v>4.7</v>
      </c>
      <c r="D119" s="123">
        <v>2019</v>
      </c>
      <c r="E119" s="130">
        <v>2022</v>
      </c>
      <c r="F119" s="129" t="s">
        <v>751</v>
      </c>
      <c r="G119" s="56" t="s">
        <v>752</v>
      </c>
    </row>
    <row r="120" spans="1:7" ht="20" x14ac:dyDescent="0.35">
      <c r="A120" s="125" t="s">
        <v>676</v>
      </c>
      <c r="B120" s="126" t="s">
        <v>753</v>
      </c>
      <c r="C120" s="127">
        <v>0.91</v>
      </c>
      <c r="D120" s="123">
        <v>2019</v>
      </c>
      <c r="E120" s="130">
        <v>2022</v>
      </c>
      <c r="F120" s="129" t="s">
        <v>754</v>
      </c>
      <c r="G120" s="56" t="s">
        <v>755</v>
      </c>
    </row>
    <row r="121" spans="1:7" ht="20" x14ac:dyDescent="0.35">
      <c r="A121" s="125" t="s">
        <v>676</v>
      </c>
      <c r="B121" s="126" t="s">
        <v>756</v>
      </c>
      <c r="C121" s="127">
        <v>0.41899999999999998</v>
      </c>
      <c r="D121" s="123">
        <v>2019</v>
      </c>
      <c r="E121" s="130">
        <v>2022</v>
      </c>
      <c r="F121" s="129" t="s">
        <v>757</v>
      </c>
      <c r="G121" s="56" t="s">
        <v>739</v>
      </c>
    </row>
    <row r="122" spans="1:7" ht="21" x14ac:dyDescent="0.35">
      <c r="A122" s="110" t="s">
        <v>419</v>
      </c>
      <c r="B122" s="110" t="s">
        <v>65</v>
      </c>
      <c r="C122" s="35" t="s">
        <v>420</v>
      </c>
      <c r="D122" s="111" t="s">
        <v>67</v>
      </c>
      <c r="E122" s="111" t="s">
        <v>68</v>
      </c>
      <c r="F122" s="36" t="s">
        <v>8</v>
      </c>
      <c r="G122" s="34" t="s">
        <v>9</v>
      </c>
    </row>
    <row r="123" spans="1:7" ht="70" x14ac:dyDescent="0.35">
      <c r="A123" s="131" t="s">
        <v>758</v>
      </c>
      <c r="B123" s="44" t="s">
        <v>759</v>
      </c>
      <c r="C123" s="30">
        <v>91.41</v>
      </c>
      <c r="D123" s="30">
        <v>2013</v>
      </c>
      <c r="E123" s="30">
        <v>2020</v>
      </c>
      <c r="F123" s="132" t="s">
        <v>760</v>
      </c>
      <c r="G123" s="44" t="s">
        <v>761</v>
      </c>
    </row>
    <row r="124" spans="1:7" ht="60" x14ac:dyDescent="0.35">
      <c r="A124" s="131" t="s">
        <v>758</v>
      </c>
      <c r="B124" s="44" t="s">
        <v>762</v>
      </c>
      <c r="C124" s="30">
        <f>51.94</f>
        <v>51.94</v>
      </c>
      <c r="D124" s="30">
        <v>2020</v>
      </c>
      <c r="E124" s="30">
        <v>2026</v>
      </c>
      <c r="F124" s="132" t="s">
        <v>763</v>
      </c>
      <c r="G124" s="44" t="s">
        <v>764</v>
      </c>
    </row>
    <row r="125" spans="1:7" ht="20" x14ac:dyDescent="0.35">
      <c r="A125" s="131" t="s">
        <v>758</v>
      </c>
      <c r="B125" s="44" t="s">
        <v>765</v>
      </c>
      <c r="C125" s="133">
        <v>31.9</v>
      </c>
      <c r="D125" s="30">
        <v>2020</v>
      </c>
      <c r="E125" s="30" t="s">
        <v>19</v>
      </c>
      <c r="F125" s="132" t="s">
        <v>766</v>
      </c>
      <c r="G125" s="44" t="s">
        <v>767</v>
      </c>
    </row>
    <row r="126" spans="1:7" ht="30" x14ac:dyDescent="0.35">
      <c r="A126" s="131" t="s">
        <v>758</v>
      </c>
      <c r="B126" s="44" t="s">
        <v>768</v>
      </c>
      <c r="C126" s="30">
        <v>6.53</v>
      </c>
      <c r="D126" s="30">
        <v>2020</v>
      </c>
      <c r="E126" s="30" t="s">
        <v>19</v>
      </c>
      <c r="F126" s="132" t="s">
        <v>769</v>
      </c>
      <c r="G126" s="44" t="s">
        <v>598</v>
      </c>
    </row>
    <row r="127" spans="1:7" ht="60" x14ac:dyDescent="0.35">
      <c r="A127" s="131" t="s">
        <v>758</v>
      </c>
      <c r="B127" s="44" t="s">
        <v>770</v>
      </c>
      <c r="C127" s="30">
        <f>5.74+1.75+0.56</f>
        <v>8.0500000000000007</v>
      </c>
      <c r="D127" s="30">
        <v>2018</v>
      </c>
      <c r="E127" s="30" t="s">
        <v>19</v>
      </c>
      <c r="F127" s="132" t="s">
        <v>771</v>
      </c>
      <c r="G127" s="44" t="s">
        <v>772</v>
      </c>
    </row>
    <row r="128" spans="1:7" ht="30" x14ac:dyDescent="0.35">
      <c r="A128" s="131" t="s">
        <v>758</v>
      </c>
      <c r="B128" s="44" t="s">
        <v>773</v>
      </c>
      <c r="C128" s="133">
        <v>27.5</v>
      </c>
      <c r="D128" s="30">
        <v>2020</v>
      </c>
      <c r="E128" s="30">
        <v>2022</v>
      </c>
      <c r="F128" s="134" t="s">
        <v>774</v>
      </c>
      <c r="G128" s="43" t="s">
        <v>775</v>
      </c>
    </row>
    <row r="129" spans="1:7" ht="30" x14ac:dyDescent="0.35">
      <c r="A129" s="131" t="s">
        <v>758</v>
      </c>
      <c r="B129" s="44" t="s">
        <v>776</v>
      </c>
      <c r="C129" s="133">
        <v>28.97</v>
      </c>
      <c r="D129" s="30">
        <v>2020</v>
      </c>
      <c r="E129" s="30" t="s">
        <v>19</v>
      </c>
      <c r="F129" s="134" t="s">
        <v>777</v>
      </c>
      <c r="G129" s="43" t="s">
        <v>778</v>
      </c>
    </row>
    <row r="130" spans="1:7" ht="30" x14ac:dyDescent="0.35">
      <c r="A130" s="131" t="s">
        <v>758</v>
      </c>
      <c r="B130" s="44" t="s">
        <v>779</v>
      </c>
      <c r="C130" s="133">
        <v>16.72</v>
      </c>
      <c r="D130" s="30">
        <v>2020</v>
      </c>
      <c r="E130" s="30" t="s">
        <v>19</v>
      </c>
      <c r="F130" s="134" t="s">
        <v>780</v>
      </c>
      <c r="G130" s="43" t="s">
        <v>778</v>
      </c>
    </row>
    <row r="131" spans="1:7" ht="30" x14ac:dyDescent="0.35">
      <c r="A131" s="131" t="s">
        <v>758</v>
      </c>
      <c r="B131" s="44" t="s">
        <v>781</v>
      </c>
      <c r="C131" s="30">
        <v>19.170000000000002</v>
      </c>
      <c r="D131" s="30">
        <v>2020</v>
      </c>
      <c r="E131" s="30" t="s">
        <v>19</v>
      </c>
      <c r="F131" s="132" t="s">
        <v>782</v>
      </c>
      <c r="G131" s="44" t="s">
        <v>598</v>
      </c>
    </row>
    <row r="132" spans="1:7" ht="40" x14ac:dyDescent="0.35">
      <c r="A132" s="131" t="s">
        <v>758</v>
      </c>
      <c r="B132" s="44" t="s">
        <v>783</v>
      </c>
      <c r="C132" s="133">
        <v>6</v>
      </c>
      <c r="D132" s="30">
        <v>2017</v>
      </c>
      <c r="E132" s="30">
        <v>2022</v>
      </c>
      <c r="F132" s="132" t="s">
        <v>784</v>
      </c>
      <c r="G132" s="44" t="s">
        <v>785</v>
      </c>
    </row>
    <row r="133" spans="1:7" ht="30" x14ac:dyDescent="0.35">
      <c r="A133" s="131" t="s">
        <v>758</v>
      </c>
      <c r="B133" s="44" t="s">
        <v>786</v>
      </c>
      <c r="C133" s="30">
        <v>17.46</v>
      </c>
      <c r="D133" s="30">
        <v>2018</v>
      </c>
      <c r="E133" s="30">
        <v>2022</v>
      </c>
      <c r="F133" s="132" t="s">
        <v>787</v>
      </c>
      <c r="G133" s="44" t="s">
        <v>788</v>
      </c>
    </row>
    <row r="134" spans="1:7" ht="40" x14ac:dyDescent="0.35">
      <c r="A134" s="131" t="s">
        <v>758</v>
      </c>
      <c r="B134" s="44" t="s">
        <v>789</v>
      </c>
      <c r="C134" s="30">
        <v>11.74</v>
      </c>
      <c r="D134" s="30">
        <v>2018</v>
      </c>
      <c r="E134" s="30">
        <v>2022</v>
      </c>
      <c r="F134" s="132" t="s">
        <v>790</v>
      </c>
      <c r="G134" s="44" t="s">
        <v>791</v>
      </c>
    </row>
    <row r="135" spans="1:7" ht="30" x14ac:dyDescent="0.35">
      <c r="A135" s="131" t="s">
        <v>758</v>
      </c>
      <c r="B135" s="44" t="s">
        <v>792</v>
      </c>
      <c r="C135" s="30">
        <v>2.34</v>
      </c>
      <c r="D135" s="30">
        <v>2018</v>
      </c>
      <c r="E135" s="30">
        <v>2022</v>
      </c>
      <c r="F135" s="132" t="s">
        <v>793</v>
      </c>
      <c r="G135" s="44" t="s">
        <v>794</v>
      </c>
    </row>
    <row r="136" spans="1:7" ht="40" x14ac:dyDescent="0.35">
      <c r="A136" s="131" t="s">
        <v>758</v>
      </c>
      <c r="B136" s="44" t="s">
        <v>795</v>
      </c>
      <c r="C136" s="30">
        <v>4.63</v>
      </c>
      <c r="D136" s="30">
        <v>2018</v>
      </c>
      <c r="E136" s="30" t="s">
        <v>19</v>
      </c>
      <c r="F136" s="132" t="s">
        <v>796</v>
      </c>
      <c r="G136" s="44" t="s">
        <v>797</v>
      </c>
    </row>
    <row r="137" spans="1:7" ht="40" x14ac:dyDescent="0.35">
      <c r="A137" s="131" t="s">
        <v>758</v>
      </c>
      <c r="B137" s="44" t="s">
        <v>798</v>
      </c>
      <c r="C137" s="30">
        <v>2.72</v>
      </c>
      <c r="D137" s="30">
        <v>2020</v>
      </c>
      <c r="E137" s="30" t="s">
        <v>19</v>
      </c>
      <c r="F137" s="132" t="s">
        <v>799</v>
      </c>
      <c r="G137" s="44" t="s">
        <v>797</v>
      </c>
    </row>
    <row r="138" spans="1:7" ht="20" x14ac:dyDescent="0.35">
      <c r="A138" s="131" t="s">
        <v>758</v>
      </c>
      <c r="B138" s="44" t="s">
        <v>800</v>
      </c>
      <c r="C138" s="30">
        <v>3.34</v>
      </c>
      <c r="D138" s="30">
        <v>2021</v>
      </c>
      <c r="E138" s="30" t="s">
        <v>19</v>
      </c>
      <c r="F138" s="132" t="s">
        <v>801</v>
      </c>
      <c r="G138" s="44" t="s">
        <v>802</v>
      </c>
    </row>
    <row r="139" spans="1:7" ht="21" x14ac:dyDescent="0.35">
      <c r="A139" s="119" t="s">
        <v>419</v>
      </c>
      <c r="B139" s="119" t="s">
        <v>65</v>
      </c>
      <c r="C139" s="119" t="s">
        <v>420</v>
      </c>
      <c r="D139" s="120" t="s">
        <v>803</v>
      </c>
      <c r="E139" s="119" t="s">
        <v>804</v>
      </c>
      <c r="F139" s="121" t="s">
        <v>8</v>
      </c>
      <c r="G139" s="119" t="s">
        <v>9</v>
      </c>
    </row>
    <row r="140" spans="1:7" ht="40" x14ac:dyDescent="0.35">
      <c r="A140" s="114" t="s">
        <v>805</v>
      </c>
      <c r="B140" s="115" t="s">
        <v>806</v>
      </c>
      <c r="C140" s="114">
        <v>5.25</v>
      </c>
      <c r="D140" s="116">
        <v>2020</v>
      </c>
      <c r="E140" s="114">
        <v>2023</v>
      </c>
      <c r="F140" s="117" t="s">
        <v>807</v>
      </c>
      <c r="G140" s="115" t="s">
        <v>808</v>
      </c>
    </row>
    <row r="141" spans="1:7" ht="30" x14ac:dyDescent="0.35">
      <c r="A141" s="114" t="s">
        <v>805</v>
      </c>
      <c r="B141" s="115" t="s">
        <v>806</v>
      </c>
      <c r="C141" s="114">
        <v>2.1800000000000002</v>
      </c>
      <c r="D141" s="116">
        <v>2020</v>
      </c>
      <c r="E141" s="114">
        <v>2021</v>
      </c>
      <c r="F141" s="117" t="s">
        <v>809</v>
      </c>
      <c r="G141" s="115" t="s">
        <v>810</v>
      </c>
    </row>
    <row r="142" spans="1:7" ht="50" x14ac:dyDescent="0.35">
      <c r="A142" s="114" t="s">
        <v>805</v>
      </c>
      <c r="B142" s="115" t="s">
        <v>811</v>
      </c>
      <c r="C142" s="114">
        <v>14.4</v>
      </c>
      <c r="D142" s="116">
        <v>2019</v>
      </c>
      <c r="E142" s="114">
        <v>2022</v>
      </c>
      <c r="F142" s="117" t="s">
        <v>812</v>
      </c>
      <c r="G142" s="115" t="s">
        <v>813</v>
      </c>
    </row>
    <row r="143" spans="1:7" ht="30" x14ac:dyDescent="0.35">
      <c r="A143" s="114" t="s">
        <v>805</v>
      </c>
      <c r="B143" s="115" t="s">
        <v>814</v>
      </c>
      <c r="C143" s="114">
        <v>2</v>
      </c>
      <c r="D143" s="116">
        <v>2021</v>
      </c>
      <c r="E143" s="114">
        <v>2023</v>
      </c>
      <c r="F143" s="117" t="s">
        <v>815</v>
      </c>
      <c r="G143" s="115" t="s">
        <v>816</v>
      </c>
    </row>
    <row r="144" spans="1:7" ht="20" x14ac:dyDescent="0.35">
      <c r="A144" s="114" t="s">
        <v>805</v>
      </c>
      <c r="B144" s="115" t="s">
        <v>817</v>
      </c>
      <c r="C144" s="114">
        <v>4.5999999999999996</v>
      </c>
      <c r="D144" s="116">
        <v>2017</v>
      </c>
      <c r="E144" s="114" t="s">
        <v>19</v>
      </c>
      <c r="F144" s="117" t="s">
        <v>818</v>
      </c>
      <c r="G144" s="115" t="s">
        <v>819</v>
      </c>
    </row>
    <row r="145" spans="1:7" x14ac:dyDescent="0.35">
      <c r="A145" s="114" t="s">
        <v>805</v>
      </c>
      <c r="B145" s="115" t="s">
        <v>820</v>
      </c>
      <c r="C145" s="114">
        <v>4</v>
      </c>
      <c r="D145" s="116">
        <v>2017</v>
      </c>
      <c r="E145" s="114">
        <v>2020</v>
      </c>
      <c r="F145" s="117" t="s">
        <v>821</v>
      </c>
      <c r="G145" s="115" t="s">
        <v>822</v>
      </c>
    </row>
    <row r="146" spans="1:7" ht="20" x14ac:dyDescent="0.35">
      <c r="A146" s="114" t="s">
        <v>805</v>
      </c>
      <c r="B146" s="115" t="s">
        <v>823</v>
      </c>
      <c r="C146" s="114">
        <v>8.6199999999999992</v>
      </c>
      <c r="D146" s="116">
        <v>2020</v>
      </c>
      <c r="E146" s="114">
        <v>2022</v>
      </c>
      <c r="F146" s="117" t="s">
        <v>824</v>
      </c>
      <c r="G146" s="115" t="s">
        <v>825</v>
      </c>
    </row>
    <row r="147" spans="1:7" ht="20" x14ac:dyDescent="0.35">
      <c r="A147" s="114" t="s">
        <v>805</v>
      </c>
      <c r="B147" s="115" t="s">
        <v>826</v>
      </c>
      <c r="C147" s="114">
        <v>10</v>
      </c>
      <c r="D147" s="116">
        <v>2021</v>
      </c>
      <c r="E147" s="114">
        <v>2023</v>
      </c>
      <c r="F147" s="117" t="s">
        <v>827</v>
      </c>
      <c r="G147" s="115" t="s">
        <v>828</v>
      </c>
    </row>
    <row r="148" spans="1:7" ht="20" x14ac:dyDescent="0.35">
      <c r="A148" s="114" t="s">
        <v>805</v>
      </c>
      <c r="B148" s="115" t="s">
        <v>829</v>
      </c>
      <c r="C148" s="114">
        <v>33</v>
      </c>
      <c r="D148" s="116">
        <v>2022</v>
      </c>
      <c r="E148" s="114">
        <v>2024</v>
      </c>
      <c r="F148" s="117" t="s">
        <v>830</v>
      </c>
      <c r="G148" s="115" t="s">
        <v>831</v>
      </c>
    </row>
    <row r="149" spans="1:7" x14ac:dyDescent="0.35">
      <c r="A149" s="114" t="s">
        <v>805</v>
      </c>
      <c r="B149" s="115" t="s">
        <v>832</v>
      </c>
      <c r="C149" s="114">
        <v>5.3</v>
      </c>
      <c r="D149" s="116">
        <v>2020</v>
      </c>
      <c r="E149" s="114">
        <v>2022</v>
      </c>
      <c r="F149" s="117" t="s">
        <v>833</v>
      </c>
      <c r="G149" s="115" t="s">
        <v>834</v>
      </c>
    </row>
    <row r="150" spans="1:7" ht="20" x14ac:dyDescent="0.35">
      <c r="A150" s="114" t="s">
        <v>805</v>
      </c>
      <c r="B150" s="115" t="s">
        <v>835</v>
      </c>
      <c r="C150" s="114">
        <v>85.4</v>
      </c>
      <c r="D150" s="116">
        <v>2019</v>
      </c>
      <c r="E150" s="114">
        <v>2024</v>
      </c>
      <c r="F150" s="117" t="s">
        <v>836</v>
      </c>
      <c r="G150" s="115" t="s">
        <v>834</v>
      </c>
    </row>
    <row r="151" spans="1:7" ht="30" x14ac:dyDescent="0.35">
      <c r="A151" s="114" t="s">
        <v>805</v>
      </c>
      <c r="B151" s="115" t="s">
        <v>837</v>
      </c>
      <c r="C151" s="114">
        <v>5.2</v>
      </c>
      <c r="D151" s="116">
        <v>2019</v>
      </c>
      <c r="E151" s="114">
        <v>2022</v>
      </c>
      <c r="F151" s="117" t="s">
        <v>838</v>
      </c>
      <c r="G151" s="115" t="s">
        <v>839</v>
      </c>
    </row>
    <row r="152" spans="1:7" ht="40" x14ac:dyDescent="0.35">
      <c r="A152" s="114" t="s">
        <v>805</v>
      </c>
      <c r="B152" s="115" t="s">
        <v>840</v>
      </c>
      <c r="C152" s="114">
        <v>2</v>
      </c>
      <c r="D152" s="116">
        <v>2018</v>
      </c>
      <c r="E152" s="114">
        <v>2021</v>
      </c>
      <c r="F152" s="117" t="s">
        <v>841</v>
      </c>
      <c r="G152" s="115" t="s">
        <v>842</v>
      </c>
    </row>
    <row r="153" spans="1:7" ht="20" x14ac:dyDescent="0.35">
      <c r="A153" s="114" t="s">
        <v>805</v>
      </c>
      <c r="B153" s="115" t="s">
        <v>843</v>
      </c>
      <c r="C153" s="114">
        <v>3.2</v>
      </c>
      <c r="D153" s="116">
        <v>2020</v>
      </c>
      <c r="E153" s="114">
        <v>2022</v>
      </c>
      <c r="F153" s="117" t="s">
        <v>844</v>
      </c>
      <c r="G153" s="115" t="s">
        <v>845</v>
      </c>
    </row>
    <row r="154" spans="1:7" ht="40" x14ac:dyDescent="0.35">
      <c r="A154" s="114" t="s">
        <v>805</v>
      </c>
      <c r="B154" s="115" t="s">
        <v>846</v>
      </c>
      <c r="C154" s="114">
        <v>2.95</v>
      </c>
      <c r="D154" s="116">
        <v>2020</v>
      </c>
      <c r="E154" s="114">
        <v>2021</v>
      </c>
      <c r="F154" s="117" t="s">
        <v>847</v>
      </c>
      <c r="G154" s="115" t="s">
        <v>848</v>
      </c>
    </row>
    <row r="155" spans="1:7" ht="40" x14ac:dyDescent="0.35">
      <c r="A155" s="114" t="s">
        <v>805</v>
      </c>
      <c r="B155" s="115" t="s">
        <v>849</v>
      </c>
      <c r="C155" s="114">
        <v>16.600000000000001</v>
      </c>
      <c r="D155" s="116">
        <v>2023</v>
      </c>
      <c r="E155" s="114">
        <v>2025</v>
      </c>
      <c r="F155" s="117" t="s">
        <v>850</v>
      </c>
      <c r="G155" s="115" t="s">
        <v>851</v>
      </c>
    </row>
    <row r="156" spans="1:7" ht="21" x14ac:dyDescent="0.35">
      <c r="A156" s="110" t="s">
        <v>419</v>
      </c>
      <c r="B156" s="110" t="s">
        <v>65</v>
      </c>
      <c r="C156" s="35" t="s">
        <v>420</v>
      </c>
      <c r="D156" s="111" t="s">
        <v>67</v>
      </c>
      <c r="E156" s="111" t="s">
        <v>68</v>
      </c>
      <c r="F156" s="112" t="s">
        <v>8</v>
      </c>
      <c r="G156" s="110" t="s">
        <v>9</v>
      </c>
    </row>
    <row r="157" spans="1:7" ht="60" x14ac:dyDescent="0.35">
      <c r="A157" s="44" t="s">
        <v>852</v>
      </c>
      <c r="B157" s="44" t="s">
        <v>759</v>
      </c>
      <c r="C157" s="46">
        <v>12.73</v>
      </c>
      <c r="D157" s="46">
        <v>2018</v>
      </c>
      <c r="E157" s="46">
        <v>2021</v>
      </c>
      <c r="F157" s="132" t="s">
        <v>853</v>
      </c>
      <c r="G157" s="44" t="s">
        <v>854</v>
      </c>
    </row>
    <row r="158" spans="1:7" ht="50" x14ac:dyDescent="0.35">
      <c r="A158" s="44" t="s">
        <v>852</v>
      </c>
      <c r="B158" s="44" t="s">
        <v>450</v>
      </c>
      <c r="C158" s="46">
        <v>56.14</v>
      </c>
      <c r="D158" s="46">
        <v>2019</v>
      </c>
      <c r="E158" s="46">
        <v>2025</v>
      </c>
      <c r="F158" s="132" t="s">
        <v>855</v>
      </c>
      <c r="G158" s="44" t="s">
        <v>856</v>
      </c>
    </row>
    <row r="159" spans="1:7" ht="50" x14ac:dyDescent="0.35">
      <c r="A159" s="43" t="s">
        <v>852</v>
      </c>
      <c r="B159" s="43" t="s">
        <v>857</v>
      </c>
      <c r="C159" s="51">
        <v>8.6999999999999993</v>
      </c>
      <c r="D159" s="51">
        <v>2021</v>
      </c>
      <c r="E159" s="51">
        <v>2023</v>
      </c>
      <c r="F159" s="134" t="s">
        <v>858</v>
      </c>
      <c r="G159" s="43" t="s">
        <v>598</v>
      </c>
    </row>
    <row r="160" spans="1:7" ht="30" x14ac:dyDescent="0.35">
      <c r="A160" s="43" t="s">
        <v>852</v>
      </c>
      <c r="B160" s="43" t="s">
        <v>859</v>
      </c>
      <c r="C160" s="51">
        <v>3.9</v>
      </c>
      <c r="D160" s="51">
        <v>2020</v>
      </c>
      <c r="E160" s="51">
        <v>2023</v>
      </c>
      <c r="F160" s="134" t="s">
        <v>860</v>
      </c>
      <c r="G160" s="43" t="s">
        <v>598</v>
      </c>
    </row>
    <row r="161" spans="1:7" ht="20" x14ac:dyDescent="0.35">
      <c r="A161" s="43" t="s">
        <v>852</v>
      </c>
      <c r="B161" s="43" t="s">
        <v>861</v>
      </c>
      <c r="C161" s="51">
        <v>2.8</v>
      </c>
      <c r="D161" s="51">
        <v>2020</v>
      </c>
      <c r="E161" s="51">
        <v>2022</v>
      </c>
      <c r="F161" s="134" t="s">
        <v>862</v>
      </c>
      <c r="G161" s="43" t="s">
        <v>598</v>
      </c>
    </row>
    <row r="162" spans="1:7" ht="20" x14ac:dyDescent="0.35">
      <c r="A162" s="43" t="s">
        <v>852</v>
      </c>
      <c r="B162" s="43" t="s">
        <v>485</v>
      </c>
      <c r="C162" s="51">
        <v>3.5</v>
      </c>
      <c r="D162" s="51">
        <v>2020</v>
      </c>
      <c r="E162" s="51">
        <v>2023</v>
      </c>
      <c r="F162" s="134" t="s">
        <v>863</v>
      </c>
      <c r="G162" s="43" t="s">
        <v>598</v>
      </c>
    </row>
    <row r="163" spans="1:7" ht="30" x14ac:dyDescent="0.35">
      <c r="A163" s="43" t="s">
        <v>852</v>
      </c>
      <c r="B163" s="43" t="s">
        <v>864</v>
      </c>
      <c r="C163" s="51">
        <v>2.1</v>
      </c>
      <c r="D163" s="51">
        <v>2020</v>
      </c>
      <c r="E163" s="51">
        <v>2021</v>
      </c>
      <c r="F163" s="134" t="s">
        <v>865</v>
      </c>
      <c r="G163" s="43" t="s">
        <v>598</v>
      </c>
    </row>
    <row r="164" spans="1:7" ht="30" x14ac:dyDescent="0.35">
      <c r="A164" s="43" t="s">
        <v>852</v>
      </c>
      <c r="B164" s="43" t="s">
        <v>866</v>
      </c>
      <c r="C164" s="51">
        <v>3.5</v>
      </c>
      <c r="D164" s="51">
        <v>2019</v>
      </c>
      <c r="E164" s="51">
        <v>2023</v>
      </c>
      <c r="F164" s="134" t="s">
        <v>867</v>
      </c>
      <c r="G164" s="43" t="s">
        <v>868</v>
      </c>
    </row>
    <row r="165" spans="1:7" ht="30" x14ac:dyDescent="0.35">
      <c r="A165" s="43" t="s">
        <v>852</v>
      </c>
      <c r="B165" s="43" t="s">
        <v>869</v>
      </c>
      <c r="C165" s="51">
        <v>2.1</v>
      </c>
      <c r="D165" s="51">
        <v>2019</v>
      </c>
      <c r="E165" s="51">
        <v>2024</v>
      </c>
      <c r="F165" s="134" t="s">
        <v>865</v>
      </c>
      <c r="G165" s="43" t="s">
        <v>598</v>
      </c>
    </row>
    <row r="166" spans="1:7" ht="20" x14ac:dyDescent="0.35">
      <c r="A166" s="43" t="s">
        <v>852</v>
      </c>
      <c r="B166" s="43" t="s">
        <v>870</v>
      </c>
      <c r="C166" s="51">
        <v>2</v>
      </c>
      <c r="D166" s="51">
        <v>2020</v>
      </c>
      <c r="E166" s="51">
        <v>2022</v>
      </c>
      <c r="F166" s="134" t="s">
        <v>871</v>
      </c>
      <c r="G166" s="43" t="s">
        <v>872</v>
      </c>
    </row>
    <row r="167" spans="1:7" ht="30" x14ac:dyDescent="0.35">
      <c r="A167" s="43" t="s">
        <v>852</v>
      </c>
      <c r="B167" s="43" t="s">
        <v>873</v>
      </c>
      <c r="C167" s="51">
        <v>7.7</v>
      </c>
      <c r="D167" s="51">
        <v>2020</v>
      </c>
      <c r="E167" s="51">
        <v>2023</v>
      </c>
      <c r="F167" s="134" t="s">
        <v>874</v>
      </c>
      <c r="G167" s="43" t="s">
        <v>598</v>
      </c>
    </row>
    <row r="168" spans="1:7" ht="21" x14ac:dyDescent="0.35">
      <c r="A168" s="110" t="s">
        <v>419</v>
      </c>
      <c r="B168" s="110" t="s">
        <v>65</v>
      </c>
      <c r="C168" s="34" t="s">
        <v>420</v>
      </c>
      <c r="D168" s="111" t="s">
        <v>67</v>
      </c>
      <c r="E168" s="110" t="s">
        <v>68</v>
      </c>
      <c r="F168" s="112" t="s">
        <v>8</v>
      </c>
      <c r="G168" s="110" t="s">
        <v>9</v>
      </c>
    </row>
    <row r="169" spans="1:7" ht="40" x14ac:dyDescent="0.35">
      <c r="A169" s="125" t="s">
        <v>875</v>
      </c>
      <c r="B169" s="126" t="s">
        <v>759</v>
      </c>
      <c r="C169" s="135">
        <v>33.770000000000003</v>
      </c>
      <c r="D169" s="123">
        <v>2013</v>
      </c>
      <c r="E169" s="123">
        <v>2024</v>
      </c>
      <c r="F169" s="129" t="s">
        <v>876</v>
      </c>
      <c r="G169" s="125" t="s">
        <v>877</v>
      </c>
    </row>
    <row r="170" spans="1:7" ht="32" x14ac:dyDescent="0.35">
      <c r="A170" s="125" t="s">
        <v>875</v>
      </c>
      <c r="B170" s="126" t="s">
        <v>450</v>
      </c>
      <c r="C170" s="135">
        <v>36.14</v>
      </c>
      <c r="D170" s="123">
        <v>2018</v>
      </c>
      <c r="E170" s="123">
        <v>2027</v>
      </c>
      <c r="F170" s="129" t="s">
        <v>878</v>
      </c>
      <c r="G170" s="56" t="s">
        <v>879</v>
      </c>
    </row>
    <row r="171" spans="1:7" ht="60" x14ac:dyDescent="0.35">
      <c r="A171" s="125" t="s">
        <v>875</v>
      </c>
      <c r="B171" s="126" t="s">
        <v>880</v>
      </c>
      <c r="C171" s="135">
        <v>19.03</v>
      </c>
      <c r="D171" s="124" t="s">
        <v>19</v>
      </c>
      <c r="E171" s="124" t="s">
        <v>19</v>
      </c>
      <c r="F171" s="128" t="s">
        <v>881</v>
      </c>
      <c r="G171" s="125" t="s">
        <v>882</v>
      </c>
    </row>
    <row r="172" spans="1:7" ht="20" x14ac:dyDescent="0.35">
      <c r="A172" s="125" t="s">
        <v>875</v>
      </c>
      <c r="B172" s="126" t="s">
        <v>883</v>
      </c>
      <c r="C172" s="135">
        <v>3.1</v>
      </c>
      <c r="D172" s="123">
        <v>2020</v>
      </c>
      <c r="E172" s="123">
        <v>2022</v>
      </c>
      <c r="F172" s="129" t="s">
        <v>884</v>
      </c>
      <c r="G172" s="56" t="s">
        <v>885</v>
      </c>
    </row>
    <row r="173" spans="1:7" ht="20" x14ac:dyDescent="0.35">
      <c r="A173" s="125" t="s">
        <v>875</v>
      </c>
      <c r="B173" s="126" t="s">
        <v>886</v>
      </c>
      <c r="C173" s="135">
        <v>2.6</v>
      </c>
      <c r="D173" s="123">
        <v>2019</v>
      </c>
      <c r="E173" s="123">
        <v>2022</v>
      </c>
      <c r="F173" s="129" t="s">
        <v>887</v>
      </c>
      <c r="G173" s="56" t="s">
        <v>888</v>
      </c>
    </row>
    <row r="174" spans="1:7" ht="50" x14ac:dyDescent="0.35">
      <c r="A174" s="125" t="s">
        <v>875</v>
      </c>
      <c r="B174" s="126" t="s">
        <v>889</v>
      </c>
      <c r="C174" s="135">
        <v>2</v>
      </c>
      <c r="D174" s="123">
        <v>2021</v>
      </c>
      <c r="E174" s="123">
        <v>2023</v>
      </c>
      <c r="F174" s="129" t="s">
        <v>890</v>
      </c>
      <c r="G174" s="56" t="s">
        <v>891</v>
      </c>
    </row>
    <row r="175" spans="1:7" ht="21" x14ac:dyDescent="0.35">
      <c r="A175" s="34" t="s">
        <v>419</v>
      </c>
      <c r="B175" s="34" t="s">
        <v>65</v>
      </c>
      <c r="C175" s="34" t="s">
        <v>420</v>
      </c>
      <c r="D175" s="35" t="s">
        <v>67</v>
      </c>
      <c r="E175" s="34" t="s">
        <v>68</v>
      </c>
      <c r="F175" s="36" t="s">
        <v>8</v>
      </c>
      <c r="G175" s="34" t="s">
        <v>9</v>
      </c>
    </row>
    <row r="176" spans="1:7" ht="30" x14ac:dyDescent="0.35">
      <c r="A176" s="10" t="s">
        <v>892</v>
      </c>
      <c r="B176" s="63" t="s">
        <v>596</v>
      </c>
      <c r="C176" s="5">
        <v>19.399999999999999</v>
      </c>
      <c r="D176" s="11">
        <v>2013</v>
      </c>
      <c r="E176" s="11">
        <v>2022</v>
      </c>
      <c r="F176" s="109" t="s">
        <v>893</v>
      </c>
      <c r="G176" s="4" t="s">
        <v>894</v>
      </c>
    </row>
    <row r="177" spans="1:7" x14ac:dyDescent="0.35">
      <c r="A177" s="10" t="s">
        <v>892</v>
      </c>
      <c r="B177" s="63" t="s">
        <v>599</v>
      </c>
      <c r="C177" s="5">
        <v>56.6</v>
      </c>
      <c r="D177" s="11">
        <v>2020</v>
      </c>
      <c r="E177" s="11">
        <v>2025</v>
      </c>
      <c r="F177" s="109" t="s">
        <v>895</v>
      </c>
      <c r="G177" s="4" t="s">
        <v>894</v>
      </c>
    </row>
    <row r="178" spans="1:7" x14ac:dyDescent="0.35">
      <c r="A178" s="10" t="s">
        <v>892</v>
      </c>
      <c r="B178" s="63" t="s">
        <v>896</v>
      </c>
      <c r="C178" s="5">
        <v>13.59</v>
      </c>
      <c r="D178" s="11">
        <v>2014</v>
      </c>
      <c r="E178" s="11">
        <v>2020</v>
      </c>
      <c r="F178" s="109" t="s">
        <v>895</v>
      </c>
      <c r="G178" s="4" t="s">
        <v>894</v>
      </c>
    </row>
    <row r="179" spans="1:7" x14ac:dyDescent="0.35">
      <c r="A179" s="10" t="s">
        <v>892</v>
      </c>
      <c r="B179" s="63" t="s">
        <v>897</v>
      </c>
      <c r="C179" s="5">
        <v>5.68</v>
      </c>
      <c r="D179" s="11">
        <v>2020</v>
      </c>
      <c r="E179" s="11">
        <v>2024</v>
      </c>
      <c r="F179" s="109" t="s">
        <v>898</v>
      </c>
      <c r="G179" s="4" t="s">
        <v>899</v>
      </c>
    </row>
    <row r="180" spans="1:7" x14ac:dyDescent="0.35">
      <c r="A180" s="10" t="s">
        <v>892</v>
      </c>
      <c r="B180" s="63" t="s">
        <v>900</v>
      </c>
      <c r="C180" s="5">
        <v>3.4</v>
      </c>
      <c r="D180" s="11">
        <v>2020</v>
      </c>
      <c r="E180" s="11">
        <v>2024</v>
      </c>
      <c r="F180" s="109" t="s">
        <v>901</v>
      </c>
      <c r="G180" s="4" t="s">
        <v>899</v>
      </c>
    </row>
    <row r="181" spans="1:7" ht="20" x14ac:dyDescent="0.35">
      <c r="A181" s="10" t="s">
        <v>892</v>
      </c>
      <c r="B181" s="63" t="s">
        <v>902</v>
      </c>
      <c r="C181" s="5">
        <v>5.35</v>
      </c>
      <c r="D181" s="11">
        <v>2020</v>
      </c>
      <c r="E181" s="11">
        <v>2024</v>
      </c>
      <c r="F181" s="109" t="s">
        <v>903</v>
      </c>
      <c r="G181" s="4" t="s">
        <v>894</v>
      </c>
    </row>
    <row r="182" spans="1:7" x14ac:dyDescent="0.35">
      <c r="A182" s="10" t="s">
        <v>892</v>
      </c>
      <c r="B182" s="63" t="s">
        <v>904</v>
      </c>
      <c r="C182" s="5">
        <v>9.5399999999999991</v>
      </c>
      <c r="D182" s="11">
        <v>2020</v>
      </c>
      <c r="E182" s="11">
        <v>2023</v>
      </c>
      <c r="F182" s="109" t="s">
        <v>895</v>
      </c>
      <c r="G182" s="4" t="s">
        <v>899</v>
      </c>
    </row>
    <row r="183" spans="1:7" x14ac:dyDescent="0.35">
      <c r="A183" s="10" t="s">
        <v>892</v>
      </c>
      <c r="B183" s="63" t="s">
        <v>905</v>
      </c>
      <c r="C183" s="5">
        <v>10.86</v>
      </c>
      <c r="D183" s="11">
        <v>2019</v>
      </c>
      <c r="E183" s="11">
        <v>2021</v>
      </c>
      <c r="F183" s="109" t="s">
        <v>382</v>
      </c>
      <c r="G183" s="4" t="s">
        <v>894</v>
      </c>
    </row>
    <row r="184" spans="1:7" x14ac:dyDescent="0.35">
      <c r="A184" s="10" t="s">
        <v>892</v>
      </c>
      <c r="B184" s="63" t="s">
        <v>906</v>
      </c>
      <c r="C184" s="5">
        <v>7.14</v>
      </c>
      <c r="D184" s="11">
        <v>2020</v>
      </c>
      <c r="E184" s="11">
        <v>2024</v>
      </c>
      <c r="F184" s="109" t="s">
        <v>901</v>
      </c>
      <c r="G184" s="4" t="s">
        <v>899</v>
      </c>
    </row>
    <row r="185" spans="1:7" ht="21" x14ac:dyDescent="0.35">
      <c r="A185" s="119" t="s">
        <v>419</v>
      </c>
      <c r="B185" s="119" t="s">
        <v>65</v>
      </c>
      <c r="C185" s="120" t="s">
        <v>420</v>
      </c>
      <c r="D185" s="120" t="s">
        <v>67</v>
      </c>
      <c r="E185" s="120" t="s">
        <v>804</v>
      </c>
      <c r="F185" s="121" t="s">
        <v>8</v>
      </c>
      <c r="G185" s="119" t="s">
        <v>9</v>
      </c>
    </row>
    <row r="186" spans="1:7" ht="70" x14ac:dyDescent="0.35">
      <c r="A186" s="114" t="s">
        <v>907</v>
      </c>
      <c r="B186" s="115" t="s">
        <v>908</v>
      </c>
      <c r="C186" s="116">
        <v>42.75</v>
      </c>
      <c r="D186" s="116">
        <v>2020</v>
      </c>
      <c r="E186" s="122">
        <v>2023</v>
      </c>
      <c r="F186" s="117" t="s">
        <v>909</v>
      </c>
      <c r="G186" s="115"/>
    </row>
    <row r="187" spans="1:7" ht="60" x14ac:dyDescent="0.35">
      <c r="A187" s="114" t="s">
        <v>907</v>
      </c>
      <c r="B187" s="115" t="s">
        <v>910</v>
      </c>
      <c r="C187" s="116">
        <v>9.8000000000000007</v>
      </c>
      <c r="D187" s="116">
        <v>2020</v>
      </c>
      <c r="E187" s="116">
        <v>2023</v>
      </c>
      <c r="F187" s="117" t="s">
        <v>911</v>
      </c>
      <c r="G187" s="115" t="s">
        <v>912</v>
      </c>
    </row>
    <row r="188" spans="1:7" ht="50" x14ac:dyDescent="0.35">
      <c r="A188" s="114" t="s">
        <v>907</v>
      </c>
      <c r="B188" s="115" t="s">
        <v>913</v>
      </c>
      <c r="C188" s="116">
        <v>5.98</v>
      </c>
      <c r="D188" s="116">
        <v>2020</v>
      </c>
      <c r="E188" s="116">
        <v>2023</v>
      </c>
      <c r="F188" s="117" t="s">
        <v>914</v>
      </c>
      <c r="G188" s="115" t="s">
        <v>915</v>
      </c>
    </row>
    <row r="189" spans="1:7" ht="20" x14ac:dyDescent="0.35">
      <c r="A189" s="114" t="s">
        <v>907</v>
      </c>
      <c r="B189" s="115" t="s">
        <v>916</v>
      </c>
      <c r="C189" s="116">
        <v>2.0699999999999998</v>
      </c>
      <c r="D189" s="116">
        <v>2020</v>
      </c>
      <c r="E189" s="116">
        <v>2023</v>
      </c>
      <c r="F189" s="117" t="s">
        <v>917</v>
      </c>
      <c r="G189" s="115" t="s">
        <v>918</v>
      </c>
    </row>
    <row r="190" spans="1:7" ht="30" x14ac:dyDescent="0.35">
      <c r="A190" s="114" t="s">
        <v>907</v>
      </c>
      <c r="B190" s="115" t="s">
        <v>919</v>
      </c>
      <c r="C190" s="116">
        <v>3.8</v>
      </c>
      <c r="D190" s="116">
        <v>2020</v>
      </c>
      <c r="E190" s="116">
        <v>2023</v>
      </c>
      <c r="F190" s="117" t="s">
        <v>920</v>
      </c>
      <c r="G190" s="115" t="s">
        <v>921</v>
      </c>
    </row>
    <row r="191" spans="1:7" ht="21" x14ac:dyDescent="0.35">
      <c r="A191" s="119" t="s">
        <v>419</v>
      </c>
      <c r="B191" s="119" t="s">
        <v>65</v>
      </c>
      <c r="C191" s="120" t="s">
        <v>420</v>
      </c>
      <c r="D191" s="120" t="s">
        <v>67</v>
      </c>
      <c r="E191" s="120" t="s">
        <v>68</v>
      </c>
      <c r="F191" s="121" t="s">
        <v>8</v>
      </c>
      <c r="G191" s="119" t="s">
        <v>9</v>
      </c>
    </row>
    <row r="192" spans="1:7" ht="70" x14ac:dyDescent="0.35">
      <c r="A192" s="10" t="s">
        <v>922</v>
      </c>
      <c r="B192" s="5" t="s">
        <v>923</v>
      </c>
      <c r="C192" s="5">
        <v>29.3</v>
      </c>
      <c r="D192" s="11">
        <v>2019</v>
      </c>
      <c r="E192" s="11">
        <v>2022</v>
      </c>
      <c r="F192" s="22" t="s">
        <v>924</v>
      </c>
      <c r="G192" s="10" t="s">
        <v>925</v>
      </c>
    </row>
    <row r="193" spans="1:7" ht="80" x14ac:dyDescent="0.35">
      <c r="A193" s="10" t="s">
        <v>922</v>
      </c>
      <c r="B193" s="5" t="s">
        <v>926</v>
      </c>
      <c r="C193" s="5">
        <v>11</v>
      </c>
      <c r="D193" s="11">
        <v>2019</v>
      </c>
      <c r="E193" s="11">
        <v>2022</v>
      </c>
      <c r="F193" s="22" t="s">
        <v>927</v>
      </c>
      <c r="G193" s="10" t="s">
        <v>928</v>
      </c>
    </row>
    <row r="194" spans="1:7" ht="200" x14ac:dyDescent="0.35">
      <c r="A194" s="10" t="s">
        <v>922</v>
      </c>
      <c r="B194" s="5" t="s">
        <v>929</v>
      </c>
      <c r="C194" s="5">
        <v>9</v>
      </c>
      <c r="D194" s="11">
        <v>2020</v>
      </c>
      <c r="E194" s="11">
        <v>2021</v>
      </c>
      <c r="F194" s="22" t="s">
        <v>927</v>
      </c>
      <c r="G194" s="10" t="s">
        <v>930</v>
      </c>
    </row>
    <row r="195" spans="1:7" ht="80" x14ac:dyDescent="0.35">
      <c r="A195" s="10" t="s">
        <v>922</v>
      </c>
      <c r="B195" s="5" t="s">
        <v>931</v>
      </c>
      <c r="C195" s="5">
        <v>2.8</v>
      </c>
      <c r="D195" s="11">
        <v>2021</v>
      </c>
      <c r="E195" s="11">
        <v>2022</v>
      </c>
      <c r="F195" s="22" t="s">
        <v>901</v>
      </c>
      <c r="G195" s="4" t="s">
        <v>932</v>
      </c>
    </row>
    <row r="196" spans="1:7" ht="50" x14ac:dyDescent="0.35">
      <c r="A196" s="10" t="s">
        <v>922</v>
      </c>
      <c r="B196" s="5" t="s">
        <v>933</v>
      </c>
      <c r="C196" s="5">
        <v>4.4000000000000004</v>
      </c>
      <c r="D196" s="11">
        <v>2021</v>
      </c>
      <c r="E196" s="11">
        <v>2021</v>
      </c>
      <c r="F196" s="22" t="s">
        <v>934</v>
      </c>
      <c r="G196" s="10" t="s">
        <v>935</v>
      </c>
    </row>
    <row r="197" spans="1:7" ht="40" x14ac:dyDescent="0.35">
      <c r="A197" s="10" t="s">
        <v>922</v>
      </c>
      <c r="B197" s="5" t="s">
        <v>936</v>
      </c>
      <c r="C197" s="5">
        <v>14.1</v>
      </c>
      <c r="D197" s="11">
        <v>2020</v>
      </c>
      <c r="E197" s="11">
        <v>2022</v>
      </c>
      <c r="F197" s="22" t="s">
        <v>937</v>
      </c>
      <c r="G197" s="10" t="s">
        <v>938</v>
      </c>
    </row>
    <row r="198" spans="1:7" ht="80" x14ac:dyDescent="0.35">
      <c r="A198" s="10" t="s">
        <v>922</v>
      </c>
      <c r="B198" s="5" t="s">
        <v>939</v>
      </c>
      <c r="C198" s="5">
        <v>7.6</v>
      </c>
      <c r="D198" s="11">
        <v>2019</v>
      </c>
      <c r="E198" s="11">
        <v>2021</v>
      </c>
      <c r="F198" s="109" t="s">
        <v>940</v>
      </c>
      <c r="G198" s="10" t="s">
        <v>941</v>
      </c>
    </row>
    <row r="199" spans="1:7" ht="50" x14ac:dyDescent="0.35">
      <c r="A199" s="10" t="s">
        <v>922</v>
      </c>
      <c r="B199" s="5" t="s">
        <v>942</v>
      </c>
      <c r="C199" s="5">
        <v>6.7</v>
      </c>
      <c r="D199" s="11">
        <v>2019</v>
      </c>
      <c r="E199" s="11">
        <v>2021</v>
      </c>
      <c r="F199" s="22" t="s">
        <v>943</v>
      </c>
      <c r="G199" s="10" t="s">
        <v>944</v>
      </c>
    </row>
    <row r="200" spans="1:7" ht="120" x14ac:dyDescent="0.35">
      <c r="A200" s="10" t="s">
        <v>922</v>
      </c>
      <c r="B200" s="32" t="s">
        <v>945</v>
      </c>
      <c r="C200" s="5">
        <v>6.4</v>
      </c>
      <c r="D200" s="11">
        <v>2020</v>
      </c>
      <c r="E200" s="11">
        <v>2022</v>
      </c>
      <c r="F200" s="22" t="s">
        <v>937</v>
      </c>
      <c r="G200" s="32" t="s">
        <v>946</v>
      </c>
    </row>
    <row r="201" spans="1:7" ht="40" x14ac:dyDescent="0.35">
      <c r="A201" s="10" t="s">
        <v>922</v>
      </c>
      <c r="B201" s="136" t="s">
        <v>947</v>
      </c>
      <c r="C201" s="29">
        <v>8.5</v>
      </c>
      <c r="D201" s="30">
        <v>2020</v>
      </c>
      <c r="E201" s="29">
        <v>2021</v>
      </c>
      <c r="F201" s="22" t="s">
        <v>937</v>
      </c>
      <c r="G201" s="137" t="s">
        <v>948</v>
      </c>
    </row>
    <row r="202" spans="1:7" ht="30" x14ac:dyDescent="0.35">
      <c r="A202" s="10" t="s">
        <v>922</v>
      </c>
      <c r="B202" s="5" t="s">
        <v>949</v>
      </c>
      <c r="C202" s="5">
        <v>2</v>
      </c>
      <c r="D202" s="30">
        <v>2021</v>
      </c>
      <c r="E202" s="29">
        <v>2022</v>
      </c>
      <c r="F202" s="31" t="s">
        <v>950</v>
      </c>
      <c r="G202" s="32" t="s">
        <v>951</v>
      </c>
    </row>
    <row r="203" spans="1:7" ht="21" x14ac:dyDescent="0.35">
      <c r="A203" s="34" t="s">
        <v>419</v>
      </c>
      <c r="B203" s="34" t="s">
        <v>65</v>
      </c>
      <c r="C203" s="34" t="s">
        <v>420</v>
      </c>
      <c r="D203" s="35" t="s">
        <v>67</v>
      </c>
      <c r="E203" s="34" t="s">
        <v>68</v>
      </c>
      <c r="F203" s="36" t="s">
        <v>8</v>
      </c>
      <c r="G203" s="34" t="s">
        <v>9</v>
      </c>
    </row>
    <row r="204" spans="1:7" ht="40" x14ac:dyDescent="0.35">
      <c r="A204" s="10" t="s">
        <v>952</v>
      </c>
      <c r="B204" s="5" t="s">
        <v>953</v>
      </c>
      <c r="C204" s="5">
        <v>75</v>
      </c>
      <c r="D204" s="11">
        <v>2018</v>
      </c>
      <c r="E204" s="11">
        <v>2025</v>
      </c>
      <c r="F204" s="22" t="s">
        <v>954</v>
      </c>
      <c r="G204" s="4" t="s">
        <v>955</v>
      </c>
    </row>
    <row r="205" spans="1:7" ht="20" x14ac:dyDescent="0.35">
      <c r="A205" s="10" t="s">
        <v>952</v>
      </c>
      <c r="B205" s="5" t="s">
        <v>956</v>
      </c>
      <c r="C205" s="5">
        <v>5.8</v>
      </c>
      <c r="D205" s="11">
        <v>2019</v>
      </c>
      <c r="E205" s="11">
        <v>2024</v>
      </c>
      <c r="F205" s="22" t="s">
        <v>957</v>
      </c>
      <c r="G205" s="10" t="s">
        <v>958</v>
      </c>
    </row>
    <row r="206" spans="1:7" ht="60" x14ac:dyDescent="0.35">
      <c r="A206" s="10" t="s">
        <v>952</v>
      </c>
      <c r="B206" s="5" t="s">
        <v>959</v>
      </c>
      <c r="C206" s="5">
        <v>1.3</v>
      </c>
      <c r="D206" s="85"/>
      <c r="E206" s="21" t="s">
        <v>19</v>
      </c>
      <c r="F206" s="22" t="s">
        <v>960</v>
      </c>
      <c r="G206" s="10" t="s">
        <v>961</v>
      </c>
    </row>
    <row r="207" spans="1:7" ht="40" x14ac:dyDescent="0.35">
      <c r="A207" s="10" t="s">
        <v>952</v>
      </c>
      <c r="B207" s="5" t="s">
        <v>962</v>
      </c>
      <c r="C207" s="5">
        <v>1.5</v>
      </c>
      <c r="D207" s="85"/>
      <c r="E207" s="21" t="s">
        <v>19</v>
      </c>
      <c r="F207" s="22" t="s">
        <v>963</v>
      </c>
      <c r="G207" s="10" t="s">
        <v>964</v>
      </c>
    </row>
    <row r="208" spans="1:7" ht="40" x14ac:dyDescent="0.35">
      <c r="A208" s="10" t="s">
        <v>952</v>
      </c>
      <c r="B208" s="5" t="s">
        <v>965</v>
      </c>
      <c r="C208" s="5">
        <v>3.7</v>
      </c>
      <c r="D208" s="11">
        <v>2018</v>
      </c>
      <c r="E208" s="11">
        <v>2022</v>
      </c>
      <c r="F208" s="22" t="s">
        <v>966</v>
      </c>
      <c r="G208" s="10" t="s">
        <v>967</v>
      </c>
    </row>
    <row r="209" spans="1:7" ht="30" x14ac:dyDescent="0.35">
      <c r="A209" s="10" t="s">
        <v>952</v>
      </c>
      <c r="B209" s="5" t="s">
        <v>968</v>
      </c>
      <c r="C209" s="5">
        <v>3.2</v>
      </c>
      <c r="D209" s="11">
        <v>2018</v>
      </c>
      <c r="E209" s="11">
        <v>2020</v>
      </c>
      <c r="F209" s="22" t="s">
        <v>901</v>
      </c>
      <c r="G209" s="10" t="s">
        <v>969</v>
      </c>
    </row>
    <row r="210" spans="1:7" ht="50" x14ac:dyDescent="0.35">
      <c r="A210" s="138" t="s">
        <v>952</v>
      </c>
      <c r="B210" s="29" t="s">
        <v>431</v>
      </c>
      <c r="C210" s="29">
        <v>11.8</v>
      </c>
      <c r="D210" s="30">
        <v>2017</v>
      </c>
      <c r="E210" s="29">
        <v>2027</v>
      </c>
      <c r="F210" s="50" t="s">
        <v>970</v>
      </c>
      <c r="G210" s="32" t="s">
        <v>971</v>
      </c>
    </row>
    <row r="211" spans="1:7" ht="20" x14ac:dyDescent="0.35">
      <c r="A211" s="138" t="s">
        <v>952</v>
      </c>
      <c r="B211" s="5" t="s">
        <v>972</v>
      </c>
      <c r="C211" s="5">
        <v>8.3000000000000007</v>
      </c>
      <c r="D211" s="30">
        <v>2018</v>
      </c>
      <c r="E211" s="29">
        <v>2022</v>
      </c>
      <c r="F211" s="22" t="s">
        <v>901</v>
      </c>
      <c r="G211" s="29" t="s">
        <v>973</v>
      </c>
    </row>
    <row r="212" spans="1:7" ht="30" x14ac:dyDescent="0.35">
      <c r="A212" s="138" t="s">
        <v>952</v>
      </c>
      <c r="B212" s="5" t="s">
        <v>974</v>
      </c>
      <c r="C212" s="5">
        <v>2.8</v>
      </c>
      <c r="D212" s="30">
        <v>2019</v>
      </c>
      <c r="E212" s="29">
        <v>2022</v>
      </c>
      <c r="F212" s="22" t="s">
        <v>975</v>
      </c>
      <c r="G212" s="10" t="s">
        <v>976</v>
      </c>
    </row>
    <row r="213" spans="1:7" ht="21" x14ac:dyDescent="0.35">
      <c r="A213" s="34" t="s">
        <v>419</v>
      </c>
      <c r="B213" s="34" t="s">
        <v>65</v>
      </c>
      <c r="C213" s="34" t="s">
        <v>420</v>
      </c>
      <c r="D213" s="35" t="s">
        <v>67</v>
      </c>
      <c r="E213" s="34" t="s">
        <v>68</v>
      </c>
      <c r="F213" s="36" t="s">
        <v>8</v>
      </c>
      <c r="G213" s="34" t="s">
        <v>9</v>
      </c>
    </row>
    <row r="214" spans="1:7" ht="90" x14ac:dyDescent="0.35">
      <c r="A214" s="10" t="s">
        <v>977</v>
      </c>
      <c r="B214" s="5" t="s">
        <v>978</v>
      </c>
      <c r="C214" s="139">
        <v>121.86</v>
      </c>
      <c r="D214" s="11">
        <v>2012</v>
      </c>
      <c r="E214" s="11">
        <v>2021</v>
      </c>
      <c r="F214" s="22" t="s">
        <v>979</v>
      </c>
      <c r="G214" s="10" t="s">
        <v>598</v>
      </c>
    </row>
    <row r="215" spans="1:7" ht="90" x14ac:dyDescent="0.35">
      <c r="A215" s="10" t="s">
        <v>977</v>
      </c>
      <c r="B215" s="5" t="s">
        <v>980</v>
      </c>
      <c r="C215" s="139">
        <v>106.4</v>
      </c>
      <c r="D215" s="11">
        <v>2018</v>
      </c>
      <c r="E215" s="11">
        <v>2025</v>
      </c>
      <c r="F215" s="109" t="s">
        <v>981</v>
      </c>
      <c r="G215" s="10" t="s">
        <v>598</v>
      </c>
    </row>
    <row r="216" spans="1:7" ht="20" x14ac:dyDescent="0.35">
      <c r="A216" s="10" t="s">
        <v>977</v>
      </c>
      <c r="B216" s="5" t="s">
        <v>982</v>
      </c>
      <c r="C216" s="140">
        <v>1.1539999999999999</v>
      </c>
      <c r="D216" s="123">
        <v>2018</v>
      </c>
      <c r="E216" s="123">
        <v>2021</v>
      </c>
      <c r="F216" s="128" t="s">
        <v>983</v>
      </c>
      <c r="G216" s="10" t="s">
        <v>984</v>
      </c>
    </row>
    <row r="217" spans="1:7" ht="30" x14ac:dyDescent="0.35">
      <c r="A217" s="10" t="s">
        <v>977</v>
      </c>
      <c r="B217" s="5" t="s">
        <v>985</v>
      </c>
      <c r="C217" s="141">
        <v>0.80900000000000005</v>
      </c>
      <c r="D217" s="142">
        <v>2019</v>
      </c>
      <c r="E217" s="123">
        <v>2021</v>
      </c>
      <c r="F217" s="143" t="s">
        <v>986</v>
      </c>
      <c r="G217" s="10" t="s">
        <v>987</v>
      </c>
    </row>
    <row r="218" spans="1:7" ht="20" x14ac:dyDescent="0.35">
      <c r="A218" s="10" t="s">
        <v>977</v>
      </c>
      <c r="B218" s="5" t="s">
        <v>988</v>
      </c>
      <c r="C218" s="140">
        <v>0.36299999999999999</v>
      </c>
      <c r="D218" s="123">
        <v>2019</v>
      </c>
      <c r="E218" s="123">
        <v>2021</v>
      </c>
      <c r="F218" s="128" t="s">
        <v>989</v>
      </c>
      <c r="G218" s="10" t="s">
        <v>984</v>
      </c>
    </row>
    <row r="219" spans="1:7" ht="30" x14ac:dyDescent="0.35">
      <c r="A219" s="10" t="s">
        <v>977</v>
      </c>
      <c r="B219" s="5" t="s">
        <v>990</v>
      </c>
      <c r="C219" s="139">
        <v>6.6509999999999998</v>
      </c>
      <c r="D219" s="11">
        <v>2021</v>
      </c>
      <c r="E219" s="11">
        <v>2023</v>
      </c>
      <c r="F219" s="128" t="s">
        <v>991</v>
      </c>
      <c r="G219" s="10" t="s">
        <v>987</v>
      </c>
    </row>
    <row r="220" spans="1:7" ht="30" x14ac:dyDescent="0.35">
      <c r="A220" s="10" t="s">
        <v>977</v>
      </c>
      <c r="B220" s="5" t="s">
        <v>992</v>
      </c>
      <c r="C220" s="140">
        <f>110252/1000000</f>
        <v>0.110252</v>
      </c>
      <c r="D220" s="123">
        <v>2020</v>
      </c>
      <c r="E220" s="123">
        <v>2021</v>
      </c>
      <c r="F220" s="128" t="s">
        <v>986</v>
      </c>
      <c r="G220" s="10" t="s">
        <v>993</v>
      </c>
    </row>
    <row r="221" spans="1:7" ht="50" x14ac:dyDescent="0.35">
      <c r="A221" s="10" t="s">
        <v>977</v>
      </c>
      <c r="B221" s="5" t="s">
        <v>994</v>
      </c>
      <c r="C221" s="140">
        <v>4.5999999999999996</v>
      </c>
      <c r="D221" s="123">
        <v>2021</v>
      </c>
      <c r="E221" s="123">
        <v>2023</v>
      </c>
      <c r="F221" s="128" t="s">
        <v>995</v>
      </c>
      <c r="G221" s="10" t="s">
        <v>984</v>
      </c>
    </row>
    <row r="222" spans="1:7" x14ac:dyDescent="0.35">
      <c r="A222" s="10" t="s">
        <v>977</v>
      </c>
      <c r="B222" s="5" t="s">
        <v>996</v>
      </c>
      <c r="C222" s="140">
        <v>3</v>
      </c>
      <c r="D222" s="123">
        <v>2020</v>
      </c>
      <c r="E222" s="123">
        <v>2021</v>
      </c>
      <c r="F222" s="128" t="s">
        <v>997</v>
      </c>
      <c r="G222" s="10" t="s">
        <v>984</v>
      </c>
    </row>
    <row r="223" spans="1:7" ht="20" x14ac:dyDescent="0.35">
      <c r="A223" s="10" t="s">
        <v>977</v>
      </c>
      <c r="B223" s="5" t="s">
        <v>998</v>
      </c>
      <c r="C223" s="140">
        <v>0.3</v>
      </c>
      <c r="D223" s="123">
        <v>2020</v>
      </c>
      <c r="E223" s="123">
        <v>2021</v>
      </c>
      <c r="F223" s="128" t="s">
        <v>999</v>
      </c>
      <c r="G223" s="10" t="s">
        <v>1000</v>
      </c>
    </row>
    <row r="224" spans="1:7" ht="30" x14ac:dyDescent="0.35">
      <c r="A224" s="10" t="s">
        <v>977</v>
      </c>
      <c r="B224" s="5" t="s">
        <v>1001</v>
      </c>
      <c r="C224" s="140">
        <v>4.05</v>
      </c>
      <c r="D224" s="123">
        <v>2016</v>
      </c>
      <c r="E224" s="123">
        <v>2021</v>
      </c>
      <c r="F224" s="129" t="s">
        <v>1002</v>
      </c>
      <c r="G224" s="10" t="s">
        <v>1003</v>
      </c>
    </row>
    <row r="225" spans="1:7" ht="20" x14ac:dyDescent="0.35">
      <c r="A225" s="4" t="s">
        <v>977</v>
      </c>
      <c r="B225" s="5" t="s">
        <v>1004</v>
      </c>
      <c r="C225" s="140">
        <f>1.064389</f>
        <v>1.064389</v>
      </c>
      <c r="D225" s="144">
        <v>2020</v>
      </c>
      <c r="E225" s="144">
        <v>2021</v>
      </c>
      <c r="F225" s="129" t="s">
        <v>1005</v>
      </c>
      <c r="G225" s="4" t="s">
        <v>1006</v>
      </c>
    </row>
    <row r="226" spans="1:7" ht="30" x14ac:dyDescent="0.35">
      <c r="A226" s="10" t="s">
        <v>977</v>
      </c>
      <c r="B226" s="5" t="s">
        <v>1007</v>
      </c>
      <c r="C226" s="140">
        <f>1.026+0.6023+0.673+1.701+0.56</f>
        <v>4.5623000000000005</v>
      </c>
      <c r="D226" s="123">
        <v>2020</v>
      </c>
      <c r="E226" s="123">
        <v>2021</v>
      </c>
      <c r="F226" s="128" t="s">
        <v>1008</v>
      </c>
      <c r="G226" s="10" t="s">
        <v>1009</v>
      </c>
    </row>
    <row r="227" spans="1:7" ht="30" x14ac:dyDescent="0.35">
      <c r="A227" s="10" t="s">
        <v>977</v>
      </c>
      <c r="B227" s="5" t="s">
        <v>1010</v>
      </c>
      <c r="C227" s="140">
        <v>4.93</v>
      </c>
      <c r="D227" s="123">
        <v>2020</v>
      </c>
      <c r="E227" s="123">
        <v>2023</v>
      </c>
      <c r="F227" s="129" t="s">
        <v>1011</v>
      </c>
      <c r="G227" s="10" t="s">
        <v>1012</v>
      </c>
    </row>
    <row r="228" spans="1:7" ht="30" x14ac:dyDescent="0.35">
      <c r="A228" s="10" t="s">
        <v>977</v>
      </c>
      <c r="B228" s="5" t="s">
        <v>640</v>
      </c>
      <c r="C228" s="140">
        <v>59.347000000000001</v>
      </c>
      <c r="D228" s="123">
        <v>2018</v>
      </c>
      <c r="E228" s="123">
        <v>2022</v>
      </c>
      <c r="F228" s="128" t="s">
        <v>1013</v>
      </c>
      <c r="G228" s="10" t="s">
        <v>1014</v>
      </c>
    </row>
    <row r="229" spans="1:7" ht="20" x14ac:dyDescent="0.35">
      <c r="A229" s="10" t="s">
        <v>977</v>
      </c>
      <c r="B229" s="5" t="s">
        <v>1015</v>
      </c>
      <c r="C229" s="140">
        <v>0.81</v>
      </c>
      <c r="D229" s="123">
        <v>2020</v>
      </c>
      <c r="E229" s="123">
        <v>2021</v>
      </c>
      <c r="F229" s="128" t="s">
        <v>1016</v>
      </c>
      <c r="G229" s="10" t="s">
        <v>1017</v>
      </c>
    </row>
    <row r="230" spans="1:7" ht="30" x14ac:dyDescent="0.35">
      <c r="A230" s="10" t="s">
        <v>977</v>
      </c>
      <c r="B230" s="5" t="s">
        <v>1018</v>
      </c>
      <c r="C230" s="140">
        <v>1.8</v>
      </c>
      <c r="D230" s="123">
        <v>2022</v>
      </c>
      <c r="E230" s="123">
        <v>2024</v>
      </c>
      <c r="F230" s="128" t="s">
        <v>1019</v>
      </c>
      <c r="G230" s="10" t="s">
        <v>598</v>
      </c>
    </row>
    <row r="231" spans="1:7" ht="40" x14ac:dyDescent="0.35">
      <c r="A231" s="10" t="s">
        <v>977</v>
      </c>
      <c r="B231" s="5" t="s">
        <v>1020</v>
      </c>
      <c r="C231" s="140">
        <v>0.48099999999999998</v>
      </c>
      <c r="D231" s="123">
        <v>2020</v>
      </c>
      <c r="E231" s="123">
        <v>2021</v>
      </c>
      <c r="F231" s="128" t="s">
        <v>1021</v>
      </c>
      <c r="G231" s="10" t="s">
        <v>1022</v>
      </c>
    </row>
    <row r="232" spans="1:7" ht="30" x14ac:dyDescent="0.35">
      <c r="A232" s="10" t="s">
        <v>977</v>
      </c>
      <c r="B232" s="5" t="s">
        <v>817</v>
      </c>
      <c r="C232" s="140">
        <v>2.43682</v>
      </c>
      <c r="D232" s="123">
        <v>2020</v>
      </c>
      <c r="E232" s="123">
        <v>2022</v>
      </c>
      <c r="F232" s="128" t="s">
        <v>1023</v>
      </c>
      <c r="G232" s="10" t="s">
        <v>598</v>
      </c>
    </row>
    <row r="233" spans="1:7" ht="20" x14ac:dyDescent="0.35">
      <c r="A233" s="10" t="s">
        <v>977</v>
      </c>
      <c r="B233" s="5" t="s">
        <v>1024</v>
      </c>
      <c r="C233" s="140">
        <v>0.71199999999999997</v>
      </c>
      <c r="D233" s="123">
        <v>2020</v>
      </c>
      <c r="E233" s="123">
        <v>2021</v>
      </c>
      <c r="F233" s="128" t="s">
        <v>1025</v>
      </c>
      <c r="G233" s="10" t="s">
        <v>598</v>
      </c>
    </row>
    <row r="234" spans="1:7" ht="40" x14ac:dyDescent="0.35">
      <c r="A234" s="10" t="s">
        <v>977</v>
      </c>
      <c r="B234" s="5" t="s">
        <v>1026</v>
      </c>
      <c r="C234" s="140">
        <v>2.0299999999999998</v>
      </c>
      <c r="D234" s="123">
        <v>2018</v>
      </c>
      <c r="E234" s="123">
        <v>2022</v>
      </c>
      <c r="F234" s="128" t="s">
        <v>1027</v>
      </c>
      <c r="G234" s="10" t="s">
        <v>1028</v>
      </c>
    </row>
    <row r="235" spans="1:7" ht="70" x14ac:dyDescent="0.35">
      <c r="A235" s="10" t="s">
        <v>977</v>
      </c>
      <c r="B235" s="5" t="s">
        <v>1029</v>
      </c>
      <c r="C235" s="140">
        <v>9.1349999999999998</v>
      </c>
      <c r="D235" s="123">
        <v>2020</v>
      </c>
      <c r="E235" s="123">
        <v>2024</v>
      </c>
      <c r="F235" s="128" t="s">
        <v>1030</v>
      </c>
      <c r="G235" s="10" t="s">
        <v>1022</v>
      </c>
    </row>
    <row r="236" spans="1:7" ht="20" x14ac:dyDescent="0.35">
      <c r="A236" s="10" t="s">
        <v>977</v>
      </c>
      <c r="B236" s="5" t="s">
        <v>1031</v>
      </c>
      <c r="C236" s="140">
        <v>0.75</v>
      </c>
      <c r="D236" s="123">
        <v>2020</v>
      </c>
      <c r="E236" s="123">
        <v>2021</v>
      </c>
      <c r="F236" s="128" t="s">
        <v>1032</v>
      </c>
      <c r="G236" s="10" t="s">
        <v>598</v>
      </c>
    </row>
    <row r="237" spans="1:7" ht="40" x14ac:dyDescent="0.35">
      <c r="A237" s="10" t="s">
        <v>977</v>
      </c>
      <c r="B237" s="5" t="s">
        <v>1033</v>
      </c>
      <c r="C237" s="140">
        <v>5.8090000000000002</v>
      </c>
      <c r="D237" s="123">
        <v>2018</v>
      </c>
      <c r="E237" s="123">
        <v>2021</v>
      </c>
      <c r="F237" s="128" t="s">
        <v>1034</v>
      </c>
      <c r="G237" s="10" t="s">
        <v>1035</v>
      </c>
    </row>
    <row r="238" spans="1:7" ht="20" x14ac:dyDescent="0.35">
      <c r="A238" s="10" t="s">
        <v>977</v>
      </c>
      <c r="B238" s="5" t="s">
        <v>1036</v>
      </c>
      <c r="C238" s="140">
        <v>15.093999999999999</v>
      </c>
      <c r="D238" s="123">
        <v>2020</v>
      </c>
      <c r="E238" s="123">
        <v>2024</v>
      </c>
      <c r="F238" s="128" t="s">
        <v>1037</v>
      </c>
      <c r="G238" s="10" t="s">
        <v>1038</v>
      </c>
    </row>
    <row r="239" spans="1:7" x14ac:dyDescent="0.35">
      <c r="A239" s="10" t="s">
        <v>977</v>
      </c>
      <c r="B239" s="5" t="s">
        <v>1039</v>
      </c>
      <c r="C239" s="139">
        <v>6</v>
      </c>
      <c r="D239" s="11">
        <v>2020</v>
      </c>
      <c r="E239" s="11">
        <v>2021</v>
      </c>
      <c r="F239" s="22" t="s">
        <v>1040</v>
      </c>
      <c r="G239" s="10" t="s">
        <v>1041</v>
      </c>
    </row>
    <row r="240" spans="1:7" ht="20" x14ac:dyDescent="0.35">
      <c r="A240" s="10" t="s">
        <v>977</v>
      </c>
      <c r="B240" s="5" t="s">
        <v>1042</v>
      </c>
      <c r="C240" s="139">
        <v>2.5569999999999999</v>
      </c>
      <c r="D240" s="11">
        <v>2019</v>
      </c>
      <c r="E240" s="11">
        <v>2022</v>
      </c>
      <c r="F240" s="22" t="s">
        <v>1043</v>
      </c>
      <c r="G240" s="10" t="s">
        <v>1044</v>
      </c>
    </row>
    <row r="241" spans="1:7" ht="21" x14ac:dyDescent="0.35">
      <c r="A241" s="34" t="s">
        <v>419</v>
      </c>
      <c r="B241" s="34" t="s">
        <v>65</v>
      </c>
      <c r="C241" s="35" t="s">
        <v>420</v>
      </c>
      <c r="D241" s="35" t="s">
        <v>67</v>
      </c>
      <c r="E241" s="35" t="s">
        <v>68</v>
      </c>
      <c r="F241" s="36" t="s">
        <v>8</v>
      </c>
      <c r="G241" s="34" t="s">
        <v>9</v>
      </c>
    </row>
    <row r="242" spans="1:7" ht="30" x14ac:dyDescent="0.35">
      <c r="A242" s="44" t="s">
        <v>1045</v>
      </c>
      <c r="B242" s="44" t="s">
        <v>759</v>
      </c>
      <c r="C242" s="46">
        <v>67.569999999999993</v>
      </c>
      <c r="D242" s="46">
        <v>2013</v>
      </c>
      <c r="E242" s="46">
        <v>2022</v>
      </c>
      <c r="F242" s="132" t="s">
        <v>1046</v>
      </c>
      <c r="G242" s="44" t="s">
        <v>598</v>
      </c>
    </row>
    <row r="243" spans="1:7" ht="30" x14ac:dyDescent="0.35">
      <c r="A243" s="44" t="s">
        <v>1045</v>
      </c>
      <c r="B243" s="44" t="s">
        <v>450</v>
      </c>
      <c r="C243" s="46">
        <v>113</v>
      </c>
      <c r="D243" s="46">
        <v>2019</v>
      </c>
      <c r="E243" s="46">
        <v>2025</v>
      </c>
      <c r="F243" s="132" t="s">
        <v>1047</v>
      </c>
      <c r="G243" s="44" t="s">
        <v>1048</v>
      </c>
    </row>
    <row r="244" spans="1:7" x14ac:dyDescent="0.35">
      <c r="A244" s="44" t="s">
        <v>1045</v>
      </c>
      <c r="B244" s="44" t="s">
        <v>1049</v>
      </c>
      <c r="C244" s="46">
        <v>18.5</v>
      </c>
      <c r="D244" s="46">
        <v>2018</v>
      </c>
      <c r="E244" s="46">
        <v>2030</v>
      </c>
      <c r="F244" s="132" t="s">
        <v>1050</v>
      </c>
      <c r="G244" s="44" t="s">
        <v>598</v>
      </c>
    </row>
    <row r="245" spans="1:7" x14ac:dyDescent="0.35">
      <c r="A245" s="44" t="s">
        <v>1045</v>
      </c>
      <c r="B245" s="44" t="s">
        <v>601</v>
      </c>
      <c r="C245" s="46">
        <f>96.25-C246</f>
        <v>41.85</v>
      </c>
      <c r="D245" s="46">
        <v>2018</v>
      </c>
      <c r="E245" s="46">
        <v>2030</v>
      </c>
      <c r="F245" s="132" t="s">
        <v>1050</v>
      </c>
      <c r="G245" s="44" t="s">
        <v>598</v>
      </c>
    </row>
    <row r="246" spans="1:7" ht="30" x14ac:dyDescent="0.35">
      <c r="A246" s="44" t="s">
        <v>1045</v>
      </c>
      <c r="B246" s="44" t="s">
        <v>1051</v>
      </c>
      <c r="C246" s="46">
        <v>54.4</v>
      </c>
      <c r="D246" s="46">
        <v>2018</v>
      </c>
      <c r="E246" s="46">
        <v>2030</v>
      </c>
      <c r="F246" s="132" t="s">
        <v>1050</v>
      </c>
      <c r="G246" s="44" t="s">
        <v>1052</v>
      </c>
    </row>
    <row r="247" spans="1:7" ht="20" x14ac:dyDescent="0.35">
      <c r="A247" s="44" t="s">
        <v>1045</v>
      </c>
      <c r="B247" s="44" t="s">
        <v>1053</v>
      </c>
      <c r="C247" s="46">
        <v>7.67</v>
      </c>
      <c r="D247" s="46">
        <v>2018</v>
      </c>
      <c r="E247" s="46">
        <v>2030</v>
      </c>
      <c r="F247" s="132" t="s">
        <v>1054</v>
      </c>
      <c r="G247" s="44" t="s">
        <v>1055</v>
      </c>
    </row>
    <row r="248" spans="1:7" ht="30" x14ac:dyDescent="0.35">
      <c r="A248" s="44" t="s">
        <v>1045</v>
      </c>
      <c r="B248" s="44" t="s">
        <v>646</v>
      </c>
      <c r="C248" s="46">
        <v>15.23</v>
      </c>
      <c r="D248" s="46">
        <v>2018</v>
      </c>
      <c r="E248" s="46">
        <v>2030</v>
      </c>
      <c r="F248" s="132" t="s">
        <v>1056</v>
      </c>
      <c r="G248" s="44" t="s">
        <v>598</v>
      </c>
    </row>
    <row r="249" spans="1:7" ht="20" x14ac:dyDescent="0.35">
      <c r="A249" s="44" t="s">
        <v>1045</v>
      </c>
      <c r="B249" s="44" t="s">
        <v>1010</v>
      </c>
      <c r="C249" s="46">
        <v>45.95</v>
      </c>
      <c r="D249" s="46">
        <v>2018</v>
      </c>
      <c r="E249" s="46">
        <v>2030</v>
      </c>
      <c r="F249" s="132" t="s">
        <v>1057</v>
      </c>
      <c r="G249" s="44" t="s">
        <v>598</v>
      </c>
    </row>
    <row r="250" spans="1:7" ht="40" x14ac:dyDescent="0.35">
      <c r="A250" s="44" t="s">
        <v>1045</v>
      </c>
      <c r="B250" s="44" t="s">
        <v>1058</v>
      </c>
      <c r="C250" s="46">
        <v>112.49</v>
      </c>
      <c r="D250" s="46">
        <v>2018</v>
      </c>
      <c r="E250" s="46">
        <v>2030</v>
      </c>
      <c r="F250" s="132" t="s">
        <v>1059</v>
      </c>
      <c r="G250" s="44" t="s">
        <v>1060</v>
      </c>
    </row>
    <row r="251" spans="1:7" ht="30" x14ac:dyDescent="0.35">
      <c r="A251" s="44" t="s">
        <v>1045</v>
      </c>
      <c r="B251" s="44" t="s">
        <v>1061</v>
      </c>
      <c r="C251" s="46">
        <v>37.159999999999997</v>
      </c>
      <c r="D251" s="46">
        <v>2018</v>
      </c>
      <c r="E251" s="46">
        <v>2030</v>
      </c>
      <c r="F251" s="132" t="s">
        <v>1062</v>
      </c>
      <c r="G251" s="44" t="s">
        <v>1063</v>
      </c>
    </row>
    <row r="252" spans="1:7" ht="30" x14ac:dyDescent="0.35">
      <c r="A252" s="44" t="s">
        <v>1045</v>
      </c>
      <c r="B252" s="44" t="s">
        <v>1064</v>
      </c>
      <c r="C252" s="46">
        <v>68.83</v>
      </c>
      <c r="D252" s="46">
        <v>2018</v>
      </c>
      <c r="E252" s="46">
        <v>2030</v>
      </c>
      <c r="F252" s="132" t="s">
        <v>1065</v>
      </c>
      <c r="G252" s="44" t="s">
        <v>1066</v>
      </c>
    </row>
    <row r="253" spans="1:7" ht="40" x14ac:dyDescent="0.35">
      <c r="A253" s="44" t="s">
        <v>1045</v>
      </c>
      <c r="B253" s="44" t="s">
        <v>1067</v>
      </c>
      <c r="C253" s="46">
        <v>9.0299999999999994</v>
      </c>
      <c r="D253" s="46">
        <v>2018</v>
      </c>
      <c r="E253" s="46">
        <v>2030</v>
      </c>
      <c r="F253" s="132" t="s">
        <v>901</v>
      </c>
      <c r="G253" s="44" t="s">
        <v>1068</v>
      </c>
    </row>
    <row r="254" spans="1:7" x14ac:dyDescent="0.35">
      <c r="A254" s="44" t="s">
        <v>1045</v>
      </c>
      <c r="B254" s="44" t="s">
        <v>1069</v>
      </c>
      <c r="C254" s="51">
        <v>4.88</v>
      </c>
      <c r="D254" s="46">
        <v>2018</v>
      </c>
      <c r="E254" s="46">
        <v>2030</v>
      </c>
      <c r="F254" s="132" t="s">
        <v>1050</v>
      </c>
      <c r="G254" s="44" t="s">
        <v>1070</v>
      </c>
    </row>
    <row r="255" spans="1:7" ht="20" x14ac:dyDescent="0.35">
      <c r="A255" s="44" t="s">
        <v>1045</v>
      </c>
      <c r="B255" s="44" t="s">
        <v>250</v>
      </c>
      <c r="C255" s="51">
        <v>5.7</v>
      </c>
      <c r="D255" s="46">
        <v>2018</v>
      </c>
      <c r="E255" s="46">
        <v>2030</v>
      </c>
      <c r="F255" s="132" t="s">
        <v>1071</v>
      </c>
      <c r="G255" s="44" t="s">
        <v>1072</v>
      </c>
    </row>
    <row r="256" spans="1:7" ht="22" x14ac:dyDescent="0.35">
      <c r="A256" s="145" t="s">
        <v>419</v>
      </c>
      <c r="B256" s="145" t="s">
        <v>65</v>
      </c>
      <c r="C256" s="146" t="s">
        <v>420</v>
      </c>
      <c r="D256" s="147" t="s">
        <v>67</v>
      </c>
      <c r="E256" s="147" t="s">
        <v>68</v>
      </c>
      <c r="F256" s="148" t="s">
        <v>8</v>
      </c>
      <c r="G256" s="145" t="s">
        <v>9</v>
      </c>
    </row>
    <row r="257" spans="1:7" ht="80" x14ac:dyDescent="0.35">
      <c r="A257" s="149" t="s">
        <v>1073</v>
      </c>
      <c r="B257" s="149" t="s">
        <v>434</v>
      </c>
      <c r="C257" s="150">
        <v>173</v>
      </c>
      <c r="D257" s="151">
        <v>2013</v>
      </c>
      <c r="E257" s="152">
        <v>2020</v>
      </c>
      <c r="F257" s="153" t="s">
        <v>1074</v>
      </c>
      <c r="G257" s="149" t="s">
        <v>1075</v>
      </c>
    </row>
    <row r="258" spans="1:7" ht="51" x14ac:dyDescent="0.35">
      <c r="A258" s="149" t="s">
        <v>1073</v>
      </c>
      <c r="B258" s="149" t="s">
        <v>596</v>
      </c>
      <c r="C258" s="154">
        <v>7.3730000000000002</v>
      </c>
      <c r="D258" s="151">
        <v>2020</v>
      </c>
      <c r="E258" s="151">
        <v>2023</v>
      </c>
      <c r="F258" s="155" t="s">
        <v>1076</v>
      </c>
      <c r="G258" s="149" t="s">
        <v>1077</v>
      </c>
    </row>
    <row r="259" spans="1:7" ht="50" x14ac:dyDescent="0.35">
      <c r="A259" s="149" t="s">
        <v>1073</v>
      </c>
      <c r="B259" s="149" t="s">
        <v>599</v>
      </c>
      <c r="C259" s="154">
        <v>6.609</v>
      </c>
      <c r="D259" s="151">
        <v>2020</v>
      </c>
      <c r="E259" s="151">
        <v>2023</v>
      </c>
      <c r="F259" s="155" t="s">
        <v>1078</v>
      </c>
      <c r="G259" s="149" t="s">
        <v>1079</v>
      </c>
    </row>
    <row r="260" spans="1:7" ht="60" x14ac:dyDescent="0.35">
      <c r="A260" s="44" t="s">
        <v>1073</v>
      </c>
      <c r="B260" s="43" t="s">
        <v>1080</v>
      </c>
      <c r="C260" s="156">
        <v>2.4</v>
      </c>
      <c r="D260" s="51">
        <v>2020</v>
      </c>
      <c r="E260" s="51">
        <v>2023</v>
      </c>
      <c r="F260" s="134" t="s">
        <v>1081</v>
      </c>
      <c r="G260" s="43" t="s">
        <v>1082</v>
      </c>
    </row>
    <row r="261" spans="1:7" ht="60" x14ac:dyDescent="0.35">
      <c r="A261" s="44" t="s">
        <v>1073</v>
      </c>
      <c r="B261" s="44" t="s">
        <v>495</v>
      </c>
      <c r="C261" s="156">
        <v>12.99</v>
      </c>
      <c r="D261" s="46">
        <v>2020</v>
      </c>
      <c r="E261" s="46">
        <v>2023</v>
      </c>
      <c r="F261" s="134" t="s">
        <v>1083</v>
      </c>
      <c r="G261" s="44" t="s">
        <v>1084</v>
      </c>
    </row>
    <row r="262" spans="1:7" ht="60" x14ac:dyDescent="0.35">
      <c r="A262" s="43" t="s">
        <v>1073</v>
      </c>
      <c r="B262" s="43" t="s">
        <v>1085</v>
      </c>
      <c r="C262" s="156">
        <v>16.350000000000001</v>
      </c>
      <c r="D262" s="51">
        <v>2020</v>
      </c>
      <c r="E262" s="51">
        <v>2023</v>
      </c>
      <c r="F262" s="134" t="s">
        <v>1086</v>
      </c>
      <c r="G262" s="43" t="s">
        <v>1087</v>
      </c>
    </row>
    <row r="263" spans="1:7" ht="80" x14ac:dyDescent="0.35">
      <c r="A263" s="43" t="s">
        <v>1073</v>
      </c>
      <c r="B263" s="43" t="s">
        <v>1088</v>
      </c>
      <c r="C263" s="156">
        <v>9.19</v>
      </c>
      <c r="D263" s="51">
        <v>2020</v>
      </c>
      <c r="E263" s="51">
        <v>2023</v>
      </c>
      <c r="F263" s="134" t="s">
        <v>1089</v>
      </c>
      <c r="G263" s="43" t="s">
        <v>1090</v>
      </c>
    </row>
    <row r="264" spans="1:7" ht="50" x14ac:dyDescent="0.35">
      <c r="A264" s="43" t="s">
        <v>1073</v>
      </c>
      <c r="B264" s="43" t="s">
        <v>1091</v>
      </c>
      <c r="C264" s="156">
        <v>7.06</v>
      </c>
      <c r="D264" s="51">
        <v>2017</v>
      </c>
      <c r="E264" s="51">
        <v>2021</v>
      </c>
      <c r="F264" s="134" t="s">
        <v>1092</v>
      </c>
      <c r="G264" s="43" t="s">
        <v>1093</v>
      </c>
    </row>
    <row r="265" spans="1:7" ht="50" x14ac:dyDescent="0.35">
      <c r="A265" s="43" t="s">
        <v>1073</v>
      </c>
      <c r="B265" s="43" t="s">
        <v>1094</v>
      </c>
      <c r="C265" s="156">
        <v>11.51</v>
      </c>
      <c r="D265" s="51">
        <v>2020</v>
      </c>
      <c r="E265" s="51">
        <v>2023</v>
      </c>
      <c r="F265" s="134" t="s">
        <v>1095</v>
      </c>
      <c r="G265" s="43" t="s">
        <v>1096</v>
      </c>
    </row>
    <row r="266" spans="1:7" ht="40" x14ac:dyDescent="0.35">
      <c r="A266" s="43" t="s">
        <v>1073</v>
      </c>
      <c r="B266" s="43" t="s">
        <v>1097</v>
      </c>
      <c r="C266" s="156">
        <v>9.6</v>
      </c>
      <c r="D266" s="51">
        <v>2020</v>
      </c>
      <c r="E266" s="51">
        <v>2023</v>
      </c>
      <c r="F266" s="134" t="s">
        <v>1098</v>
      </c>
      <c r="G266" s="43" t="s">
        <v>1099</v>
      </c>
    </row>
    <row r="267" spans="1:7" ht="30" x14ac:dyDescent="0.35">
      <c r="A267" s="43" t="s">
        <v>1073</v>
      </c>
      <c r="B267" s="43" t="s">
        <v>1100</v>
      </c>
      <c r="C267" s="156">
        <v>8.7200000000000006</v>
      </c>
      <c r="D267" s="51">
        <v>2020</v>
      </c>
      <c r="E267" s="51">
        <v>2023</v>
      </c>
      <c r="F267" s="134" t="s">
        <v>1101</v>
      </c>
      <c r="G267" s="43" t="s">
        <v>1102</v>
      </c>
    </row>
    <row r="268" spans="1:7" ht="40" x14ac:dyDescent="0.35">
      <c r="A268" s="43" t="s">
        <v>1073</v>
      </c>
      <c r="B268" s="43" t="s">
        <v>1103</v>
      </c>
      <c r="C268" s="156">
        <v>2.69</v>
      </c>
      <c r="D268" s="51">
        <v>2020</v>
      </c>
      <c r="E268" s="51">
        <v>2021</v>
      </c>
      <c r="F268" s="134" t="s">
        <v>1104</v>
      </c>
      <c r="G268" s="43" t="s">
        <v>1105</v>
      </c>
    </row>
    <row r="269" spans="1:7" ht="50" x14ac:dyDescent="0.35">
      <c r="A269" s="43" t="s">
        <v>1073</v>
      </c>
      <c r="B269" s="43" t="s">
        <v>1106</v>
      </c>
      <c r="C269" s="156">
        <v>6.3070000000000004</v>
      </c>
      <c r="D269" s="51">
        <v>2019</v>
      </c>
      <c r="E269" s="51">
        <v>2023</v>
      </c>
      <c r="F269" s="134" t="s">
        <v>1107</v>
      </c>
      <c r="G269" s="43" t="s">
        <v>1108</v>
      </c>
    </row>
    <row r="270" spans="1:7" ht="50" x14ac:dyDescent="0.35">
      <c r="A270" s="43" t="s">
        <v>1073</v>
      </c>
      <c r="B270" s="43" t="s">
        <v>1109</v>
      </c>
      <c r="C270" s="156">
        <v>2.7610000000000001</v>
      </c>
      <c r="D270" s="51">
        <v>2019</v>
      </c>
      <c r="E270" s="51">
        <v>2022</v>
      </c>
      <c r="F270" s="134" t="s">
        <v>1110</v>
      </c>
      <c r="G270" s="43" t="s">
        <v>1111</v>
      </c>
    </row>
    <row r="271" spans="1:7" ht="50" x14ac:dyDescent="0.35">
      <c r="A271" s="43" t="s">
        <v>1073</v>
      </c>
      <c r="B271" s="43" t="s">
        <v>1112</v>
      </c>
      <c r="C271" s="156">
        <v>7.7720000000000002</v>
      </c>
      <c r="D271" s="51">
        <v>2020</v>
      </c>
      <c r="E271" s="51">
        <v>2021</v>
      </c>
      <c r="F271" s="134" t="s">
        <v>1113</v>
      </c>
      <c r="G271" s="43" t="s">
        <v>1114</v>
      </c>
    </row>
    <row r="272" spans="1:7" ht="40" x14ac:dyDescent="0.35">
      <c r="A272" s="43" t="s">
        <v>1073</v>
      </c>
      <c r="B272" s="43" t="s">
        <v>1115</v>
      </c>
      <c r="C272" s="156">
        <v>2.54</v>
      </c>
      <c r="D272" s="51">
        <v>2020</v>
      </c>
      <c r="E272" s="51">
        <v>2021</v>
      </c>
      <c r="F272" s="134" t="s">
        <v>1116</v>
      </c>
      <c r="G272" s="43" t="s">
        <v>1117</v>
      </c>
    </row>
    <row r="273" spans="1:7" ht="50" x14ac:dyDescent="0.35">
      <c r="A273" s="43" t="s">
        <v>1073</v>
      </c>
      <c r="B273" s="43" t="s">
        <v>1118</v>
      </c>
      <c r="C273" s="156">
        <v>6.9950000000000001</v>
      </c>
      <c r="D273" s="51">
        <v>2020</v>
      </c>
      <c r="E273" s="51">
        <v>2023</v>
      </c>
      <c r="F273" s="134" t="s">
        <v>1119</v>
      </c>
      <c r="G273" s="43" t="s">
        <v>1120</v>
      </c>
    </row>
    <row r="274" spans="1:7" ht="20" x14ac:dyDescent="0.35">
      <c r="A274" s="43" t="s">
        <v>1073</v>
      </c>
      <c r="B274" s="43" t="s">
        <v>1121</v>
      </c>
      <c r="C274" s="156">
        <v>6.827</v>
      </c>
      <c r="D274" s="51">
        <v>2020</v>
      </c>
      <c r="E274" s="51">
        <v>2021</v>
      </c>
      <c r="F274" s="134" t="s">
        <v>1122</v>
      </c>
      <c r="G274" s="43" t="s">
        <v>1123</v>
      </c>
    </row>
    <row r="275" spans="1:7" ht="50" x14ac:dyDescent="0.35">
      <c r="A275" s="43" t="s">
        <v>1073</v>
      </c>
      <c r="B275" s="43" t="s">
        <v>1124</v>
      </c>
      <c r="C275" s="156">
        <v>2.661</v>
      </c>
      <c r="D275" s="51">
        <v>2020</v>
      </c>
      <c r="E275" s="51">
        <v>2023</v>
      </c>
      <c r="F275" s="134" t="s">
        <v>1125</v>
      </c>
      <c r="G275" s="43" t="s">
        <v>1126</v>
      </c>
    </row>
    <row r="276" spans="1:7" ht="40" x14ac:dyDescent="0.35">
      <c r="A276" s="43" t="s">
        <v>1073</v>
      </c>
      <c r="B276" s="43" t="s">
        <v>1127</v>
      </c>
      <c r="C276" s="156">
        <v>4.8479999999999999</v>
      </c>
      <c r="D276" s="51">
        <v>2020</v>
      </c>
      <c r="E276" s="51">
        <v>2023</v>
      </c>
      <c r="F276" s="134" t="s">
        <v>1128</v>
      </c>
      <c r="G276" s="43" t="s">
        <v>1129</v>
      </c>
    </row>
    <row r="277" spans="1:7" ht="21" x14ac:dyDescent="0.35">
      <c r="A277" s="119" t="s">
        <v>419</v>
      </c>
      <c r="B277" s="119" t="s">
        <v>65</v>
      </c>
      <c r="C277" s="157" t="s">
        <v>420</v>
      </c>
      <c r="D277" s="120" t="s">
        <v>67</v>
      </c>
      <c r="E277" s="120" t="s">
        <v>68</v>
      </c>
      <c r="F277" s="121" t="s">
        <v>8</v>
      </c>
      <c r="G277" s="119" t="s">
        <v>9</v>
      </c>
    </row>
    <row r="278" spans="1:7" ht="90" x14ac:dyDescent="0.35">
      <c r="A278" s="114" t="s">
        <v>1130</v>
      </c>
      <c r="B278" s="115" t="s">
        <v>1131</v>
      </c>
      <c r="C278" s="158">
        <v>149.94999999999999</v>
      </c>
      <c r="D278" s="116">
        <v>2018</v>
      </c>
      <c r="E278" s="116">
        <v>2027</v>
      </c>
      <c r="F278" s="117" t="s">
        <v>1132</v>
      </c>
      <c r="G278" s="115" t="s">
        <v>1133</v>
      </c>
    </row>
    <row r="279" spans="1:7" ht="30" x14ac:dyDescent="0.35">
      <c r="A279" s="114" t="s">
        <v>1130</v>
      </c>
      <c r="B279" s="115" t="s">
        <v>1134</v>
      </c>
      <c r="C279" s="158">
        <v>21.18</v>
      </c>
      <c r="D279" s="116">
        <v>2020</v>
      </c>
      <c r="E279" s="116">
        <v>2027</v>
      </c>
      <c r="F279" s="117" t="s">
        <v>1135</v>
      </c>
      <c r="G279" s="115" t="s">
        <v>1136</v>
      </c>
    </row>
    <row r="280" spans="1:7" ht="30" x14ac:dyDescent="0.35">
      <c r="A280" s="114" t="s">
        <v>1130</v>
      </c>
      <c r="B280" s="115" t="s">
        <v>1137</v>
      </c>
      <c r="C280" s="158">
        <v>4.4000000000000004</v>
      </c>
      <c r="D280" s="116">
        <v>2020</v>
      </c>
      <c r="E280" s="116">
        <v>2021</v>
      </c>
      <c r="F280" s="117" t="s">
        <v>1138</v>
      </c>
      <c r="G280" s="159" t="s">
        <v>1139</v>
      </c>
    </row>
    <row r="281" spans="1:7" ht="20" x14ac:dyDescent="0.35">
      <c r="A281" s="114" t="s">
        <v>1130</v>
      </c>
      <c r="B281" s="115" t="s">
        <v>1140</v>
      </c>
      <c r="C281" s="158">
        <v>7.25</v>
      </c>
      <c r="D281" s="116">
        <v>2014</v>
      </c>
      <c r="E281" s="116">
        <v>2027</v>
      </c>
      <c r="F281" s="117" t="s">
        <v>1141</v>
      </c>
      <c r="G281" s="115" t="s">
        <v>1142</v>
      </c>
    </row>
    <row r="282" spans="1:7" ht="50" x14ac:dyDescent="0.35">
      <c r="A282" s="114" t="s">
        <v>1130</v>
      </c>
      <c r="B282" s="115" t="s">
        <v>1143</v>
      </c>
      <c r="C282" s="158">
        <v>22.3</v>
      </c>
      <c r="D282" s="116">
        <v>2020</v>
      </c>
      <c r="E282" s="116">
        <v>2025</v>
      </c>
      <c r="F282" s="117" t="s">
        <v>1144</v>
      </c>
      <c r="G282" s="115" t="s">
        <v>1145</v>
      </c>
    </row>
    <row r="283" spans="1:7" ht="50" x14ac:dyDescent="0.35">
      <c r="A283" s="114" t="s">
        <v>1130</v>
      </c>
      <c r="B283" s="115" t="s">
        <v>1146</v>
      </c>
      <c r="C283" s="158">
        <v>135</v>
      </c>
      <c r="D283" s="116">
        <v>2016</v>
      </c>
      <c r="E283" s="116">
        <v>2021</v>
      </c>
      <c r="F283" s="117" t="s">
        <v>1147</v>
      </c>
      <c r="G283" s="115" t="s">
        <v>1148</v>
      </c>
    </row>
    <row r="284" spans="1:7" ht="30" x14ac:dyDescent="0.35">
      <c r="A284" s="114" t="s">
        <v>1130</v>
      </c>
      <c r="B284" s="115" t="s">
        <v>1149</v>
      </c>
      <c r="C284" s="158">
        <v>3.2</v>
      </c>
      <c r="D284" s="116">
        <v>2018</v>
      </c>
      <c r="E284" s="116" t="s">
        <v>117</v>
      </c>
      <c r="F284" s="117" t="s">
        <v>1150</v>
      </c>
      <c r="G284" s="115" t="s">
        <v>1151</v>
      </c>
    </row>
    <row r="285" spans="1:7" ht="30" x14ac:dyDescent="0.35">
      <c r="A285" s="114" t="s">
        <v>1130</v>
      </c>
      <c r="B285" s="115" t="s">
        <v>1152</v>
      </c>
      <c r="C285" s="158">
        <v>2.8</v>
      </c>
      <c r="D285" s="116">
        <v>2020</v>
      </c>
      <c r="E285" s="116">
        <v>2022</v>
      </c>
      <c r="F285" s="117" t="s">
        <v>1153</v>
      </c>
      <c r="G285" s="115" t="s">
        <v>1154</v>
      </c>
    </row>
    <row r="286" spans="1:7" ht="20" x14ac:dyDescent="0.35">
      <c r="A286" s="114" t="s">
        <v>1130</v>
      </c>
      <c r="B286" s="115" t="s">
        <v>1155</v>
      </c>
      <c r="C286" s="158">
        <v>12.2</v>
      </c>
      <c r="D286" s="116">
        <v>2017</v>
      </c>
      <c r="E286" s="116">
        <v>2021</v>
      </c>
      <c r="F286" s="117" t="s">
        <v>1156</v>
      </c>
      <c r="G286" s="115" t="s">
        <v>1157</v>
      </c>
    </row>
    <row r="287" spans="1:7" ht="40" x14ac:dyDescent="0.35">
      <c r="A287" s="114" t="s">
        <v>1130</v>
      </c>
      <c r="B287" s="115" t="s">
        <v>1158</v>
      </c>
      <c r="C287" s="158">
        <v>5</v>
      </c>
      <c r="D287" s="116">
        <v>2018</v>
      </c>
      <c r="E287" s="116">
        <v>2023</v>
      </c>
      <c r="F287" s="117" t="s">
        <v>1159</v>
      </c>
      <c r="G287" s="115" t="s">
        <v>1160</v>
      </c>
    </row>
    <row r="288" spans="1:7" ht="30" x14ac:dyDescent="0.35">
      <c r="A288" s="114" t="s">
        <v>1130</v>
      </c>
      <c r="B288" s="115" t="s">
        <v>1161</v>
      </c>
      <c r="C288" s="158">
        <v>26</v>
      </c>
      <c r="D288" s="116">
        <v>2020</v>
      </c>
      <c r="E288" s="116">
        <v>2025</v>
      </c>
      <c r="F288" s="117" t="s">
        <v>1162</v>
      </c>
      <c r="G288" s="115" t="s">
        <v>1163</v>
      </c>
    </row>
    <row r="289" spans="1:7" ht="20" x14ac:dyDescent="0.35">
      <c r="A289" s="114" t="s">
        <v>1130</v>
      </c>
      <c r="B289" s="115" t="s">
        <v>1164</v>
      </c>
      <c r="C289" s="158">
        <v>9</v>
      </c>
      <c r="D289" s="116">
        <v>2018</v>
      </c>
      <c r="E289" s="116">
        <v>2022</v>
      </c>
      <c r="F289" s="117" t="s">
        <v>1165</v>
      </c>
      <c r="G289" s="115" t="s">
        <v>1166</v>
      </c>
    </row>
    <row r="290" spans="1:7" ht="40" x14ac:dyDescent="0.35">
      <c r="A290" s="114" t="s">
        <v>1130</v>
      </c>
      <c r="B290" s="115" t="s">
        <v>1167</v>
      </c>
      <c r="C290" s="158">
        <v>221.58</v>
      </c>
      <c r="D290" s="116">
        <v>2020</v>
      </c>
      <c r="E290" s="116">
        <v>2025</v>
      </c>
      <c r="F290" s="117" t="s">
        <v>1168</v>
      </c>
      <c r="G290" s="115" t="s">
        <v>1169</v>
      </c>
    </row>
    <row r="291" spans="1:7" ht="20" x14ac:dyDescent="0.35">
      <c r="A291" s="114" t="s">
        <v>1130</v>
      </c>
      <c r="B291" s="115" t="s">
        <v>1170</v>
      </c>
      <c r="C291" s="158">
        <v>3.1</v>
      </c>
      <c r="D291" s="116">
        <v>2021</v>
      </c>
      <c r="E291" s="116">
        <v>2023</v>
      </c>
      <c r="F291" s="117" t="s">
        <v>1165</v>
      </c>
      <c r="G291" s="115" t="s">
        <v>1171</v>
      </c>
    </row>
    <row r="292" spans="1:7" ht="30" x14ac:dyDescent="0.35">
      <c r="A292" s="114" t="s">
        <v>1130</v>
      </c>
      <c r="B292" s="115" t="s">
        <v>1172</v>
      </c>
      <c r="C292" s="158">
        <v>7</v>
      </c>
      <c r="D292" s="116">
        <v>2019</v>
      </c>
      <c r="E292" s="116">
        <v>2023</v>
      </c>
      <c r="F292" s="117" t="s">
        <v>1173</v>
      </c>
      <c r="G292" s="115" t="s">
        <v>1174</v>
      </c>
    </row>
    <row r="293" spans="1:7" ht="20" x14ac:dyDescent="0.35">
      <c r="A293" s="114" t="s">
        <v>1130</v>
      </c>
      <c r="B293" s="115" t="s">
        <v>1175</v>
      </c>
      <c r="C293" s="158">
        <v>2.36</v>
      </c>
      <c r="D293" s="116">
        <v>2021</v>
      </c>
      <c r="E293" s="116">
        <v>2023</v>
      </c>
      <c r="F293" s="117" t="s">
        <v>1165</v>
      </c>
      <c r="G293" s="115" t="s">
        <v>1176</v>
      </c>
    </row>
    <row r="294" spans="1:7" ht="21" x14ac:dyDescent="0.35">
      <c r="A294" s="119" t="s">
        <v>419</v>
      </c>
      <c r="B294" s="119" t="s">
        <v>65</v>
      </c>
      <c r="C294" s="157" t="s">
        <v>420</v>
      </c>
      <c r="D294" s="120" t="s">
        <v>67</v>
      </c>
      <c r="E294" s="120" t="s">
        <v>68</v>
      </c>
      <c r="F294" s="121" t="s">
        <v>8</v>
      </c>
      <c r="G294" s="119" t="s">
        <v>9</v>
      </c>
    </row>
    <row r="295" spans="1:7" ht="130" x14ac:dyDescent="0.35">
      <c r="A295" s="32" t="s">
        <v>1177</v>
      </c>
      <c r="B295" s="32" t="s">
        <v>434</v>
      </c>
      <c r="C295" s="32">
        <v>86.08</v>
      </c>
      <c r="D295" s="46">
        <v>2013</v>
      </c>
      <c r="E295" s="32">
        <v>2021</v>
      </c>
      <c r="F295" s="50" t="s">
        <v>1178</v>
      </c>
      <c r="G295" s="32" t="s">
        <v>598</v>
      </c>
    </row>
    <row r="296" spans="1:7" ht="40" x14ac:dyDescent="0.35">
      <c r="A296" s="32" t="s">
        <v>1177</v>
      </c>
      <c r="B296" s="95" t="s">
        <v>956</v>
      </c>
      <c r="C296" s="32">
        <v>6</v>
      </c>
      <c r="D296" s="46">
        <v>2019</v>
      </c>
      <c r="E296" s="32">
        <v>2021</v>
      </c>
      <c r="F296" s="50" t="s">
        <v>1179</v>
      </c>
      <c r="G296" s="32"/>
    </row>
    <row r="297" spans="1:7" ht="30" x14ac:dyDescent="0.35">
      <c r="A297" s="32" t="s">
        <v>1177</v>
      </c>
      <c r="B297" s="95" t="s">
        <v>1180</v>
      </c>
      <c r="C297" s="32">
        <v>2.5</v>
      </c>
      <c r="D297" s="46">
        <v>2019</v>
      </c>
      <c r="E297" s="32">
        <v>2021</v>
      </c>
      <c r="F297" s="50" t="s">
        <v>1181</v>
      </c>
      <c r="G297" s="32" t="s">
        <v>1182</v>
      </c>
    </row>
    <row r="298" spans="1:7" ht="30" x14ac:dyDescent="0.35">
      <c r="A298" s="32" t="s">
        <v>1177</v>
      </c>
      <c r="B298" s="95" t="s">
        <v>1183</v>
      </c>
      <c r="C298" s="32">
        <v>3.7</v>
      </c>
      <c r="D298" s="46">
        <v>2017</v>
      </c>
      <c r="E298" s="32">
        <v>2021</v>
      </c>
      <c r="F298" s="50" t="s">
        <v>1184</v>
      </c>
      <c r="G298" s="32" t="s">
        <v>1185</v>
      </c>
    </row>
    <row r="299" spans="1:7" ht="50" x14ac:dyDescent="0.35">
      <c r="A299" s="32" t="s">
        <v>1177</v>
      </c>
      <c r="B299" s="95" t="s">
        <v>1186</v>
      </c>
      <c r="C299" s="29">
        <v>11.55</v>
      </c>
      <c r="D299" s="30">
        <v>2020</v>
      </c>
      <c r="E299" s="29">
        <v>2024</v>
      </c>
      <c r="F299" s="50" t="s">
        <v>1187</v>
      </c>
      <c r="G299" s="29" t="s">
        <v>1188</v>
      </c>
    </row>
    <row r="300" spans="1:7" ht="21" x14ac:dyDescent="0.35">
      <c r="A300" s="34" t="s">
        <v>419</v>
      </c>
      <c r="B300" s="34" t="s">
        <v>65</v>
      </c>
      <c r="C300" s="34" t="s">
        <v>420</v>
      </c>
      <c r="D300" s="35" t="s">
        <v>67</v>
      </c>
      <c r="E300" s="34" t="s">
        <v>68</v>
      </c>
      <c r="F300" s="36" t="s">
        <v>8</v>
      </c>
      <c r="G300" s="34" t="s">
        <v>9</v>
      </c>
    </row>
    <row r="301" spans="1:7" ht="40" x14ac:dyDescent="0.35">
      <c r="A301" s="10" t="s">
        <v>1189</v>
      </c>
      <c r="B301" s="5" t="s">
        <v>980</v>
      </c>
      <c r="C301" s="5">
        <v>135.04</v>
      </c>
      <c r="D301" s="11">
        <v>2018</v>
      </c>
      <c r="E301" s="11">
        <v>2024</v>
      </c>
      <c r="F301" s="22" t="s">
        <v>1190</v>
      </c>
      <c r="G301" s="10" t="s">
        <v>1191</v>
      </c>
    </row>
    <row r="302" spans="1:7" ht="20" x14ac:dyDescent="0.35">
      <c r="A302" s="10" t="s">
        <v>1189</v>
      </c>
      <c r="B302" s="5" t="s">
        <v>1192</v>
      </c>
      <c r="C302" s="5">
        <v>2.2999999999999998</v>
      </c>
      <c r="D302" s="11">
        <v>2019</v>
      </c>
      <c r="E302" s="11">
        <v>2021</v>
      </c>
      <c r="F302" s="22" t="s">
        <v>1193</v>
      </c>
      <c r="G302" s="10" t="s">
        <v>1194</v>
      </c>
    </row>
    <row r="303" spans="1:7" ht="20" x14ac:dyDescent="0.35">
      <c r="A303" s="10" t="s">
        <v>1189</v>
      </c>
      <c r="B303" s="5" t="s">
        <v>1195</v>
      </c>
      <c r="C303" s="5">
        <f>1.5+2.8</f>
        <v>4.3</v>
      </c>
      <c r="D303" s="11">
        <v>2019</v>
      </c>
      <c r="E303" s="11">
        <v>2021</v>
      </c>
      <c r="F303" s="22" t="s">
        <v>1196</v>
      </c>
      <c r="G303" s="10" t="s">
        <v>1197</v>
      </c>
    </row>
    <row r="304" spans="1:7" ht="30" x14ac:dyDescent="0.35">
      <c r="A304" s="10" t="s">
        <v>1189</v>
      </c>
      <c r="B304" s="5" t="s">
        <v>1198</v>
      </c>
      <c r="C304" s="5">
        <f>1.81+1.5</f>
        <v>3.31</v>
      </c>
      <c r="D304" s="11">
        <v>2020</v>
      </c>
      <c r="E304" s="11">
        <v>2026</v>
      </c>
      <c r="F304" s="22" t="s">
        <v>1199</v>
      </c>
      <c r="G304" s="10" t="s">
        <v>1200</v>
      </c>
    </row>
    <row r="305" spans="1:7" ht="30" x14ac:dyDescent="0.35">
      <c r="A305" s="10" t="s">
        <v>1189</v>
      </c>
      <c r="B305" s="5" t="s">
        <v>646</v>
      </c>
      <c r="C305" s="5">
        <f>5.5+0.73</f>
        <v>6.23</v>
      </c>
      <c r="D305" s="11">
        <v>2020</v>
      </c>
      <c r="E305" s="11">
        <v>2026</v>
      </c>
      <c r="F305" s="22" t="s">
        <v>1201</v>
      </c>
      <c r="G305" s="10" t="s">
        <v>1202</v>
      </c>
    </row>
    <row r="306" spans="1:7" ht="20" x14ac:dyDescent="0.35">
      <c r="A306" s="10" t="s">
        <v>1189</v>
      </c>
      <c r="B306" s="5" t="s">
        <v>1203</v>
      </c>
      <c r="C306" s="5">
        <v>8.94</v>
      </c>
      <c r="D306" s="11">
        <v>2017</v>
      </c>
      <c r="E306" s="11">
        <v>2026</v>
      </c>
      <c r="F306" s="22" t="s">
        <v>1204</v>
      </c>
      <c r="G306" s="10" t="s">
        <v>1194</v>
      </c>
    </row>
    <row r="307" spans="1:7" ht="20" x14ac:dyDescent="0.35">
      <c r="A307" s="10" t="s">
        <v>1189</v>
      </c>
      <c r="B307" s="5" t="s">
        <v>1205</v>
      </c>
      <c r="C307" s="5">
        <v>4.0999999999999996</v>
      </c>
      <c r="D307" s="11">
        <v>2021</v>
      </c>
      <c r="E307" s="11">
        <v>2022</v>
      </c>
      <c r="F307" s="22" t="s">
        <v>1206</v>
      </c>
      <c r="G307" s="10" t="s">
        <v>1207</v>
      </c>
    </row>
    <row r="308" spans="1:7" ht="30" x14ac:dyDescent="0.35">
      <c r="A308" s="10" t="s">
        <v>1189</v>
      </c>
      <c r="B308" s="5" t="s">
        <v>1208</v>
      </c>
      <c r="C308" s="5">
        <v>3.9</v>
      </c>
      <c r="D308" s="11">
        <v>2020</v>
      </c>
      <c r="E308" s="11">
        <v>2021</v>
      </c>
      <c r="F308" s="22" t="s">
        <v>1209</v>
      </c>
      <c r="G308" s="10" t="s">
        <v>1210</v>
      </c>
    </row>
    <row r="309" spans="1:7" ht="30" x14ac:dyDescent="0.35">
      <c r="A309" s="10" t="s">
        <v>1189</v>
      </c>
      <c r="B309" s="5" t="s">
        <v>1211</v>
      </c>
      <c r="C309" s="5">
        <v>9.1999999999999993</v>
      </c>
      <c r="D309" s="11">
        <v>2021</v>
      </c>
      <c r="E309" s="11">
        <v>2023</v>
      </c>
      <c r="F309" s="22" t="s">
        <v>1212</v>
      </c>
      <c r="G309" s="10" t="s">
        <v>1213</v>
      </c>
    </row>
    <row r="310" spans="1:7" ht="20" x14ac:dyDescent="0.35">
      <c r="A310" s="10" t="s">
        <v>1189</v>
      </c>
      <c r="B310" s="5" t="s">
        <v>1214</v>
      </c>
      <c r="C310" s="5">
        <v>4</v>
      </c>
      <c r="D310" s="11">
        <v>2022</v>
      </c>
      <c r="E310" s="11">
        <v>2023</v>
      </c>
      <c r="F310" s="22" t="s">
        <v>1206</v>
      </c>
      <c r="G310" s="10" t="s">
        <v>1215</v>
      </c>
    </row>
    <row r="311" spans="1:7" ht="20" x14ac:dyDescent="0.35">
      <c r="A311" s="10" t="s">
        <v>1189</v>
      </c>
      <c r="B311" s="160" t="s">
        <v>1216</v>
      </c>
      <c r="C311" s="5">
        <v>6.7</v>
      </c>
      <c r="D311" s="11">
        <v>2022</v>
      </c>
      <c r="E311" s="11">
        <v>2023</v>
      </c>
      <c r="F311" s="22" t="s">
        <v>1206</v>
      </c>
      <c r="G311" s="10" t="s">
        <v>1217</v>
      </c>
    </row>
    <row r="312" spans="1:7" ht="20" x14ac:dyDescent="0.35">
      <c r="A312" s="10" t="s">
        <v>1189</v>
      </c>
      <c r="B312" s="160" t="s">
        <v>1218</v>
      </c>
      <c r="C312" s="5">
        <v>4.4000000000000004</v>
      </c>
      <c r="D312" s="11">
        <v>2023</v>
      </c>
      <c r="E312" s="11">
        <v>2024</v>
      </c>
      <c r="F312" s="22" t="s">
        <v>1206</v>
      </c>
      <c r="G312" s="10" t="s">
        <v>1219</v>
      </c>
    </row>
    <row r="313" spans="1:7" ht="20" x14ac:dyDescent="0.35">
      <c r="A313" s="10" t="s">
        <v>1189</v>
      </c>
      <c r="B313" s="160" t="s">
        <v>1220</v>
      </c>
      <c r="C313" s="5">
        <v>4.5</v>
      </c>
      <c r="D313" s="11">
        <v>2023</v>
      </c>
      <c r="E313" s="11">
        <v>2024</v>
      </c>
      <c r="F313" s="22" t="s">
        <v>1206</v>
      </c>
      <c r="G313" s="10" t="s">
        <v>1221</v>
      </c>
    </row>
    <row r="314" spans="1:7" ht="20" x14ac:dyDescent="0.35">
      <c r="A314" s="10" t="s">
        <v>1189</v>
      </c>
      <c r="B314" s="160" t="s">
        <v>1222</v>
      </c>
      <c r="C314" s="5">
        <v>5.5</v>
      </c>
      <c r="D314" s="11">
        <v>2023</v>
      </c>
      <c r="E314" s="11">
        <v>2024</v>
      </c>
      <c r="F314" s="22" t="s">
        <v>1206</v>
      </c>
      <c r="G314" s="10" t="s">
        <v>1223</v>
      </c>
    </row>
    <row r="315" spans="1:7" ht="30" x14ac:dyDescent="0.35">
      <c r="A315" s="10" t="s">
        <v>1189</v>
      </c>
      <c r="B315" s="5" t="s">
        <v>1224</v>
      </c>
      <c r="C315" s="5">
        <v>2.4</v>
      </c>
      <c r="D315" s="11">
        <v>2021</v>
      </c>
      <c r="E315" s="11">
        <v>2022</v>
      </c>
      <c r="F315" s="109" t="s">
        <v>1225</v>
      </c>
      <c r="G315" s="10"/>
    </row>
    <row r="316" spans="1:7" ht="30" x14ac:dyDescent="0.35">
      <c r="A316" s="10" t="s">
        <v>1189</v>
      </c>
      <c r="B316" s="161" t="s">
        <v>1226</v>
      </c>
      <c r="C316" s="5">
        <v>2</v>
      </c>
      <c r="D316" s="11">
        <v>2020</v>
      </c>
      <c r="E316" s="11">
        <v>2022</v>
      </c>
      <c r="F316" s="22" t="s">
        <v>1225</v>
      </c>
      <c r="G316" s="10" t="s">
        <v>1227</v>
      </c>
    </row>
    <row r="317" spans="1:7" ht="30" x14ac:dyDescent="0.35">
      <c r="A317" s="10" t="s">
        <v>1189</v>
      </c>
      <c r="B317" s="161" t="s">
        <v>1228</v>
      </c>
      <c r="C317" s="5">
        <v>2</v>
      </c>
      <c r="D317" s="11">
        <v>2021</v>
      </c>
      <c r="E317" s="11">
        <v>2022</v>
      </c>
      <c r="F317" s="22" t="s">
        <v>1225</v>
      </c>
      <c r="G317" s="10"/>
    </row>
    <row r="318" spans="1:7" ht="30" x14ac:dyDescent="0.35">
      <c r="A318" s="10" t="s">
        <v>1189</v>
      </c>
      <c r="B318" s="161" t="s">
        <v>1229</v>
      </c>
      <c r="C318" s="5">
        <v>2</v>
      </c>
      <c r="D318" s="11">
        <v>2022</v>
      </c>
      <c r="E318" s="11">
        <v>2023</v>
      </c>
      <c r="F318" s="22" t="s">
        <v>1225</v>
      </c>
      <c r="G318" s="10"/>
    </row>
    <row r="319" spans="1:7" ht="21" x14ac:dyDescent="0.35">
      <c r="A319" s="34" t="s">
        <v>419</v>
      </c>
      <c r="B319" s="34" t="s">
        <v>65</v>
      </c>
      <c r="C319" s="34" t="s">
        <v>420</v>
      </c>
      <c r="D319" s="35" t="s">
        <v>67</v>
      </c>
      <c r="E319" s="34" t="s">
        <v>68</v>
      </c>
      <c r="F319" s="36" t="s">
        <v>8</v>
      </c>
      <c r="G319" s="34" t="s">
        <v>9</v>
      </c>
    </row>
    <row r="320" spans="1:7" ht="50" x14ac:dyDescent="0.35">
      <c r="A320" s="32" t="s">
        <v>1230</v>
      </c>
      <c r="B320" s="32" t="s">
        <v>1231</v>
      </c>
      <c r="C320" s="32">
        <v>52.66</v>
      </c>
      <c r="D320" s="46">
        <v>2020</v>
      </c>
      <c r="E320" s="32">
        <v>2026</v>
      </c>
      <c r="F320" s="92" t="s">
        <v>1232</v>
      </c>
      <c r="G320" s="137" t="s">
        <v>1233</v>
      </c>
    </row>
    <row r="321" spans="1:7" ht="50" x14ac:dyDescent="0.35">
      <c r="A321" s="32" t="s">
        <v>1230</v>
      </c>
      <c r="B321" s="32" t="s">
        <v>1234</v>
      </c>
      <c r="C321" s="32">
        <v>219</v>
      </c>
      <c r="D321" s="46" t="s">
        <v>19</v>
      </c>
      <c r="E321" s="32">
        <v>2025</v>
      </c>
      <c r="F321" s="50" t="s">
        <v>1235</v>
      </c>
      <c r="G321" s="32" t="s">
        <v>1236</v>
      </c>
    </row>
    <row r="322" spans="1:7" ht="40" x14ac:dyDescent="0.35">
      <c r="A322" s="32" t="s">
        <v>1230</v>
      </c>
      <c r="B322" s="32" t="s">
        <v>900</v>
      </c>
      <c r="C322" s="32">
        <v>5.2</v>
      </c>
      <c r="D322" s="46" t="s">
        <v>19</v>
      </c>
      <c r="E322" s="32">
        <v>2025</v>
      </c>
      <c r="F322" s="50" t="s">
        <v>1237</v>
      </c>
      <c r="G322" s="32" t="s">
        <v>1238</v>
      </c>
    </row>
    <row r="323" spans="1:7" ht="30" x14ac:dyDescent="0.35">
      <c r="A323" s="32" t="s">
        <v>1230</v>
      </c>
      <c r="B323" s="32" t="s">
        <v>1239</v>
      </c>
      <c r="C323" s="32">
        <v>6.67</v>
      </c>
      <c r="D323" s="46" t="s">
        <v>19</v>
      </c>
      <c r="E323" s="32">
        <v>2025</v>
      </c>
      <c r="F323" s="50" t="s">
        <v>1240</v>
      </c>
      <c r="G323" s="32" t="s">
        <v>598</v>
      </c>
    </row>
    <row r="324" spans="1:7" ht="40" x14ac:dyDescent="0.35">
      <c r="A324" s="32" t="s">
        <v>1230</v>
      </c>
      <c r="B324" s="32" t="s">
        <v>1241</v>
      </c>
      <c r="C324" s="32">
        <v>6.74</v>
      </c>
      <c r="D324" s="46">
        <v>2020</v>
      </c>
      <c r="E324" s="32">
        <v>2022</v>
      </c>
      <c r="F324" s="50" t="s">
        <v>1242</v>
      </c>
      <c r="G324" s="32" t="s">
        <v>1243</v>
      </c>
    </row>
    <row r="325" spans="1:7" ht="30" x14ac:dyDescent="0.35">
      <c r="A325" s="32" t="s">
        <v>1230</v>
      </c>
      <c r="B325" s="32" t="s">
        <v>1244</v>
      </c>
      <c r="C325" s="32">
        <v>4.8</v>
      </c>
      <c r="D325" s="46">
        <v>2020</v>
      </c>
      <c r="E325" s="32">
        <v>2022</v>
      </c>
      <c r="F325" s="50" t="s">
        <v>1245</v>
      </c>
      <c r="G325" s="32" t="s">
        <v>1246</v>
      </c>
    </row>
    <row r="326" spans="1:7" ht="40" x14ac:dyDescent="0.35">
      <c r="A326" s="32" t="s">
        <v>1230</v>
      </c>
      <c r="B326" s="32" t="s">
        <v>1247</v>
      </c>
      <c r="C326" s="32">
        <v>2.5</v>
      </c>
      <c r="D326" s="46">
        <v>2021</v>
      </c>
      <c r="E326" s="32">
        <v>2024</v>
      </c>
      <c r="F326" s="50" t="s">
        <v>1248</v>
      </c>
      <c r="G326" s="32" t="s">
        <v>1249</v>
      </c>
    </row>
  </sheetData>
  <mergeCells count="2">
    <mergeCell ref="A2:G2"/>
    <mergeCell ref="A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sqref="A1:H1"/>
    </sheetView>
  </sheetViews>
  <sheetFormatPr defaultColWidth="0" defaultRowHeight="15.5" zeroHeight="1" x14ac:dyDescent="0.35"/>
  <cols>
    <col min="1" max="1" width="15.3046875" customWidth="1"/>
    <col min="2" max="2" width="13.3046875" customWidth="1"/>
    <col min="3" max="6" width="9.23046875" customWidth="1"/>
    <col min="7" max="7" width="23.69140625" customWidth="1"/>
    <col min="8" max="8" width="33.921875" customWidth="1"/>
    <col min="9" max="16384" width="9.23046875" hidden="1"/>
  </cols>
  <sheetData>
    <row r="1" spans="1:8" x14ac:dyDescent="0.35">
      <c r="A1" s="182" t="s">
        <v>1250</v>
      </c>
      <c r="B1" s="224"/>
      <c r="C1" s="224"/>
      <c r="D1" s="224"/>
      <c r="E1" s="224"/>
      <c r="F1" s="224"/>
      <c r="G1" s="224"/>
      <c r="H1" s="224"/>
    </row>
    <row r="2" spans="1:8" ht="42" customHeight="1" x14ac:dyDescent="0.35">
      <c r="A2" s="183" t="s">
        <v>1251</v>
      </c>
      <c r="B2" s="183"/>
      <c r="C2" s="183"/>
      <c r="D2" s="183"/>
      <c r="E2" s="183"/>
      <c r="F2" s="183"/>
      <c r="G2" s="183"/>
      <c r="H2" s="183"/>
    </row>
    <row r="3" spans="1:8" ht="42" x14ac:dyDescent="0.35">
      <c r="A3" s="162" t="s">
        <v>2</v>
      </c>
      <c r="B3" s="163" t="s">
        <v>3</v>
      </c>
      <c r="C3" s="164" t="s">
        <v>1252</v>
      </c>
      <c r="D3" s="164" t="s">
        <v>5</v>
      </c>
      <c r="E3" s="164" t="s">
        <v>6</v>
      </c>
      <c r="F3" s="165" t="s">
        <v>7</v>
      </c>
      <c r="G3" s="163" t="s">
        <v>8</v>
      </c>
      <c r="H3" s="166" t="s">
        <v>9</v>
      </c>
    </row>
    <row r="4" spans="1:8" ht="60" x14ac:dyDescent="0.35">
      <c r="A4" s="5" t="s">
        <v>1253</v>
      </c>
      <c r="B4" s="5" t="s">
        <v>1254</v>
      </c>
      <c r="C4" s="167">
        <v>116</v>
      </c>
      <c r="D4" s="21" t="s">
        <v>1255</v>
      </c>
      <c r="E4" s="167">
        <v>2021</v>
      </c>
      <c r="F4" s="168">
        <v>2025</v>
      </c>
      <c r="G4" s="5" t="s">
        <v>1256</v>
      </c>
      <c r="H4" s="169" t="s">
        <v>1257</v>
      </c>
    </row>
    <row r="5" spans="1:8" ht="80" x14ac:dyDescent="0.35">
      <c r="A5" s="5" t="s">
        <v>1253</v>
      </c>
      <c r="B5" s="5" t="s">
        <v>1258</v>
      </c>
      <c r="C5" s="167">
        <v>136</v>
      </c>
      <c r="D5" s="21" t="s">
        <v>1255</v>
      </c>
      <c r="E5" s="167">
        <v>2021</v>
      </c>
      <c r="F5" s="168">
        <v>2025</v>
      </c>
      <c r="G5" s="5" t="s">
        <v>1256</v>
      </c>
      <c r="H5" s="169" t="s">
        <v>1259</v>
      </c>
    </row>
    <row r="6" spans="1:8" ht="60" x14ac:dyDescent="0.35">
      <c r="A6" s="5" t="s">
        <v>1253</v>
      </c>
      <c r="B6" s="170" t="s">
        <v>1258</v>
      </c>
      <c r="C6" s="167">
        <v>80</v>
      </c>
      <c r="D6" s="21" t="s">
        <v>1255</v>
      </c>
      <c r="E6" s="167">
        <v>2021</v>
      </c>
      <c r="F6" s="168">
        <v>2025</v>
      </c>
      <c r="G6" s="5" t="s">
        <v>1256</v>
      </c>
      <c r="H6" s="169" t="s">
        <v>1260</v>
      </c>
    </row>
    <row r="7" spans="1:8" ht="40" x14ac:dyDescent="0.35">
      <c r="A7" s="5" t="s">
        <v>1253</v>
      </c>
      <c r="B7" s="5" t="s">
        <v>1261</v>
      </c>
      <c r="C7" s="167">
        <v>15</v>
      </c>
      <c r="D7" s="21" t="s">
        <v>1255</v>
      </c>
      <c r="E7" s="167">
        <v>2021</v>
      </c>
      <c r="F7" s="168">
        <v>2025</v>
      </c>
      <c r="G7" s="5" t="s">
        <v>1256</v>
      </c>
      <c r="H7" s="169" t="s">
        <v>1262</v>
      </c>
    </row>
    <row r="8" spans="1:8" ht="40" x14ac:dyDescent="0.35">
      <c r="A8" s="5" t="s">
        <v>1253</v>
      </c>
      <c r="B8" s="5" t="s">
        <v>1263</v>
      </c>
      <c r="C8" s="167">
        <v>15</v>
      </c>
      <c r="D8" s="21" t="s">
        <v>1255</v>
      </c>
      <c r="E8" s="167">
        <v>2021</v>
      </c>
      <c r="F8" s="168">
        <v>2025</v>
      </c>
      <c r="G8" s="5" t="s">
        <v>1256</v>
      </c>
      <c r="H8" s="169" t="s">
        <v>1264</v>
      </c>
    </row>
    <row r="9" spans="1:8" ht="40" x14ac:dyDescent="0.35">
      <c r="A9" s="5" t="s">
        <v>1253</v>
      </c>
      <c r="B9" s="5" t="s">
        <v>1265</v>
      </c>
      <c r="C9" s="171">
        <v>33.123690000000003</v>
      </c>
      <c r="D9" s="21" t="s">
        <v>1255</v>
      </c>
      <c r="E9" s="11">
        <v>2020</v>
      </c>
      <c r="F9" s="82">
        <v>2025</v>
      </c>
      <c r="G9" s="5" t="s">
        <v>1256</v>
      </c>
      <c r="H9" s="169" t="s">
        <v>1266</v>
      </c>
    </row>
    <row r="10" spans="1:8" ht="130" x14ac:dyDescent="0.35">
      <c r="A10" s="5" t="s">
        <v>1253</v>
      </c>
      <c r="B10" s="5" t="s">
        <v>1267</v>
      </c>
      <c r="C10" s="171">
        <v>226.18543099999999</v>
      </c>
      <c r="D10" s="21" t="s">
        <v>1255</v>
      </c>
      <c r="E10" s="11">
        <v>2020</v>
      </c>
      <c r="F10" s="82">
        <v>2025</v>
      </c>
      <c r="G10" s="5" t="s">
        <v>1256</v>
      </c>
      <c r="H10" s="169" t="s">
        <v>1268</v>
      </c>
    </row>
    <row r="11" spans="1:8" ht="43.5" customHeight="1" x14ac:dyDescent="0.35">
      <c r="A11" s="5" t="s">
        <v>1253</v>
      </c>
      <c r="B11" s="5" t="s">
        <v>1269</v>
      </c>
      <c r="C11" s="171">
        <v>42.099699999999999</v>
      </c>
      <c r="D11" s="21" t="s">
        <v>1255</v>
      </c>
      <c r="E11" s="11">
        <v>2020</v>
      </c>
      <c r="F11" s="82">
        <v>2025</v>
      </c>
      <c r="G11" s="5" t="s">
        <v>1256</v>
      </c>
      <c r="H11" s="169" t="s">
        <v>1270</v>
      </c>
    </row>
    <row r="12" spans="1:8" ht="40" x14ac:dyDescent="0.35">
      <c r="A12" s="5" t="s">
        <v>1253</v>
      </c>
      <c r="B12" s="5" t="s">
        <v>1271</v>
      </c>
      <c r="C12" s="171">
        <v>38.718573999999997</v>
      </c>
      <c r="D12" s="21" t="s">
        <v>1255</v>
      </c>
      <c r="E12" s="11">
        <v>2020</v>
      </c>
      <c r="F12" s="82">
        <v>2025</v>
      </c>
      <c r="G12" s="5" t="s">
        <v>1256</v>
      </c>
      <c r="H12" s="169" t="s">
        <v>1272</v>
      </c>
    </row>
    <row r="13" spans="1:8" ht="40" x14ac:dyDescent="0.35">
      <c r="A13" s="5" t="s">
        <v>1273</v>
      </c>
      <c r="B13" s="5" t="s">
        <v>1274</v>
      </c>
      <c r="C13" s="172">
        <v>17.5</v>
      </c>
      <c r="D13" s="21" t="s">
        <v>1275</v>
      </c>
      <c r="E13" s="21">
        <v>2020</v>
      </c>
      <c r="F13" s="15">
        <v>2025</v>
      </c>
      <c r="G13" s="5" t="s">
        <v>1276</v>
      </c>
      <c r="H13" s="169" t="s">
        <v>1277</v>
      </c>
    </row>
    <row r="14" spans="1:8" ht="40" x14ac:dyDescent="0.35">
      <c r="A14" s="5" t="s">
        <v>1273</v>
      </c>
      <c r="B14" s="5" t="s">
        <v>1278</v>
      </c>
      <c r="C14" s="172">
        <v>1.6</v>
      </c>
      <c r="D14" s="21" t="s">
        <v>1275</v>
      </c>
      <c r="E14" s="21">
        <v>2020</v>
      </c>
      <c r="F14" s="15" t="s">
        <v>19</v>
      </c>
      <c r="G14" s="5" t="s">
        <v>1276</v>
      </c>
      <c r="H14" s="169" t="s">
        <v>1279</v>
      </c>
    </row>
    <row r="15" spans="1:8" ht="40" x14ac:dyDescent="0.35">
      <c r="A15" s="5" t="s">
        <v>1273</v>
      </c>
      <c r="B15" s="5" t="s">
        <v>1280</v>
      </c>
      <c r="C15" s="172">
        <v>3.9</v>
      </c>
      <c r="D15" s="21" t="s">
        <v>1275</v>
      </c>
      <c r="E15" s="21">
        <v>2020</v>
      </c>
      <c r="F15" s="15" t="s">
        <v>19</v>
      </c>
      <c r="G15" s="5" t="s">
        <v>1276</v>
      </c>
      <c r="H15" s="169" t="s">
        <v>1281</v>
      </c>
    </row>
    <row r="16" spans="1:8" ht="40" x14ac:dyDescent="0.35">
      <c r="A16" s="5" t="s">
        <v>1273</v>
      </c>
      <c r="B16" s="5" t="s">
        <v>1282</v>
      </c>
      <c r="C16" s="172">
        <v>24.1</v>
      </c>
      <c r="D16" s="21" t="s">
        <v>1275</v>
      </c>
      <c r="E16" s="21" t="s">
        <v>1283</v>
      </c>
      <c r="F16" s="15" t="s">
        <v>19</v>
      </c>
      <c r="G16" s="5" t="s">
        <v>1276</v>
      </c>
      <c r="H16" s="169" t="s">
        <v>1284</v>
      </c>
    </row>
    <row r="17" spans="1:8" ht="40" x14ac:dyDescent="0.35">
      <c r="A17" s="5" t="s">
        <v>1273</v>
      </c>
      <c r="B17" s="5" t="s">
        <v>1285</v>
      </c>
      <c r="C17" s="172">
        <v>5.4</v>
      </c>
      <c r="D17" s="21" t="s">
        <v>1275</v>
      </c>
      <c r="E17" s="21">
        <v>2020</v>
      </c>
      <c r="F17" s="15">
        <v>2025</v>
      </c>
      <c r="G17" s="5" t="s">
        <v>1276</v>
      </c>
      <c r="H17" s="169" t="s">
        <v>1286</v>
      </c>
    </row>
    <row r="18" spans="1:8" ht="40" x14ac:dyDescent="0.35">
      <c r="A18" s="5" t="s">
        <v>1273</v>
      </c>
      <c r="B18" s="5" t="s">
        <v>1287</v>
      </c>
      <c r="C18" s="172">
        <v>3.2</v>
      </c>
      <c r="D18" s="21" t="s">
        <v>1275</v>
      </c>
      <c r="E18" s="21">
        <v>2020</v>
      </c>
      <c r="F18" s="15">
        <v>2025</v>
      </c>
      <c r="G18" s="5" t="s">
        <v>1276</v>
      </c>
      <c r="H18" s="169" t="s">
        <v>1288</v>
      </c>
    </row>
    <row r="19" spans="1:8" ht="30" x14ac:dyDescent="0.35">
      <c r="A19" s="5" t="s">
        <v>1273</v>
      </c>
      <c r="B19" s="5" t="s">
        <v>1289</v>
      </c>
      <c r="C19" s="172">
        <v>1.8</v>
      </c>
      <c r="D19" s="21" t="s">
        <v>1290</v>
      </c>
      <c r="E19" s="21">
        <v>2020</v>
      </c>
      <c r="F19" s="15">
        <v>2025</v>
      </c>
      <c r="G19" s="5" t="s">
        <v>1276</v>
      </c>
      <c r="H19" s="169" t="s">
        <v>1291</v>
      </c>
    </row>
    <row r="20" spans="1:8" ht="40" x14ac:dyDescent="0.35">
      <c r="A20" s="5" t="s">
        <v>1273</v>
      </c>
      <c r="B20" s="5" t="s">
        <v>1292</v>
      </c>
      <c r="C20" s="172">
        <v>2.1</v>
      </c>
      <c r="D20" s="21" t="s">
        <v>1275</v>
      </c>
      <c r="E20" s="21">
        <v>2020</v>
      </c>
      <c r="F20" s="15">
        <v>2023</v>
      </c>
      <c r="G20" s="5" t="s">
        <v>1276</v>
      </c>
      <c r="H20" s="169" t="s">
        <v>1293</v>
      </c>
    </row>
    <row r="21" spans="1:8" ht="40" x14ac:dyDescent="0.35">
      <c r="A21" s="5" t="s">
        <v>1273</v>
      </c>
      <c r="B21" s="5" t="s">
        <v>1294</v>
      </c>
      <c r="C21" s="172">
        <v>1</v>
      </c>
      <c r="D21" s="21" t="s">
        <v>1275</v>
      </c>
      <c r="E21" s="21">
        <v>2020</v>
      </c>
      <c r="F21" s="15">
        <v>2025</v>
      </c>
      <c r="G21" s="5" t="s">
        <v>1276</v>
      </c>
      <c r="H21" s="169"/>
    </row>
    <row r="22" spans="1:8" ht="70" x14ac:dyDescent="0.35">
      <c r="A22" s="5" t="s">
        <v>185</v>
      </c>
      <c r="B22" s="5" t="s">
        <v>1295</v>
      </c>
      <c r="C22" s="6">
        <v>1500</v>
      </c>
      <c r="D22" s="78" t="s">
        <v>1255</v>
      </c>
      <c r="E22" s="21">
        <v>2013</v>
      </c>
      <c r="F22" s="15">
        <v>2033</v>
      </c>
      <c r="G22" s="137" t="s">
        <v>1296</v>
      </c>
      <c r="H22" s="49" t="s">
        <v>1297</v>
      </c>
    </row>
    <row r="23" spans="1:8" ht="130" x14ac:dyDescent="0.35">
      <c r="A23" s="5" t="s">
        <v>185</v>
      </c>
      <c r="B23" s="5" t="s">
        <v>1298</v>
      </c>
      <c r="C23" s="21">
        <v>100</v>
      </c>
      <c r="D23" s="78" t="s">
        <v>1255</v>
      </c>
      <c r="E23" s="21">
        <v>2019</v>
      </c>
      <c r="F23" s="15">
        <v>2025</v>
      </c>
      <c r="G23" s="5" t="s">
        <v>1299</v>
      </c>
      <c r="H23" s="173" t="s">
        <v>1300</v>
      </c>
    </row>
    <row r="24" spans="1:8" ht="40" x14ac:dyDescent="0.35">
      <c r="A24" s="5" t="s">
        <v>185</v>
      </c>
      <c r="B24" s="5" t="s">
        <v>1301</v>
      </c>
      <c r="C24" s="21">
        <v>35</v>
      </c>
      <c r="D24" s="83" t="s">
        <v>1255</v>
      </c>
      <c r="E24" s="21">
        <v>2018</v>
      </c>
      <c r="F24" s="15" t="s">
        <v>19</v>
      </c>
      <c r="G24" s="5" t="s">
        <v>1302</v>
      </c>
      <c r="H24" s="169" t="s">
        <v>1303</v>
      </c>
    </row>
    <row r="25" spans="1:8" ht="130" x14ac:dyDescent="0.35">
      <c r="A25" s="5" t="s">
        <v>185</v>
      </c>
      <c r="B25" s="5" t="s">
        <v>1304</v>
      </c>
      <c r="C25" s="21">
        <v>180</v>
      </c>
      <c r="D25" s="21"/>
      <c r="E25" s="21">
        <v>2017</v>
      </c>
      <c r="F25" s="15">
        <v>2020</v>
      </c>
      <c r="G25" s="5" t="s">
        <v>1305</v>
      </c>
      <c r="H25" s="169" t="s">
        <v>1306</v>
      </c>
    </row>
    <row r="26" spans="1:8" ht="100" x14ac:dyDescent="0.35">
      <c r="A26" s="5" t="s">
        <v>185</v>
      </c>
      <c r="B26" s="5" t="s">
        <v>1307</v>
      </c>
      <c r="C26" s="21">
        <v>250</v>
      </c>
      <c r="D26" s="21" t="s">
        <v>1255</v>
      </c>
      <c r="E26" s="21">
        <v>2014</v>
      </c>
      <c r="F26" s="15" t="s">
        <v>19</v>
      </c>
      <c r="G26" s="5" t="s">
        <v>1308</v>
      </c>
      <c r="H26" s="169" t="s">
        <v>1309</v>
      </c>
    </row>
    <row r="27" spans="1:8" ht="190" x14ac:dyDescent="0.35">
      <c r="A27" s="174" t="s">
        <v>185</v>
      </c>
      <c r="B27" s="175" t="s">
        <v>1310</v>
      </c>
      <c r="C27" s="176">
        <v>200</v>
      </c>
      <c r="D27" s="176" t="s">
        <v>1311</v>
      </c>
      <c r="E27" s="176">
        <v>2014</v>
      </c>
      <c r="F27" s="177">
        <v>2020</v>
      </c>
      <c r="G27" s="174" t="s">
        <v>1312</v>
      </c>
      <c r="H27" s="178" t="s">
        <v>1313</v>
      </c>
    </row>
    <row r="28" spans="1:8" ht="20" x14ac:dyDescent="0.35">
      <c r="A28" s="5" t="s">
        <v>185</v>
      </c>
      <c r="B28" s="5" t="s">
        <v>1314</v>
      </c>
      <c r="C28" s="21">
        <v>90</v>
      </c>
      <c r="D28" s="21" t="s">
        <v>1255</v>
      </c>
      <c r="E28" s="179">
        <v>2015</v>
      </c>
      <c r="F28" s="38">
        <v>2023</v>
      </c>
      <c r="G28" s="5" t="s">
        <v>1276</v>
      </c>
      <c r="H28" s="169" t="s">
        <v>1315</v>
      </c>
    </row>
    <row r="29" spans="1:8" ht="20" x14ac:dyDescent="0.35">
      <c r="A29" s="5" t="s">
        <v>185</v>
      </c>
      <c r="B29" s="5" t="s">
        <v>1316</v>
      </c>
      <c r="C29" s="21">
        <v>855.8</v>
      </c>
      <c r="D29" s="21" t="s">
        <v>1255</v>
      </c>
      <c r="E29" s="180">
        <v>2015</v>
      </c>
      <c r="F29" s="38">
        <v>2023</v>
      </c>
      <c r="G29" s="5" t="s">
        <v>1276</v>
      </c>
      <c r="H29" s="169" t="s">
        <v>1317</v>
      </c>
    </row>
    <row r="30" spans="1:8" ht="40" x14ac:dyDescent="0.35">
      <c r="A30" s="5" t="s">
        <v>185</v>
      </c>
      <c r="B30" s="5" t="s">
        <v>1318</v>
      </c>
      <c r="C30" s="21" t="s">
        <v>117</v>
      </c>
      <c r="D30" s="21" t="s">
        <v>1319</v>
      </c>
      <c r="E30" s="21">
        <v>2018</v>
      </c>
      <c r="F30" s="39">
        <v>2023</v>
      </c>
      <c r="G30" s="5" t="s">
        <v>1320</v>
      </c>
      <c r="H30" s="169" t="s">
        <v>1321</v>
      </c>
    </row>
    <row r="31" spans="1:8" ht="40" x14ac:dyDescent="0.35">
      <c r="A31" s="5" t="s">
        <v>185</v>
      </c>
      <c r="B31" s="5" t="s">
        <v>1322</v>
      </c>
      <c r="C31" s="21" t="s">
        <v>117</v>
      </c>
      <c r="D31" s="21" t="s">
        <v>1319</v>
      </c>
      <c r="E31" s="21">
        <v>2018</v>
      </c>
      <c r="F31" s="15">
        <v>2023</v>
      </c>
      <c r="G31" s="5" t="s">
        <v>1320</v>
      </c>
      <c r="H31" s="169" t="s">
        <v>1323</v>
      </c>
    </row>
    <row r="32" spans="1:8" ht="150" x14ac:dyDescent="0.35">
      <c r="A32" s="68" t="s">
        <v>185</v>
      </c>
      <c r="B32" s="68" t="s">
        <v>1324</v>
      </c>
      <c r="C32" s="25">
        <v>10</v>
      </c>
      <c r="D32" s="25" t="s">
        <v>1325</v>
      </c>
      <c r="E32" s="25">
        <v>2015</v>
      </c>
      <c r="F32" s="181" t="s">
        <v>19</v>
      </c>
      <c r="G32" s="5" t="s">
        <v>1326</v>
      </c>
      <c r="H32" s="169" t="s">
        <v>1327</v>
      </c>
    </row>
    <row r="33" spans="1:8" ht="230" x14ac:dyDescent="0.35">
      <c r="A33" s="5" t="s">
        <v>185</v>
      </c>
      <c r="B33" s="5" t="s">
        <v>1328</v>
      </c>
      <c r="C33" s="21" t="s">
        <v>117</v>
      </c>
      <c r="D33" s="21" t="s">
        <v>117</v>
      </c>
      <c r="E33" s="21">
        <v>2010</v>
      </c>
      <c r="F33" s="15" t="s">
        <v>1329</v>
      </c>
      <c r="G33" s="5" t="s">
        <v>1330</v>
      </c>
      <c r="H33" s="169"/>
    </row>
    <row r="34" spans="1:8" ht="90" x14ac:dyDescent="0.35">
      <c r="A34" s="5" t="s">
        <v>185</v>
      </c>
      <c r="B34" s="5" t="s">
        <v>1331</v>
      </c>
      <c r="C34" s="21">
        <v>25</v>
      </c>
      <c r="D34" s="21" t="s">
        <v>1332</v>
      </c>
      <c r="E34" s="21">
        <v>2018</v>
      </c>
      <c r="F34" s="15" t="s">
        <v>19</v>
      </c>
      <c r="G34" s="5" t="s">
        <v>1333</v>
      </c>
      <c r="H34" s="169" t="s">
        <v>1334</v>
      </c>
    </row>
    <row r="35" spans="1:8" ht="50" x14ac:dyDescent="0.35">
      <c r="A35" s="5" t="s">
        <v>185</v>
      </c>
      <c r="B35" s="5" t="s">
        <v>1335</v>
      </c>
      <c r="C35" s="6">
        <v>1500</v>
      </c>
      <c r="D35" s="21" t="s">
        <v>1255</v>
      </c>
      <c r="E35" s="21">
        <v>2015</v>
      </c>
      <c r="F35" s="15" t="s">
        <v>19</v>
      </c>
      <c r="G35" s="5" t="s">
        <v>1336</v>
      </c>
      <c r="H35" s="169" t="s">
        <v>1337</v>
      </c>
    </row>
    <row r="36" spans="1:8" ht="60" x14ac:dyDescent="0.35">
      <c r="A36" s="5" t="s">
        <v>1338</v>
      </c>
      <c r="B36" s="5" t="s">
        <v>1339</v>
      </c>
      <c r="C36" s="6">
        <v>1700</v>
      </c>
      <c r="D36" s="21"/>
      <c r="E36" s="21" t="s">
        <v>19</v>
      </c>
      <c r="F36" s="15" t="s">
        <v>19</v>
      </c>
      <c r="G36" s="5"/>
      <c r="H36" s="169" t="s">
        <v>1340</v>
      </c>
    </row>
    <row r="37" spans="1:8" ht="20" x14ac:dyDescent="0.35">
      <c r="A37" s="5" t="s">
        <v>1338</v>
      </c>
      <c r="B37" s="5" t="s">
        <v>1341</v>
      </c>
      <c r="C37" s="21">
        <v>35</v>
      </c>
      <c r="D37" s="21"/>
      <c r="E37" s="21" t="s">
        <v>19</v>
      </c>
      <c r="F37" s="15" t="s">
        <v>19</v>
      </c>
      <c r="G37" s="5"/>
      <c r="H37" s="169" t="s">
        <v>1342</v>
      </c>
    </row>
  </sheetData>
  <mergeCells count="2">
    <mergeCell ref="A2:H2"/>
    <mergeCell ref="A1:H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FF3C5B18883D4E21973B57C2EEED7FD1" version="1.0.0">
  <systemFields>
    <field name="Objective-Id">
      <value order="0">A33639285</value>
    </field>
    <field name="Objective-Title">
      <value order="0">WIIP Excel English Version</value>
    </field>
    <field name="Objective-Description">
      <value order="0"/>
    </field>
    <field name="Objective-CreationStamp">
      <value order="0">2021-03-01T13:29:26Z</value>
    </field>
    <field name="Objective-IsApproved">
      <value order="0">false</value>
    </field>
    <field name="Objective-IsPublished">
      <value order="0">true</value>
    </field>
    <field name="Objective-DatePublished">
      <value order="0">2021-03-01T14:45:43Z</value>
    </field>
    <field name="Objective-ModificationStamp">
      <value order="0">2021-03-01T14:45:43Z</value>
    </field>
    <field name="Objective-Owner">
      <value order="0">Davies, Helen (PSG- Strategic Budgeting)</value>
    </field>
    <field name="Objective-Path">
      <value order="0">Objective Global Folder:Business File Plan:Permanent Secretary's Group (PSG):Permanent Secretary's Group (PSG) - Welsh Treasury - Strategic Budgeting:1 - Save:Budget Policy:Capital &amp; WIIP (Part restricted):Infrastructure &amp; Capital Investment Strategy:Strategic Budgeting - Wales Infrastructure Investment Plan - Pipeline - 2020:Final Versions of WIIP</value>
    </field>
    <field name="Objective-Parent">
      <value order="0">Final Versions of WIIP</value>
    </field>
    <field name="Objective-State">
      <value order="0">Published</value>
    </field>
    <field name="Objective-VersionId">
      <value order="0">vA66566578</value>
    </field>
    <field name="Objective-Version">
      <value order="0">3.0</value>
    </field>
    <field name="Objective-VersionNumber">
      <value order="0">4</value>
    </field>
    <field name="Objective-VersionComment">
      <value order="0"/>
    </field>
    <field name="Objective-FileNumber">
      <value order="0">qA1448201</value>
    </field>
    <field name="Objective-Classification">
      <value order="0">Official</value>
    </field>
    <field name="Objective-Caveats">
      <value order="0"/>
    </field>
  </systemFields>
  <catalogues>
    <catalogue name="Document Type Catalogue" type="type" ori="id:cA14">
      <field name="Objective-Date Acquired">
        <value order="0">2021-03-01T00:00:00Z</value>
      </field>
      <field name="Objective-Official Transl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WIIP Pipeline March 2021</vt:lpstr>
      <vt:lpstr>Annex 1 Welsh Government</vt:lpstr>
      <vt:lpstr>Annex 2 Local Government</vt:lpstr>
      <vt:lpstr>Annex 3 Private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Wales infrastructure investment plan: project pipeline March 2021</dc:title>
  <dc:creator/>
  <cp:lastModifiedBy/>
  <dcterms:created xsi:type="dcterms:W3CDTF">2026-05-21T16:04:03Z</dcterms:created>
  <dcterms:modified xsi:type="dcterms:W3CDTF">2026-05-21T16:04:33Z</dcterms:modified>
</cp:coreProperties>
</file>