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5.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4.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https://energyservicewales.sharepoint.com/sites/EnergyService2/A0009/Public Sector LCHG/Grant Documents/R3 Documents/"/>
    </mc:Choice>
  </mc:AlternateContent>
  <xr:revisionPtr revIDLastSave="2805" documentId="8_{8D48D866-914F-4E8A-A474-1E7FED3A4EAB}" xr6:coauthVersionLast="47" xr6:coauthVersionMax="47" xr10:uidLastSave="{934AF547-D4AD-464E-8C74-F0A3DA043954}"/>
  <bookViews>
    <workbookView xWindow="-120" yWindow="-120" windowWidth="29040" windowHeight="15720" activeTab="7" xr2:uid="{F03D668F-6991-4800-A115-FA5B966BFF0C}"/>
  </bookViews>
  <sheets>
    <sheet name="Guidance Notes" sheetId="11" r:id="rId1"/>
    <sheet name="Lookups" sheetId="12" state="hidden" r:id="rId2"/>
    <sheet name="1. Questions " sheetId="22" r:id="rId3"/>
    <sheet name="2. Technical Details" sheetId="21" r:id="rId4"/>
    <sheet name="3. Deliverability Details" sheetId="20" r:id="rId5"/>
    <sheet name="4. Financial Detail" sheetId="19" r:id="rId6"/>
    <sheet name="5. Risks" sheetId="10" r:id="rId7"/>
    <sheet name="6. Summary &amp; Declaration" sheetId="7" r:id="rId8"/>
    <sheet name="All data export" sheetId="34" state="hidden" r:id="rId9"/>
    <sheet name="Export - current tracker" sheetId="33" state="hidden" r:id="rId10"/>
    <sheet name="TechnicalDeskReview" sheetId="29" state="hidden" r:id="rId11"/>
    <sheet name="ClarificationCall" sheetId="30" state="hidden" r:id="rId12"/>
    <sheet name="Calculation_factors" sheetId="31" state="hidden" r:id="rId13"/>
  </sheets>
  <definedNames>
    <definedName name="_xlnm._FilterDatabase" localSheetId="3" hidden="1">'2. Technical Details'!$A$8:$A$19</definedName>
    <definedName name="Slicer_hider">#N/A</definedName>
    <definedName name="Slicer_hider1">#N/A</definedName>
    <definedName name="Slicer_hider2">#N/A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4"/>
        <x14:slicerCache r:id="rId15"/>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4" l="1"/>
  <c r="B7" i="34"/>
  <c r="B8" i="34"/>
  <c r="B9" i="34"/>
  <c r="B10" i="34"/>
  <c r="B11" i="34"/>
  <c r="B12" i="34"/>
  <c r="B13" i="34"/>
  <c r="B14" i="34"/>
  <c r="B5" i="34"/>
  <c r="ER4" i="34"/>
  <c r="ES4" i="34"/>
  <c r="ET4" i="34"/>
  <c r="EQ4" i="34"/>
  <c r="EH5" i="34"/>
  <c r="EK5" i="34"/>
  <c r="EL5" i="34"/>
  <c r="EM5" i="34"/>
  <c r="EN5" i="34"/>
  <c r="EO5" i="34"/>
  <c r="EP5" i="34"/>
  <c r="EQ5" i="34"/>
  <c r="ER5" i="34"/>
  <c r="ES5" i="34"/>
  <c r="ET5" i="34"/>
  <c r="EH6" i="34"/>
  <c r="EK6" i="34"/>
  <c r="EL6" i="34"/>
  <c r="EM6" i="34"/>
  <c r="EN6" i="34"/>
  <c r="EO6" i="34"/>
  <c r="EP6" i="34"/>
  <c r="EQ6" i="34"/>
  <c r="ER6" i="34"/>
  <c r="ES6" i="34"/>
  <c r="ET6" i="34"/>
  <c r="EH7" i="34"/>
  <c r="EK7" i="34"/>
  <c r="EL7" i="34"/>
  <c r="EM7" i="34"/>
  <c r="EN7" i="34"/>
  <c r="EO7" i="34"/>
  <c r="EP7" i="34"/>
  <c r="EQ7" i="34"/>
  <c r="ER7" i="34"/>
  <c r="ES7" i="34"/>
  <c r="ET7" i="34"/>
  <c r="EH8" i="34"/>
  <c r="EK8" i="34"/>
  <c r="EL8" i="34"/>
  <c r="EM8" i="34"/>
  <c r="EN8" i="34"/>
  <c r="EO8" i="34"/>
  <c r="EP8" i="34"/>
  <c r="EQ8" i="34"/>
  <c r="ER8" i="34"/>
  <c r="ES8" i="34"/>
  <c r="ET8" i="34"/>
  <c r="EH9" i="34"/>
  <c r="EK9" i="34"/>
  <c r="EL9" i="34"/>
  <c r="EM9" i="34"/>
  <c r="EN9" i="34"/>
  <c r="EO9" i="34"/>
  <c r="EP9" i="34"/>
  <c r="EQ9" i="34"/>
  <c r="ER9" i="34"/>
  <c r="ES9" i="34"/>
  <c r="ET9" i="34"/>
  <c r="EH10" i="34"/>
  <c r="EK10" i="34"/>
  <c r="EL10" i="34"/>
  <c r="EM10" i="34"/>
  <c r="EN10" i="34"/>
  <c r="EO10" i="34"/>
  <c r="EP10" i="34"/>
  <c r="EQ10" i="34"/>
  <c r="ER10" i="34"/>
  <c r="ES10" i="34"/>
  <c r="ET10" i="34"/>
  <c r="EH11" i="34"/>
  <c r="EK11" i="34"/>
  <c r="EL11" i="34"/>
  <c r="EM11" i="34"/>
  <c r="EN11" i="34"/>
  <c r="EO11" i="34"/>
  <c r="EP11" i="34"/>
  <c r="EQ11" i="34"/>
  <c r="ER11" i="34"/>
  <c r="ES11" i="34"/>
  <c r="ET11" i="34"/>
  <c r="EH12" i="34"/>
  <c r="EK12" i="34"/>
  <c r="EL12" i="34"/>
  <c r="EM12" i="34"/>
  <c r="EN12" i="34"/>
  <c r="EO12" i="34"/>
  <c r="EP12" i="34"/>
  <c r="EQ12" i="34"/>
  <c r="ER12" i="34"/>
  <c r="ES12" i="34"/>
  <c r="ET12" i="34"/>
  <c r="EH13" i="34"/>
  <c r="EK13" i="34"/>
  <c r="EL13" i="34"/>
  <c r="EM13" i="34"/>
  <c r="EN13" i="34"/>
  <c r="EO13" i="34"/>
  <c r="EP13" i="34"/>
  <c r="EQ13" i="34"/>
  <c r="ER13" i="34"/>
  <c r="ES13" i="34"/>
  <c r="ET13" i="34"/>
  <c r="EH14" i="34"/>
  <c r="EK14" i="34"/>
  <c r="EL14" i="34"/>
  <c r="EM14" i="34"/>
  <c r="EN14" i="34"/>
  <c r="EO14" i="34"/>
  <c r="EP14" i="34"/>
  <c r="EQ14" i="34"/>
  <c r="ER14" i="34"/>
  <c r="ES14" i="34"/>
  <c r="ET14" i="34"/>
  <c r="DM5" i="34"/>
  <c r="DN5" i="34"/>
  <c r="DO5" i="34"/>
  <c r="DP5" i="34"/>
  <c r="DQ5" i="34"/>
  <c r="DR5" i="34"/>
  <c r="DT5" i="34"/>
  <c r="DU5" i="34"/>
  <c r="DM6" i="34"/>
  <c r="DN6" i="34"/>
  <c r="DO6" i="34"/>
  <c r="DP6" i="34"/>
  <c r="DQ6" i="34"/>
  <c r="DR6" i="34"/>
  <c r="DT6" i="34"/>
  <c r="DU6" i="34"/>
  <c r="DM7" i="34"/>
  <c r="DN7" i="34"/>
  <c r="DO7" i="34"/>
  <c r="DP7" i="34"/>
  <c r="DQ7" i="34"/>
  <c r="DR7" i="34"/>
  <c r="DT7" i="34"/>
  <c r="DU7" i="34"/>
  <c r="DM8" i="34"/>
  <c r="DN8" i="34"/>
  <c r="DO8" i="34"/>
  <c r="DP8" i="34"/>
  <c r="DQ8" i="34"/>
  <c r="DR8" i="34"/>
  <c r="DT8" i="34"/>
  <c r="DU8" i="34"/>
  <c r="DM9" i="34"/>
  <c r="DN9" i="34"/>
  <c r="DO9" i="34"/>
  <c r="DP9" i="34"/>
  <c r="DQ9" i="34"/>
  <c r="DR9" i="34"/>
  <c r="DT9" i="34"/>
  <c r="DU9" i="34"/>
  <c r="DM10" i="34"/>
  <c r="DN10" i="34"/>
  <c r="DO10" i="34"/>
  <c r="DP10" i="34"/>
  <c r="DQ10" i="34"/>
  <c r="DR10" i="34"/>
  <c r="DT10" i="34"/>
  <c r="DU10" i="34"/>
  <c r="DM11" i="34"/>
  <c r="DN11" i="34"/>
  <c r="DO11" i="34"/>
  <c r="DP11" i="34"/>
  <c r="DQ11" i="34"/>
  <c r="DR11" i="34"/>
  <c r="DT11" i="34"/>
  <c r="DU11" i="34"/>
  <c r="DM12" i="34"/>
  <c r="DN12" i="34"/>
  <c r="DO12" i="34"/>
  <c r="DP12" i="34"/>
  <c r="DQ12" i="34"/>
  <c r="DR12" i="34"/>
  <c r="DT12" i="34"/>
  <c r="DU12" i="34"/>
  <c r="DM13" i="34"/>
  <c r="DN13" i="34"/>
  <c r="DO13" i="34"/>
  <c r="DP13" i="34"/>
  <c r="DQ13" i="34"/>
  <c r="DR13" i="34"/>
  <c r="DT13" i="34"/>
  <c r="DU13" i="34"/>
  <c r="DM14" i="34"/>
  <c r="DN14" i="34"/>
  <c r="DO14" i="34"/>
  <c r="DP14" i="34"/>
  <c r="DQ14" i="34"/>
  <c r="DR14" i="34"/>
  <c r="DT14" i="34"/>
  <c r="DU14" i="34"/>
  <c r="DL6" i="34"/>
  <c r="DL7" i="34"/>
  <c r="DL8" i="34"/>
  <c r="DL9" i="34"/>
  <c r="DL10" i="34"/>
  <c r="DL11" i="34"/>
  <c r="DL12" i="34"/>
  <c r="DL13" i="34"/>
  <c r="DL14" i="34"/>
  <c r="DL5" i="34"/>
  <c r="DF5" i="34"/>
  <c r="DG5" i="34"/>
  <c r="DH5" i="34"/>
  <c r="DI5" i="34"/>
  <c r="DJ5" i="34"/>
  <c r="DK5" i="34"/>
  <c r="DF6" i="34"/>
  <c r="DG6" i="34"/>
  <c r="DH6" i="34"/>
  <c r="DI6" i="34"/>
  <c r="DJ6" i="34"/>
  <c r="DK6" i="34"/>
  <c r="DF7" i="34"/>
  <c r="DG7" i="34"/>
  <c r="DH7" i="34"/>
  <c r="DI7" i="34"/>
  <c r="DJ7" i="34"/>
  <c r="DK7" i="34"/>
  <c r="DF8" i="34"/>
  <c r="DG8" i="34"/>
  <c r="DH8" i="34"/>
  <c r="DI8" i="34"/>
  <c r="DJ8" i="34"/>
  <c r="DK8" i="34"/>
  <c r="DF9" i="34"/>
  <c r="DG9" i="34"/>
  <c r="DH9" i="34"/>
  <c r="DI9" i="34"/>
  <c r="DJ9" i="34"/>
  <c r="DK9" i="34"/>
  <c r="DF10" i="34"/>
  <c r="DG10" i="34"/>
  <c r="DH10" i="34"/>
  <c r="DI10" i="34"/>
  <c r="DJ10" i="34"/>
  <c r="DK10" i="34"/>
  <c r="DF11" i="34"/>
  <c r="DG11" i="34"/>
  <c r="DH11" i="34"/>
  <c r="DI11" i="34"/>
  <c r="DJ11" i="34"/>
  <c r="DK11" i="34"/>
  <c r="DF12" i="34"/>
  <c r="DG12" i="34"/>
  <c r="DH12" i="34"/>
  <c r="DI12" i="34"/>
  <c r="DJ12" i="34"/>
  <c r="DK12" i="34"/>
  <c r="DF13" i="34"/>
  <c r="DG13" i="34"/>
  <c r="DH13" i="34"/>
  <c r="DI13" i="34"/>
  <c r="DJ13" i="34"/>
  <c r="DK13" i="34"/>
  <c r="DF14" i="34"/>
  <c r="DG14" i="34"/>
  <c r="DH14" i="34"/>
  <c r="DI14" i="34"/>
  <c r="DJ14" i="34"/>
  <c r="DK14" i="34"/>
  <c r="DE6" i="34"/>
  <c r="DE7" i="34"/>
  <c r="DE8" i="34"/>
  <c r="DE9" i="34"/>
  <c r="DE10" i="34"/>
  <c r="DE11" i="34"/>
  <c r="DE12" i="34"/>
  <c r="DE13" i="34"/>
  <c r="DE14" i="34"/>
  <c r="DE5" i="34"/>
  <c r="CR5" i="34"/>
  <c r="CS5" i="34"/>
  <c r="CT5" i="34"/>
  <c r="CU5" i="34"/>
  <c r="CV5" i="34"/>
  <c r="CW5" i="34"/>
  <c r="CX5" i="34"/>
  <c r="CY5" i="34"/>
  <c r="CZ5" i="34"/>
  <c r="DA5" i="34"/>
  <c r="DB5" i="34"/>
  <c r="DC5" i="34"/>
  <c r="DD5" i="34"/>
  <c r="CR6" i="34"/>
  <c r="CS6" i="34"/>
  <c r="CT6" i="34"/>
  <c r="CU6" i="34"/>
  <c r="CV6" i="34"/>
  <c r="CW6" i="34"/>
  <c r="CX6" i="34"/>
  <c r="CY6" i="34"/>
  <c r="CZ6" i="34"/>
  <c r="DA6" i="34"/>
  <c r="DB6" i="34"/>
  <c r="DC6" i="34"/>
  <c r="DD6" i="34"/>
  <c r="CR7" i="34"/>
  <c r="CS7" i="34"/>
  <c r="CT7" i="34"/>
  <c r="CU7" i="34"/>
  <c r="CV7" i="34"/>
  <c r="CW7" i="34"/>
  <c r="CX7" i="34"/>
  <c r="CY7" i="34"/>
  <c r="CZ7" i="34"/>
  <c r="DA7" i="34"/>
  <c r="DB7" i="34"/>
  <c r="DC7" i="34"/>
  <c r="DD7" i="34"/>
  <c r="CR8" i="34"/>
  <c r="CS8" i="34"/>
  <c r="CT8" i="34"/>
  <c r="CU8" i="34"/>
  <c r="CV8" i="34"/>
  <c r="CW8" i="34"/>
  <c r="CX8" i="34"/>
  <c r="CY8" i="34"/>
  <c r="CZ8" i="34"/>
  <c r="DA8" i="34"/>
  <c r="DB8" i="34"/>
  <c r="DC8" i="34"/>
  <c r="DD8" i="34"/>
  <c r="CR9" i="34"/>
  <c r="CS9" i="34"/>
  <c r="CT9" i="34"/>
  <c r="CU9" i="34"/>
  <c r="CV9" i="34"/>
  <c r="CW9" i="34"/>
  <c r="CX9" i="34"/>
  <c r="CY9" i="34"/>
  <c r="CZ9" i="34"/>
  <c r="DA9" i="34"/>
  <c r="DB9" i="34"/>
  <c r="DC9" i="34"/>
  <c r="DD9" i="34"/>
  <c r="CR10" i="34"/>
  <c r="CS10" i="34"/>
  <c r="CT10" i="34"/>
  <c r="CU10" i="34"/>
  <c r="CV10" i="34"/>
  <c r="CW10" i="34"/>
  <c r="CX10" i="34"/>
  <c r="CY10" i="34"/>
  <c r="CZ10" i="34"/>
  <c r="DA10" i="34"/>
  <c r="DB10" i="34"/>
  <c r="DC10" i="34"/>
  <c r="DD10" i="34"/>
  <c r="CR11" i="34"/>
  <c r="CS11" i="34"/>
  <c r="CT11" i="34"/>
  <c r="CU11" i="34"/>
  <c r="CV11" i="34"/>
  <c r="CW11" i="34"/>
  <c r="CX11" i="34"/>
  <c r="CY11" i="34"/>
  <c r="CZ11" i="34"/>
  <c r="DA11" i="34"/>
  <c r="DB11" i="34"/>
  <c r="DC11" i="34"/>
  <c r="DD11" i="34"/>
  <c r="CR12" i="34"/>
  <c r="CS12" i="34"/>
  <c r="CT12" i="34"/>
  <c r="CU12" i="34"/>
  <c r="CV12" i="34"/>
  <c r="CW12" i="34"/>
  <c r="CX12" i="34"/>
  <c r="CY12" i="34"/>
  <c r="CZ12" i="34"/>
  <c r="DA12" i="34"/>
  <c r="DB12" i="34"/>
  <c r="DC12" i="34"/>
  <c r="DD12" i="34"/>
  <c r="CR13" i="34"/>
  <c r="CS13" i="34"/>
  <c r="CT13" i="34"/>
  <c r="CU13" i="34"/>
  <c r="CV13" i="34"/>
  <c r="CW13" i="34"/>
  <c r="CX13" i="34"/>
  <c r="CY13" i="34"/>
  <c r="CZ13" i="34"/>
  <c r="DA13" i="34"/>
  <c r="DB13" i="34"/>
  <c r="DC13" i="34"/>
  <c r="DD13" i="34"/>
  <c r="CR14" i="34"/>
  <c r="CS14" i="34"/>
  <c r="CT14" i="34"/>
  <c r="CU14" i="34"/>
  <c r="CV14" i="34"/>
  <c r="CW14" i="34"/>
  <c r="CX14" i="34"/>
  <c r="CY14" i="34"/>
  <c r="CZ14" i="34"/>
  <c r="DA14" i="34"/>
  <c r="DB14" i="34"/>
  <c r="DC14" i="34"/>
  <c r="DD14" i="34"/>
  <c r="CQ6" i="34"/>
  <c r="CQ7" i="34"/>
  <c r="CQ8" i="34"/>
  <c r="CQ9" i="34"/>
  <c r="CQ10" i="34"/>
  <c r="CQ11" i="34"/>
  <c r="CQ12" i="34"/>
  <c r="CQ13" i="34"/>
  <c r="CQ14" i="34"/>
  <c r="CQ5" i="34"/>
  <c r="BG5" i="34"/>
  <c r="BH5" i="34"/>
  <c r="BI5" i="34"/>
  <c r="BJ5" i="34"/>
  <c r="BL5" i="34"/>
  <c r="BM5" i="34"/>
  <c r="BN5" i="34"/>
  <c r="BO5" i="34"/>
  <c r="BP5" i="34"/>
  <c r="BQ5" i="34"/>
  <c r="BS5" i="34"/>
  <c r="BT5" i="34"/>
  <c r="BU5" i="34"/>
  <c r="BV5" i="34"/>
  <c r="BW5" i="34"/>
  <c r="BX5" i="34"/>
  <c r="CD5" i="34"/>
  <c r="BG6" i="34"/>
  <c r="BH6" i="34"/>
  <c r="BI6" i="34"/>
  <c r="BJ6" i="34"/>
  <c r="BL6" i="34"/>
  <c r="BM6" i="34"/>
  <c r="BN6" i="34"/>
  <c r="BO6" i="34"/>
  <c r="BP6" i="34"/>
  <c r="BQ6" i="34"/>
  <c r="BS6" i="34"/>
  <c r="BT6" i="34"/>
  <c r="BU6" i="34"/>
  <c r="BV6" i="34"/>
  <c r="BW6" i="34"/>
  <c r="BX6" i="34"/>
  <c r="CD6" i="34"/>
  <c r="BG7" i="34"/>
  <c r="BH7" i="34"/>
  <c r="BI7" i="34"/>
  <c r="BJ7" i="34"/>
  <c r="BL7" i="34"/>
  <c r="BM7" i="34"/>
  <c r="BN7" i="34"/>
  <c r="BO7" i="34"/>
  <c r="BP7" i="34"/>
  <c r="BQ7" i="34"/>
  <c r="BS7" i="34"/>
  <c r="BT7" i="34"/>
  <c r="BU7" i="34"/>
  <c r="BV7" i="34"/>
  <c r="BW7" i="34"/>
  <c r="BX7" i="34"/>
  <c r="CD7" i="34"/>
  <c r="BG8" i="34"/>
  <c r="BH8" i="34"/>
  <c r="BI8" i="34"/>
  <c r="BJ8" i="34"/>
  <c r="BL8" i="34"/>
  <c r="BM8" i="34"/>
  <c r="BN8" i="34"/>
  <c r="BO8" i="34"/>
  <c r="BP8" i="34"/>
  <c r="BQ8" i="34"/>
  <c r="BS8" i="34"/>
  <c r="BT8" i="34"/>
  <c r="BU8" i="34"/>
  <c r="BV8" i="34"/>
  <c r="BW8" i="34"/>
  <c r="BX8" i="34"/>
  <c r="CD8" i="34"/>
  <c r="BG9" i="34"/>
  <c r="BH9" i="34"/>
  <c r="BI9" i="34"/>
  <c r="BJ9" i="34"/>
  <c r="BL9" i="34"/>
  <c r="BM9" i="34"/>
  <c r="BN9" i="34"/>
  <c r="BO9" i="34"/>
  <c r="BP9" i="34"/>
  <c r="BQ9" i="34"/>
  <c r="BS9" i="34"/>
  <c r="BT9" i="34"/>
  <c r="BU9" i="34"/>
  <c r="BV9" i="34"/>
  <c r="BW9" i="34"/>
  <c r="BX9" i="34"/>
  <c r="CD9" i="34"/>
  <c r="BG10" i="34"/>
  <c r="BH10" i="34"/>
  <c r="BI10" i="34"/>
  <c r="BJ10" i="34"/>
  <c r="BL10" i="34"/>
  <c r="BM10" i="34"/>
  <c r="BN10" i="34"/>
  <c r="BO10" i="34"/>
  <c r="BP10" i="34"/>
  <c r="BQ10" i="34"/>
  <c r="BS10" i="34"/>
  <c r="BT10" i="34"/>
  <c r="BU10" i="34"/>
  <c r="BV10" i="34"/>
  <c r="BW10" i="34"/>
  <c r="BX10" i="34"/>
  <c r="CD10" i="34"/>
  <c r="BG11" i="34"/>
  <c r="BH11" i="34"/>
  <c r="BI11" i="34"/>
  <c r="BJ11" i="34"/>
  <c r="BL11" i="34"/>
  <c r="BM11" i="34"/>
  <c r="BN11" i="34"/>
  <c r="BO11" i="34"/>
  <c r="BP11" i="34"/>
  <c r="BQ11" i="34"/>
  <c r="BS11" i="34"/>
  <c r="BT11" i="34"/>
  <c r="BU11" i="34"/>
  <c r="BV11" i="34"/>
  <c r="BW11" i="34"/>
  <c r="BX11" i="34"/>
  <c r="CD11" i="34"/>
  <c r="BG12" i="34"/>
  <c r="BH12" i="34"/>
  <c r="BI12" i="34"/>
  <c r="BJ12" i="34"/>
  <c r="BL12" i="34"/>
  <c r="BM12" i="34"/>
  <c r="BN12" i="34"/>
  <c r="BO12" i="34"/>
  <c r="BP12" i="34"/>
  <c r="BQ12" i="34"/>
  <c r="BS12" i="34"/>
  <c r="BT12" i="34"/>
  <c r="BU12" i="34"/>
  <c r="BV12" i="34"/>
  <c r="BW12" i="34"/>
  <c r="BX12" i="34"/>
  <c r="CD12" i="34"/>
  <c r="BG13" i="34"/>
  <c r="BH13" i="34"/>
  <c r="BI13" i="34"/>
  <c r="BJ13" i="34"/>
  <c r="BL13" i="34"/>
  <c r="BM13" i="34"/>
  <c r="BN13" i="34"/>
  <c r="BO13" i="34"/>
  <c r="BP13" i="34"/>
  <c r="BQ13" i="34"/>
  <c r="BS13" i="34"/>
  <c r="BT13" i="34"/>
  <c r="BU13" i="34"/>
  <c r="BV13" i="34"/>
  <c r="BW13" i="34"/>
  <c r="BX13" i="34"/>
  <c r="CD13" i="34"/>
  <c r="BG14" i="34"/>
  <c r="BH14" i="34"/>
  <c r="BI14" i="34"/>
  <c r="BJ14" i="34"/>
  <c r="BL14" i="34"/>
  <c r="BM14" i="34"/>
  <c r="BN14" i="34"/>
  <c r="BO14" i="34"/>
  <c r="BP14" i="34"/>
  <c r="BQ14" i="34"/>
  <c r="BS14" i="34"/>
  <c r="BT14" i="34"/>
  <c r="BU14" i="34"/>
  <c r="BV14" i="34"/>
  <c r="BW14" i="34"/>
  <c r="BX14" i="34"/>
  <c r="CD14" i="34"/>
  <c r="BF6" i="34"/>
  <c r="BF7" i="34"/>
  <c r="BF8" i="34"/>
  <c r="BF9" i="34"/>
  <c r="BF10" i="34"/>
  <c r="BF11" i="34"/>
  <c r="BF12" i="34"/>
  <c r="BF13" i="34"/>
  <c r="BF14" i="34"/>
  <c r="BF5" i="34"/>
  <c r="AL5" i="34"/>
  <c r="AM5" i="34"/>
  <c r="AN5" i="34"/>
  <c r="AO5" i="34"/>
  <c r="AP5" i="34"/>
  <c r="AQ5" i="34"/>
  <c r="AR5" i="34"/>
  <c r="AS5" i="34"/>
  <c r="AT5" i="34"/>
  <c r="AU5" i="34"/>
  <c r="AV5" i="34"/>
  <c r="AW5" i="34"/>
  <c r="AX5" i="34"/>
  <c r="AY5" i="34"/>
  <c r="AZ5" i="34"/>
  <c r="BA5" i="34"/>
  <c r="BB5" i="34"/>
  <c r="BC5" i="34"/>
  <c r="AL6" i="34"/>
  <c r="AM6" i="34"/>
  <c r="AN6" i="34"/>
  <c r="AO6" i="34"/>
  <c r="AP6" i="34"/>
  <c r="AQ6" i="34"/>
  <c r="AR6" i="34"/>
  <c r="AS6" i="34"/>
  <c r="AT6" i="34"/>
  <c r="AU6" i="34"/>
  <c r="AV6" i="34"/>
  <c r="AW6" i="34"/>
  <c r="AX6" i="34"/>
  <c r="AY6" i="34"/>
  <c r="AZ6" i="34"/>
  <c r="BA6" i="34"/>
  <c r="BB6" i="34"/>
  <c r="BC6" i="34"/>
  <c r="AL7" i="34"/>
  <c r="AM7" i="34"/>
  <c r="AN7" i="34"/>
  <c r="AO7" i="34"/>
  <c r="AP7" i="34"/>
  <c r="AQ7" i="34"/>
  <c r="AR7" i="34"/>
  <c r="AS7" i="34"/>
  <c r="AT7" i="34"/>
  <c r="AU7" i="34"/>
  <c r="AV7" i="34"/>
  <c r="AW7" i="34"/>
  <c r="AX7" i="34"/>
  <c r="AY7" i="34"/>
  <c r="AZ7" i="34"/>
  <c r="BA7" i="34"/>
  <c r="BB7" i="34"/>
  <c r="BC7" i="34"/>
  <c r="AL8" i="34"/>
  <c r="AM8" i="34"/>
  <c r="AN8" i="34"/>
  <c r="AO8" i="34"/>
  <c r="AP8" i="34"/>
  <c r="AQ8" i="34"/>
  <c r="AR8" i="34"/>
  <c r="AS8" i="34"/>
  <c r="AT8" i="34"/>
  <c r="AU8" i="34"/>
  <c r="AV8" i="34"/>
  <c r="AW8" i="34"/>
  <c r="AX8" i="34"/>
  <c r="AY8" i="34"/>
  <c r="AZ8" i="34"/>
  <c r="BA8" i="34"/>
  <c r="BB8" i="34"/>
  <c r="BC8" i="34"/>
  <c r="AL9" i="34"/>
  <c r="AM9" i="34"/>
  <c r="AN9" i="34"/>
  <c r="AO9" i="34"/>
  <c r="AP9" i="34"/>
  <c r="AQ9" i="34"/>
  <c r="AR9" i="34"/>
  <c r="AS9" i="34"/>
  <c r="AT9" i="34"/>
  <c r="AU9" i="34"/>
  <c r="AV9" i="34"/>
  <c r="AW9" i="34"/>
  <c r="AX9" i="34"/>
  <c r="AY9" i="34"/>
  <c r="AZ9" i="34"/>
  <c r="BA9" i="34"/>
  <c r="BB9" i="34"/>
  <c r="BC9" i="34"/>
  <c r="AL10" i="34"/>
  <c r="AM10" i="34"/>
  <c r="AN10" i="34"/>
  <c r="AO10" i="34"/>
  <c r="AP10" i="34"/>
  <c r="AQ10" i="34"/>
  <c r="AR10" i="34"/>
  <c r="AS10" i="34"/>
  <c r="AT10" i="34"/>
  <c r="AU10" i="34"/>
  <c r="AV10" i="34"/>
  <c r="AW10" i="34"/>
  <c r="AX10" i="34"/>
  <c r="AY10" i="34"/>
  <c r="AZ10" i="34"/>
  <c r="BA10" i="34"/>
  <c r="BB10" i="34"/>
  <c r="BC10" i="34"/>
  <c r="AL11" i="34"/>
  <c r="AM11" i="34"/>
  <c r="AN11" i="34"/>
  <c r="AO11" i="34"/>
  <c r="AP11" i="34"/>
  <c r="AQ11" i="34"/>
  <c r="AR11" i="34"/>
  <c r="AS11" i="34"/>
  <c r="AT11" i="34"/>
  <c r="AU11" i="34"/>
  <c r="AV11" i="34"/>
  <c r="AW11" i="34"/>
  <c r="AX11" i="34"/>
  <c r="AY11" i="34"/>
  <c r="AZ11" i="34"/>
  <c r="BA11" i="34"/>
  <c r="BB11" i="34"/>
  <c r="BC11" i="34"/>
  <c r="AL12" i="34"/>
  <c r="AM12" i="34"/>
  <c r="AN12" i="34"/>
  <c r="AO12" i="34"/>
  <c r="AP12" i="34"/>
  <c r="AQ12" i="34"/>
  <c r="AR12" i="34"/>
  <c r="AS12" i="34"/>
  <c r="AT12" i="34"/>
  <c r="AU12" i="34"/>
  <c r="AV12" i="34"/>
  <c r="AW12" i="34"/>
  <c r="AX12" i="34"/>
  <c r="AY12" i="34"/>
  <c r="AZ12" i="34"/>
  <c r="BA12" i="34"/>
  <c r="BB12" i="34"/>
  <c r="BC12" i="34"/>
  <c r="AL13" i="34"/>
  <c r="AM13" i="34"/>
  <c r="AN13" i="34"/>
  <c r="AO13" i="34"/>
  <c r="AP13" i="34"/>
  <c r="AQ13" i="34"/>
  <c r="AR13" i="34"/>
  <c r="AS13" i="34"/>
  <c r="AT13" i="34"/>
  <c r="AU13" i="34"/>
  <c r="AV13" i="34"/>
  <c r="AW13" i="34"/>
  <c r="AX13" i="34"/>
  <c r="AY13" i="34"/>
  <c r="AZ13" i="34"/>
  <c r="BA13" i="34"/>
  <c r="BB13" i="34"/>
  <c r="BC13" i="34"/>
  <c r="AL14" i="34"/>
  <c r="AM14" i="34"/>
  <c r="AN14" i="34"/>
  <c r="AO14" i="34"/>
  <c r="AP14" i="34"/>
  <c r="AQ14" i="34"/>
  <c r="AR14" i="34"/>
  <c r="AS14" i="34"/>
  <c r="AT14" i="34"/>
  <c r="AU14" i="34"/>
  <c r="AV14" i="34"/>
  <c r="AW14" i="34"/>
  <c r="AX14" i="34"/>
  <c r="AY14" i="34"/>
  <c r="AZ14" i="34"/>
  <c r="BA14" i="34"/>
  <c r="BB14" i="34"/>
  <c r="BC14" i="34"/>
  <c r="AK6" i="34"/>
  <c r="AK7" i="34"/>
  <c r="AK8" i="34"/>
  <c r="AK9" i="34"/>
  <c r="AK10" i="34"/>
  <c r="AK11" i="34"/>
  <c r="AK12" i="34"/>
  <c r="AK13" i="34"/>
  <c r="AK14" i="34"/>
  <c r="AK5" i="34"/>
  <c r="D5" i="34"/>
  <c r="E5" i="34"/>
  <c r="F5" i="34"/>
  <c r="G5" i="34"/>
  <c r="H5" i="34"/>
  <c r="I5" i="34"/>
  <c r="J5" i="34"/>
  <c r="K5" i="34"/>
  <c r="L5" i="34"/>
  <c r="M5" i="34"/>
  <c r="N5" i="34"/>
  <c r="O5" i="34"/>
  <c r="P5" i="34"/>
  <c r="Q5" i="34"/>
  <c r="R5" i="34"/>
  <c r="S5" i="34"/>
  <c r="T5" i="34"/>
  <c r="U5" i="34"/>
  <c r="V5" i="34"/>
  <c r="W5" i="34"/>
  <c r="X5" i="34"/>
  <c r="Y5" i="34"/>
  <c r="Z5" i="34"/>
  <c r="AA5" i="34"/>
  <c r="AB5" i="34"/>
  <c r="AC5" i="34"/>
  <c r="AD5" i="34"/>
  <c r="AE5" i="34"/>
  <c r="AF5" i="34"/>
  <c r="D6" i="34"/>
  <c r="E6" i="34"/>
  <c r="F6" i="34"/>
  <c r="G6" i="34"/>
  <c r="H6" i="34"/>
  <c r="I6" i="34"/>
  <c r="J6" i="34"/>
  <c r="K6" i="34"/>
  <c r="L6" i="34"/>
  <c r="M6" i="34"/>
  <c r="N6" i="34"/>
  <c r="O6" i="34"/>
  <c r="P6" i="34"/>
  <c r="Q6" i="34"/>
  <c r="R6" i="34"/>
  <c r="S6" i="34"/>
  <c r="T6" i="34"/>
  <c r="U6" i="34"/>
  <c r="V6" i="34"/>
  <c r="W6" i="34"/>
  <c r="X6" i="34"/>
  <c r="Y6" i="34"/>
  <c r="Z6" i="34"/>
  <c r="AA6" i="34"/>
  <c r="AB6" i="34"/>
  <c r="AC6" i="34"/>
  <c r="AD6" i="34"/>
  <c r="AE6" i="34"/>
  <c r="AF6" i="34"/>
  <c r="D7" i="34"/>
  <c r="E7" i="34"/>
  <c r="F7" i="34"/>
  <c r="G7" i="34"/>
  <c r="H7" i="34"/>
  <c r="I7" i="34"/>
  <c r="J7" i="34"/>
  <c r="K7" i="34"/>
  <c r="L7" i="34"/>
  <c r="M7" i="34"/>
  <c r="N7" i="34"/>
  <c r="O7" i="34"/>
  <c r="P7" i="34"/>
  <c r="Q7" i="34"/>
  <c r="R7" i="34"/>
  <c r="S7" i="34"/>
  <c r="T7" i="34"/>
  <c r="U7" i="34"/>
  <c r="V7" i="34"/>
  <c r="W7" i="34"/>
  <c r="X7" i="34"/>
  <c r="Y7" i="34"/>
  <c r="Z7" i="34"/>
  <c r="AA7" i="34"/>
  <c r="AB7" i="34"/>
  <c r="AC7" i="34"/>
  <c r="AD7" i="34"/>
  <c r="AE7" i="34"/>
  <c r="AF7" i="34"/>
  <c r="D8" i="34"/>
  <c r="E8" i="34"/>
  <c r="F8" i="34"/>
  <c r="G8" i="34"/>
  <c r="H8" i="34"/>
  <c r="I8" i="34"/>
  <c r="J8" i="34"/>
  <c r="K8" i="34"/>
  <c r="L8" i="34"/>
  <c r="M8" i="34"/>
  <c r="N8" i="34"/>
  <c r="O8" i="34"/>
  <c r="P8" i="34"/>
  <c r="Q8" i="34"/>
  <c r="R8" i="34"/>
  <c r="S8" i="34"/>
  <c r="T8" i="34"/>
  <c r="U8" i="34"/>
  <c r="V8" i="34"/>
  <c r="W8" i="34"/>
  <c r="X8" i="34"/>
  <c r="Y8" i="34"/>
  <c r="Z8" i="34"/>
  <c r="AA8" i="34"/>
  <c r="AB8" i="34"/>
  <c r="AC8" i="34"/>
  <c r="AD8" i="34"/>
  <c r="AE8" i="34"/>
  <c r="AF8" i="34"/>
  <c r="D9" i="34"/>
  <c r="E9" i="34"/>
  <c r="F9" i="34"/>
  <c r="G9" i="34"/>
  <c r="H9" i="34"/>
  <c r="I9" i="34"/>
  <c r="J9" i="34"/>
  <c r="K9" i="34"/>
  <c r="L9" i="34"/>
  <c r="M9" i="34"/>
  <c r="N9" i="34"/>
  <c r="O9" i="34"/>
  <c r="P9" i="34"/>
  <c r="Q9" i="34"/>
  <c r="R9" i="34"/>
  <c r="S9" i="34"/>
  <c r="T9" i="34"/>
  <c r="U9" i="34"/>
  <c r="V9" i="34"/>
  <c r="W9" i="34"/>
  <c r="X9" i="34"/>
  <c r="Y9" i="34"/>
  <c r="Z9" i="34"/>
  <c r="AA9" i="34"/>
  <c r="AB9" i="34"/>
  <c r="AC9" i="34"/>
  <c r="AD9" i="34"/>
  <c r="AE9" i="34"/>
  <c r="AF9" i="34"/>
  <c r="D10" i="34"/>
  <c r="E10" i="34"/>
  <c r="F10" i="34"/>
  <c r="G10" i="34"/>
  <c r="H10" i="34"/>
  <c r="I10" i="34"/>
  <c r="J10" i="34"/>
  <c r="K10" i="34"/>
  <c r="L10" i="34"/>
  <c r="M10" i="34"/>
  <c r="N10" i="34"/>
  <c r="O10" i="34"/>
  <c r="P10" i="34"/>
  <c r="Q10" i="34"/>
  <c r="R10" i="34"/>
  <c r="S10" i="34"/>
  <c r="T10" i="34"/>
  <c r="U10" i="34"/>
  <c r="V10" i="34"/>
  <c r="W10" i="34"/>
  <c r="X10" i="34"/>
  <c r="Y10" i="34"/>
  <c r="Z10" i="34"/>
  <c r="AA10" i="34"/>
  <c r="AB10" i="34"/>
  <c r="AC10" i="34"/>
  <c r="AD10" i="34"/>
  <c r="AE10" i="34"/>
  <c r="AF10" i="34"/>
  <c r="D11" i="34"/>
  <c r="E11" i="34"/>
  <c r="F11" i="34"/>
  <c r="G11" i="34"/>
  <c r="H11" i="34"/>
  <c r="I11" i="34"/>
  <c r="J11" i="34"/>
  <c r="K11" i="34"/>
  <c r="L11" i="34"/>
  <c r="M11" i="34"/>
  <c r="N11" i="34"/>
  <c r="O11" i="34"/>
  <c r="P11" i="34"/>
  <c r="Q11" i="34"/>
  <c r="R11" i="34"/>
  <c r="S11" i="34"/>
  <c r="T11" i="34"/>
  <c r="U11" i="34"/>
  <c r="V11" i="34"/>
  <c r="W11" i="34"/>
  <c r="X11" i="34"/>
  <c r="Y11" i="34"/>
  <c r="Z11" i="34"/>
  <c r="AA11" i="34"/>
  <c r="AB11" i="34"/>
  <c r="AC11" i="34"/>
  <c r="AD11" i="34"/>
  <c r="AE11" i="34"/>
  <c r="AF11" i="34"/>
  <c r="D12" i="34"/>
  <c r="E12" i="34"/>
  <c r="F12" i="34"/>
  <c r="G12" i="34"/>
  <c r="H12" i="34"/>
  <c r="I12" i="34"/>
  <c r="J12" i="34"/>
  <c r="K12" i="34"/>
  <c r="L12" i="34"/>
  <c r="M12" i="34"/>
  <c r="N12" i="34"/>
  <c r="O12" i="34"/>
  <c r="P12" i="34"/>
  <c r="Q12" i="34"/>
  <c r="R12" i="34"/>
  <c r="S12" i="34"/>
  <c r="T12" i="34"/>
  <c r="U12" i="34"/>
  <c r="V12" i="34"/>
  <c r="W12" i="34"/>
  <c r="X12" i="34"/>
  <c r="Y12" i="34"/>
  <c r="Z12" i="34"/>
  <c r="AA12" i="34"/>
  <c r="AB12" i="34"/>
  <c r="AC12" i="34"/>
  <c r="AD12" i="34"/>
  <c r="AE12" i="34"/>
  <c r="AF12" i="34"/>
  <c r="D13" i="34"/>
  <c r="E13" i="34"/>
  <c r="F13" i="34"/>
  <c r="G13" i="34"/>
  <c r="H13" i="34"/>
  <c r="I13" i="34"/>
  <c r="J13" i="34"/>
  <c r="K13" i="34"/>
  <c r="L13" i="34"/>
  <c r="M13" i="34"/>
  <c r="N13" i="34"/>
  <c r="O13" i="34"/>
  <c r="P13" i="34"/>
  <c r="Q13" i="34"/>
  <c r="R13" i="34"/>
  <c r="S13" i="34"/>
  <c r="T13" i="34"/>
  <c r="U13" i="34"/>
  <c r="V13" i="34"/>
  <c r="W13" i="34"/>
  <c r="X13" i="34"/>
  <c r="Y13" i="34"/>
  <c r="Z13" i="34"/>
  <c r="AA13" i="34"/>
  <c r="AB13" i="34"/>
  <c r="AC13" i="34"/>
  <c r="AD13" i="34"/>
  <c r="AE13" i="34"/>
  <c r="AF13" i="34"/>
  <c r="D14" i="34"/>
  <c r="E14" i="34"/>
  <c r="F14" i="34"/>
  <c r="G14" i="34"/>
  <c r="H14" i="34"/>
  <c r="I14" i="34"/>
  <c r="J14" i="34"/>
  <c r="K14" i="34"/>
  <c r="L14" i="34"/>
  <c r="M14" i="34"/>
  <c r="N14" i="34"/>
  <c r="O14" i="34"/>
  <c r="P14" i="34"/>
  <c r="Q14" i="34"/>
  <c r="R14" i="34"/>
  <c r="S14" i="34"/>
  <c r="T14" i="34"/>
  <c r="U14" i="34"/>
  <c r="V14" i="34"/>
  <c r="W14" i="34"/>
  <c r="X14" i="34"/>
  <c r="Y14" i="34"/>
  <c r="Z14" i="34"/>
  <c r="AA14" i="34"/>
  <c r="AB14" i="34"/>
  <c r="AC14" i="34"/>
  <c r="AD14" i="34"/>
  <c r="AE14" i="34"/>
  <c r="AF14" i="34"/>
  <c r="C14" i="34"/>
  <c r="C12" i="34"/>
  <c r="C13" i="34"/>
  <c r="C6" i="34"/>
  <c r="C7" i="34"/>
  <c r="C8" i="34"/>
  <c r="C9" i="34"/>
  <c r="C10" i="34"/>
  <c r="C11" i="34"/>
  <c r="C5" i="34"/>
  <c r="W5" i="33"/>
  <c r="X5" i="33"/>
  <c r="Y5" i="33"/>
  <c r="Z5" i="33"/>
  <c r="W6" i="33"/>
  <c r="X6" i="33"/>
  <c r="Y6" i="33"/>
  <c r="Z6" i="33"/>
  <c r="W7" i="33"/>
  <c r="X7" i="33"/>
  <c r="Y7" i="33"/>
  <c r="Z7" i="33"/>
  <c r="W8" i="33"/>
  <c r="X8" i="33"/>
  <c r="Y8" i="33"/>
  <c r="Z8" i="33"/>
  <c r="W9" i="33"/>
  <c r="X9" i="33"/>
  <c r="Y9" i="33"/>
  <c r="Z9" i="33"/>
  <c r="W10" i="33"/>
  <c r="X10" i="33"/>
  <c r="Y10" i="33"/>
  <c r="Z10" i="33"/>
  <c r="W11" i="33"/>
  <c r="X11" i="33"/>
  <c r="Y11" i="33"/>
  <c r="Z11" i="33"/>
  <c r="W12" i="33"/>
  <c r="X12" i="33"/>
  <c r="Y12" i="33"/>
  <c r="Z12" i="33"/>
  <c r="W13" i="33"/>
  <c r="X13" i="33"/>
  <c r="Y13" i="33"/>
  <c r="Z13" i="33"/>
  <c r="Z4" i="33"/>
  <c r="Y4" i="33"/>
  <c r="X4" i="33"/>
  <c r="W4" i="33"/>
  <c r="T5" i="33"/>
  <c r="T6" i="33"/>
  <c r="T7" i="33"/>
  <c r="T8" i="33"/>
  <c r="T9" i="33"/>
  <c r="T10" i="33"/>
  <c r="T11" i="33"/>
  <c r="T12" i="33"/>
  <c r="T13" i="33"/>
  <c r="T4" i="33"/>
  <c r="O5" i="33"/>
  <c r="O6" i="33"/>
  <c r="O7" i="33"/>
  <c r="O8" i="33"/>
  <c r="O9" i="33"/>
  <c r="O10" i="33"/>
  <c r="O11" i="33"/>
  <c r="O12" i="33"/>
  <c r="O13" i="33"/>
  <c r="O4" i="33"/>
  <c r="S5" i="33"/>
  <c r="S6" i="33"/>
  <c r="S7" i="33"/>
  <c r="S8" i="33"/>
  <c r="S9" i="33"/>
  <c r="S10" i="33"/>
  <c r="S11" i="33"/>
  <c r="S12" i="33"/>
  <c r="S13" i="33"/>
  <c r="S4" i="33"/>
  <c r="R5" i="33"/>
  <c r="R6" i="33"/>
  <c r="R7" i="33"/>
  <c r="R8" i="33"/>
  <c r="R9" i="33"/>
  <c r="R10" i="33"/>
  <c r="R11" i="33"/>
  <c r="R12" i="33"/>
  <c r="R13" i="33"/>
  <c r="R4" i="33"/>
  <c r="Q5" i="33"/>
  <c r="Q6" i="33"/>
  <c r="Q7" i="33"/>
  <c r="Q8" i="33"/>
  <c r="Q9" i="33"/>
  <c r="Q10" i="33"/>
  <c r="Q11" i="33"/>
  <c r="Q12" i="33"/>
  <c r="Q13" i="33"/>
  <c r="Q4" i="33"/>
  <c r="D5" i="33"/>
  <c r="E5" i="33"/>
  <c r="D6" i="33"/>
  <c r="E6" i="33"/>
  <c r="D7" i="33"/>
  <c r="E7" i="33"/>
  <c r="D8" i="33"/>
  <c r="E8" i="33"/>
  <c r="D9" i="33"/>
  <c r="E9" i="33"/>
  <c r="D10" i="33"/>
  <c r="E10" i="33"/>
  <c r="D11" i="33"/>
  <c r="E11" i="33"/>
  <c r="D12" i="33"/>
  <c r="E12" i="33"/>
  <c r="D13" i="33"/>
  <c r="E13" i="33"/>
  <c r="E4" i="33"/>
  <c r="D4" i="33"/>
  <c r="B5" i="33"/>
  <c r="B6" i="33"/>
  <c r="B7" i="33"/>
  <c r="B8" i="33"/>
  <c r="B9" i="33"/>
  <c r="B10" i="33"/>
  <c r="B11" i="33"/>
  <c r="B12" i="33"/>
  <c r="B13" i="33"/>
  <c r="B4" i="33"/>
  <c r="W27" i="21" l="1"/>
  <c r="G137" i="7" a="1"/>
  <c r="G137" i="7" s="1"/>
  <c r="G128" i="7"/>
  <c r="G20" i="7"/>
  <c r="G138" i="7" s="1"/>
  <c r="E11" i="31"/>
  <c r="H11" i="31" s="1"/>
  <c r="E12" i="31"/>
  <c r="H12" i="31" s="1"/>
  <c r="E13" i="31"/>
  <c r="H13" i="31" s="1"/>
  <c r="E10" i="31"/>
  <c r="H10" i="31" s="1"/>
  <c r="E6" i="31"/>
  <c r="H6" i="31" s="1"/>
  <c r="I6" i="31" s="1"/>
  <c r="E8" i="31"/>
  <c r="H8" i="31" s="1"/>
  <c r="E9" i="31"/>
  <c r="H9" i="31" s="1"/>
  <c r="E7" i="31"/>
  <c r="H7" i="31" s="1"/>
  <c r="L73" i="7"/>
  <c r="F90" i="7" s="1"/>
  <c r="M73" i="7"/>
  <c r="F91" i="7" s="1"/>
  <c r="N73" i="7"/>
  <c r="F92" i="7" s="1"/>
  <c r="K73" i="7"/>
  <c r="F89" i="7" s="1"/>
  <c r="E75" i="7"/>
  <c r="E76" i="7"/>
  <c r="E77" i="7"/>
  <c r="E78" i="7"/>
  <c r="E79" i="7"/>
  <c r="E80" i="7"/>
  <c r="E81" i="7"/>
  <c r="E82" i="7"/>
  <c r="E83" i="7"/>
  <c r="E74" i="7"/>
  <c r="A20" i="19"/>
  <c r="A21" i="19"/>
  <c r="A22" i="19"/>
  <c r="A23" i="19"/>
  <c r="A19" i="19"/>
  <c r="D25" i="19"/>
  <c r="A25" i="19" s="1"/>
  <c r="D26" i="19"/>
  <c r="A26" i="19" s="1"/>
  <c r="D27" i="19"/>
  <c r="A27" i="19" s="1"/>
  <c r="D28" i="19"/>
  <c r="A28" i="19" s="1"/>
  <c r="D29" i="19"/>
  <c r="A29" i="19" s="1"/>
  <c r="D30" i="19"/>
  <c r="A30" i="19" s="1"/>
  <c r="D31" i="19"/>
  <c r="A31" i="19" s="1"/>
  <c r="D32" i="19"/>
  <c r="A32" i="19" s="1"/>
  <c r="D33" i="19"/>
  <c r="A33" i="19" s="1"/>
  <c r="D24" i="19"/>
  <c r="A24" i="19" s="1"/>
  <c r="Z43" i="21"/>
  <c r="Z44" i="21"/>
  <c r="Z45" i="21"/>
  <c r="AI10" i="21"/>
  <c r="AI11" i="21"/>
  <c r="AI12" i="21"/>
  <c r="AI13" i="21"/>
  <c r="AI14" i="21"/>
  <c r="AI15" i="21"/>
  <c r="AI16" i="21"/>
  <c r="AI17" i="21"/>
  <c r="AI18" i="21"/>
  <c r="AI9" i="21"/>
  <c r="Z41" i="21"/>
  <c r="Z42" i="21"/>
  <c r="Z46" i="21"/>
  <c r="Z47" i="21"/>
  <c r="Z48" i="21"/>
  <c r="Z49" i="21"/>
  <c r="Z40" i="21"/>
  <c r="S24" i="19"/>
  <c r="EU5" i="34" s="1"/>
  <c r="L10" i="19"/>
  <c r="L11" i="19"/>
  <c r="L12" i="19"/>
  <c r="L13" i="19"/>
  <c r="L14" i="19"/>
  <c r="L15" i="19"/>
  <c r="L16" i="19"/>
  <c r="L17" i="19"/>
  <c r="L18" i="19"/>
  <c r="L9" i="19"/>
  <c r="A9" i="21"/>
  <c r="A10" i="21"/>
  <c r="A11" i="21"/>
  <c r="A12" i="21"/>
  <c r="A13" i="21"/>
  <c r="A14" i="21"/>
  <c r="A15" i="21"/>
  <c r="A16" i="21"/>
  <c r="A17" i="21"/>
  <c r="A18" i="21"/>
  <c r="A19" i="20"/>
  <c r="A20" i="20"/>
  <c r="A21" i="20"/>
  <c r="A22" i="20"/>
  <c r="A23" i="20"/>
  <c r="A24" i="20"/>
  <c r="D26" i="20"/>
  <c r="A26" i="20" s="1"/>
  <c r="D27" i="20"/>
  <c r="A27" i="20" s="1"/>
  <c r="D28" i="20"/>
  <c r="A28" i="20" s="1"/>
  <c r="D29" i="20"/>
  <c r="A29" i="20" s="1"/>
  <c r="D30" i="20"/>
  <c r="A30" i="20" s="1"/>
  <c r="D31" i="20"/>
  <c r="A31" i="20" s="1"/>
  <c r="D32" i="20"/>
  <c r="A32" i="20" s="1"/>
  <c r="D33" i="20"/>
  <c r="A33" i="20" s="1"/>
  <c r="D34" i="20"/>
  <c r="A34" i="20" s="1"/>
  <c r="D25" i="20"/>
  <c r="A25" i="20" s="1"/>
  <c r="AO47" i="21" l="1"/>
  <c r="CP12" i="34" s="1"/>
  <c r="AE47" i="21"/>
  <c r="AO42" i="21"/>
  <c r="CP7" i="34" s="1"/>
  <c r="AE42" i="21"/>
  <c r="AE41" i="21"/>
  <c r="AE40" i="21"/>
  <c r="AO49" i="21"/>
  <c r="CP14" i="34" s="1"/>
  <c r="AE49" i="21"/>
  <c r="AO45" i="21"/>
  <c r="CP10" i="34" s="1"/>
  <c r="AE45" i="21"/>
  <c r="AE48" i="21"/>
  <c r="AO44" i="21"/>
  <c r="CP9" i="34" s="1"/>
  <c r="AE44" i="21"/>
  <c r="AO43" i="21"/>
  <c r="CP8" i="34" s="1"/>
  <c r="AE43" i="21"/>
  <c r="AO46" i="21"/>
  <c r="CP11" i="34" s="1"/>
  <c r="AE46" i="21"/>
  <c r="T15" i="19"/>
  <c r="EA11" i="34" s="1"/>
  <c r="DS11" i="34"/>
  <c r="P11" i="19"/>
  <c r="DW7" i="34" s="1"/>
  <c r="DS7" i="34"/>
  <c r="P17" i="19"/>
  <c r="DW13" i="34" s="1"/>
  <c r="DS13" i="34"/>
  <c r="S14" i="19"/>
  <c r="DZ10" i="34" s="1"/>
  <c r="DS10" i="34"/>
  <c r="R13" i="19"/>
  <c r="DY9" i="34" s="1"/>
  <c r="DS9" i="34"/>
  <c r="Q12" i="19"/>
  <c r="DX8" i="34" s="1"/>
  <c r="DS8" i="34"/>
  <c r="Q9" i="19"/>
  <c r="DX5" i="34" s="1"/>
  <c r="DS5" i="34"/>
  <c r="O18" i="19"/>
  <c r="DV14" i="34" s="1"/>
  <c r="DS14" i="34"/>
  <c r="O10" i="19"/>
  <c r="DV6" i="34" s="1"/>
  <c r="DS6" i="34"/>
  <c r="U16" i="19"/>
  <c r="EB12" i="34" s="1"/>
  <c r="DS12" i="34"/>
  <c r="W13" i="19"/>
  <c r="ED9" i="34" s="1"/>
  <c r="W14" i="19"/>
  <c r="ED10" i="34" s="1"/>
  <c r="V14" i="19"/>
  <c r="BJ9" i="33" s="1"/>
  <c r="AH8" i="34"/>
  <c r="BG7" i="33"/>
  <c r="AH5" i="34"/>
  <c r="BG4" i="33"/>
  <c r="AH6" i="34"/>
  <c r="BG5" i="33"/>
  <c r="V18" i="19"/>
  <c r="BH13" i="33"/>
  <c r="CA14" i="34"/>
  <c r="V10" i="19"/>
  <c r="BH5" i="33"/>
  <c r="CA6" i="34"/>
  <c r="AH7" i="34"/>
  <c r="BG6" i="33"/>
  <c r="W9" i="19"/>
  <c r="ED5" i="34" s="1"/>
  <c r="CA5" i="34"/>
  <c r="BH4" i="33"/>
  <c r="V17" i="19"/>
  <c r="CA13" i="34"/>
  <c r="BH12" i="33"/>
  <c r="BG10" i="33"/>
  <c r="AH11" i="34"/>
  <c r="V15" i="19"/>
  <c r="CA11" i="34"/>
  <c r="BH10" i="33"/>
  <c r="BG9" i="33"/>
  <c r="AH10" i="34"/>
  <c r="BH9" i="33"/>
  <c r="CA10" i="34"/>
  <c r="V12" i="19"/>
  <c r="CA8" i="34"/>
  <c r="BH7" i="33"/>
  <c r="AH14" i="34"/>
  <c r="BG13" i="33"/>
  <c r="AO41" i="21"/>
  <c r="CP6" i="34" s="1"/>
  <c r="AH13" i="34"/>
  <c r="BG12" i="33"/>
  <c r="AH12" i="34"/>
  <c r="BG11" i="33"/>
  <c r="AO48" i="21"/>
  <c r="CP13" i="34" s="1"/>
  <c r="V16" i="19"/>
  <c r="BH11" i="33"/>
  <c r="CA12" i="34"/>
  <c r="V11" i="19"/>
  <c r="BH6" i="33"/>
  <c r="CA7" i="34"/>
  <c r="BG8" i="33"/>
  <c r="AH9" i="34"/>
  <c r="V13" i="19"/>
  <c r="CA9" i="34"/>
  <c r="BH8" i="33"/>
  <c r="BD7" i="34"/>
  <c r="V9" i="19"/>
  <c r="AO40" i="21"/>
  <c r="CP5" i="34" s="1"/>
  <c r="W17" i="19"/>
  <c r="ED13" i="34" s="1"/>
  <c r="W18" i="19"/>
  <c r="ED14" i="34" s="1"/>
  <c r="W12" i="19"/>
  <c r="ED8" i="34" s="1"/>
  <c r="W16" i="19"/>
  <c r="ED12" i="34" s="1"/>
  <c r="W11" i="19"/>
  <c r="ED7" i="34" s="1"/>
  <c r="W15" i="19"/>
  <c r="ED11" i="34" s="1"/>
  <c r="W10" i="19"/>
  <c r="ED6" i="34" s="1"/>
  <c r="S15" i="19"/>
  <c r="DZ11" i="34" s="1"/>
  <c r="R15" i="19"/>
  <c r="DY11" i="34" s="1"/>
  <c r="Q14" i="19"/>
  <c r="DX10" i="34" s="1"/>
  <c r="P14" i="19"/>
  <c r="DW10" i="34" s="1"/>
  <c r="R14" i="19"/>
  <c r="DY10" i="34" s="1"/>
  <c r="T9" i="19"/>
  <c r="EA5" i="34" s="1"/>
  <c r="R11" i="19"/>
  <c r="DY7" i="34" s="1"/>
  <c r="S9" i="19"/>
  <c r="DZ5" i="34" s="1"/>
  <c r="O11" i="19"/>
  <c r="DV7" i="34" s="1"/>
  <c r="T16" i="19"/>
  <c r="EA12" i="34" s="1"/>
  <c r="U10" i="19"/>
  <c r="EB6" i="34" s="1"/>
  <c r="O13" i="19"/>
  <c r="DV9" i="34" s="1"/>
  <c r="T12" i="19"/>
  <c r="EA8" i="34" s="1"/>
  <c r="T10" i="19"/>
  <c r="EA6" i="34" s="1"/>
  <c r="T18" i="19"/>
  <c r="EA14" i="34" s="1"/>
  <c r="O12" i="19"/>
  <c r="DV8" i="34" s="1"/>
  <c r="S10" i="19"/>
  <c r="DZ6" i="34" s="1"/>
  <c r="O9" i="19"/>
  <c r="DV5" i="34" s="1"/>
  <c r="R18" i="19"/>
  <c r="DY14" i="34" s="1"/>
  <c r="Q13" i="19"/>
  <c r="DX9" i="34" s="1"/>
  <c r="T11" i="19"/>
  <c r="EA7" i="34" s="1"/>
  <c r="Q10" i="19"/>
  <c r="DX6" i="34" s="1"/>
  <c r="U12" i="19"/>
  <c r="EB8" i="34" s="1"/>
  <c r="P9" i="19"/>
  <c r="DW5" i="34" s="1"/>
  <c r="U18" i="19"/>
  <c r="EB14" i="34" s="1"/>
  <c r="P12" i="19"/>
  <c r="DW8" i="34" s="1"/>
  <c r="S18" i="19"/>
  <c r="DZ14" i="34" s="1"/>
  <c r="U11" i="19"/>
  <c r="EB7" i="34" s="1"/>
  <c r="R10" i="19"/>
  <c r="DY6" i="34" s="1"/>
  <c r="U9" i="19"/>
  <c r="EB5" i="34" s="1"/>
  <c r="Q18" i="19"/>
  <c r="DX14" i="34" s="1"/>
  <c r="P13" i="19"/>
  <c r="DW9" i="34" s="1"/>
  <c r="S11" i="19"/>
  <c r="DZ7" i="34" s="1"/>
  <c r="S16" i="19"/>
  <c r="DZ12" i="34" s="1"/>
  <c r="S17" i="19"/>
  <c r="DZ13" i="34" s="1"/>
  <c r="Q15" i="19"/>
  <c r="DX11" i="34" s="1"/>
  <c r="P15" i="19"/>
  <c r="DW11" i="34" s="1"/>
  <c r="P16" i="19"/>
  <c r="DW12" i="34" s="1"/>
  <c r="O16" i="19"/>
  <c r="DV12" i="34" s="1"/>
  <c r="T13" i="19"/>
  <c r="EA9" i="34" s="1"/>
  <c r="R9" i="19"/>
  <c r="DY5" i="34" s="1"/>
  <c r="P18" i="19"/>
  <c r="DW14" i="34" s="1"/>
  <c r="O17" i="19"/>
  <c r="DV13" i="34" s="1"/>
  <c r="U15" i="19"/>
  <c r="EB11" i="34" s="1"/>
  <c r="T14" i="19"/>
  <c r="EA10" i="34" s="1"/>
  <c r="S13" i="19"/>
  <c r="DZ9" i="34" s="1"/>
  <c r="R12" i="19"/>
  <c r="DY8" i="34" s="1"/>
  <c r="Q11" i="19"/>
  <c r="DX7" i="34" s="1"/>
  <c r="P10" i="19"/>
  <c r="DW6" i="34" s="1"/>
  <c r="U17" i="19"/>
  <c r="EB13" i="34" s="1"/>
  <c r="T17" i="19"/>
  <c r="EA13" i="34" s="1"/>
  <c r="R16" i="19"/>
  <c r="DY12" i="34" s="1"/>
  <c r="R17" i="19"/>
  <c r="DY13" i="34" s="1"/>
  <c r="Q16" i="19"/>
  <c r="DX12" i="34" s="1"/>
  <c r="O14" i="19"/>
  <c r="DV10" i="34" s="1"/>
  <c r="Q17" i="19"/>
  <c r="DX13" i="34" s="1"/>
  <c r="O15" i="19"/>
  <c r="DV11" i="34" s="1"/>
  <c r="U13" i="19"/>
  <c r="EB9" i="34" s="1"/>
  <c r="U14" i="19"/>
  <c r="EB10" i="34" s="1"/>
  <c r="S12" i="19"/>
  <c r="DZ8" i="34" s="1"/>
  <c r="EC10" i="34" l="1"/>
  <c r="BP12" i="33"/>
  <c r="BN12" i="33"/>
  <c r="BI12" i="33"/>
  <c r="BO12" i="33"/>
  <c r="BK12" i="33"/>
  <c r="BL12" i="33"/>
  <c r="BO8" i="33"/>
  <c r="BK8" i="33"/>
  <c r="BI8" i="33"/>
  <c r="BL8" i="33"/>
  <c r="BP8" i="33"/>
  <c r="BN8" i="33"/>
  <c r="BK5" i="33"/>
  <c r="BL5" i="33"/>
  <c r="BP5" i="33"/>
  <c r="BI5" i="33"/>
  <c r="BN5" i="33"/>
  <c r="BO5" i="33"/>
  <c r="BP11" i="33"/>
  <c r="BN11" i="33"/>
  <c r="BI11" i="33"/>
  <c r="BO11" i="33"/>
  <c r="BK11" i="33"/>
  <c r="BL11" i="33"/>
  <c r="BJ12" i="33"/>
  <c r="EC13" i="34"/>
  <c r="EC9" i="34"/>
  <c r="BJ8" i="33"/>
  <c r="BO7" i="33"/>
  <c r="BI7" i="33"/>
  <c r="BP7" i="33"/>
  <c r="BL7" i="33"/>
  <c r="BK7" i="33"/>
  <c r="BN7" i="33"/>
  <c r="BJ4" i="33"/>
  <c r="EC5" i="34"/>
  <c r="BJ7" i="33"/>
  <c r="EC8" i="34"/>
  <c r="BK13" i="33"/>
  <c r="BL13" i="33"/>
  <c r="BN13" i="33"/>
  <c r="BO13" i="33"/>
  <c r="BI13" i="33"/>
  <c r="BP13" i="33"/>
  <c r="BI6" i="33"/>
  <c r="BK6" i="33"/>
  <c r="BL6" i="33"/>
  <c r="BO6" i="33"/>
  <c r="BP6" i="33"/>
  <c r="BN6" i="33"/>
  <c r="BJ13" i="33"/>
  <c r="EC14" i="34"/>
  <c r="EC7" i="34"/>
  <c r="BJ6" i="33"/>
  <c r="BP9" i="33"/>
  <c r="BK9" i="33"/>
  <c r="BN9" i="33"/>
  <c r="BL9" i="33"/>
  <c r="BO9" i="33"/>
  <c r="BI9" i="33"/>
  <c r="BJ5" i="33"/>
  <c r="EC6" i="34"/>
  <c r="BJ11" i="33"/>
  <c r="EC12" i="34"/>
  <c r="BI10" i="33"/>
  <c r="BK10" i="33"/>
  <c r="BO10" i="33"/>
  <c r="BL10" i="33"/>
  <c r="BP10" i="33"/>
  <c r="BN10" i="33"/>
  <c r="BK4" i="33"/>
  <c r="BI4" i="33"/>
  <c r="BL4" i="33"/>
  <c r="BN4" i="33"/>
  <c r="BO4" i="33"/>
  <c r="BP4" i="33"/>
  <c r="EC11" i="34"/>
  <c r="BJ10" i="33"/>
  <c r="AK10" i="21" l="1"/>
  <c r="AJ6" i="34" s="1"/>
  <c r="AK11" i="21"/>
  <c r="AJ7" i="34" s="1"/>
  <c r="AK12" i="21"/>
  <c r="AJ8" i="34" s="1"/>
  <c r="AK13" i="21"/>
  <c r="AJ9" i="34" s="1"/>
  <c r="AK14" i="21"/>
  <c r="AJ10" i="34" s="1"/>
  <c r="AK15" i="21"/>
  <c r="AJ11" i="34" s="1"/>
  <c r="AK16" i="21"/>
  <c r="AJ12" i="34" s="1"/>
  <c r="AK17" i="21"/>
  <c r="AJ13" i="34" s="1"/>
  <c r="AK18" i="21"/>
  <c r="AJ14" i="34" s="1"/>
  <c r="AJ10" i="21"/>
  <c r="AI6" i="34" s="1"/>
  <c r="AJ11" i="21"/>
  <c r="AI7" i="34" s="1"/>
  <c r="AJ12" i="21"/>
  <c r="AI8" i="34" s="1"/>
  <c r="AJ13" i="21"/>
  <c r="AI9" i="34" s="1"/>
  <c r="AJ14" i="21"/>
  <c r="AI10" i="34" s="1"/>
  <c r="AJ15" i="21"/>
  <c r="AI11" i="34" s="1"/>
  <c r="AJ16" i="21"/>
  <c r="AI12" i="34" s="1"/>
  <c r="AJ17" i="21"/>
  <c r="AI13" i="34" s="1"/>
  <c r="AJ18" i="21"/>
  <c r="AI14" i="34" s="1"/>
  <c r="AB41" i="21"/>
  <c r="CC6" i="34" s="1"/>
  <c r="AB42" i="21"/>
  <c r="CC7" i="34" s="1"/>
  <c r="AB43" i="21"/>
  <c r="CC8" i="34" s="1"/>
  <c r="AB44" i="21"/>
  <c r="CC9" i="34" s="1"/>
  <c r="AB45" i="21"/>
  <c r="CC10" i="34" s="1"/>
  <c r="AB46" i="21"/>
  <c r="CC11" i="34" s="1"/>
  <c r="AB47" i="21"/>
  <c r="CC12" i="34" s="1"/>
  <c r="AB48" i="21"/>
  <c r="CC13" i="34" s="1"/>
  <c r="AB49" i="21"/>
  <c r="CC14" i="34" s="1"/>
  <c r="AA41" i="21"/>
  <c r="AA42" i="21"/>
  <c r="AA43" i="21"/>
  <c r="AA44" i="21"/>
  <c r="AA45" i="21"/>
  <c r="AA46" i="21"/>
  <c r="AA47" i="21"/>
  <c r="AA48" i="21"/>
  <c r="AA49" i="21"/>
  <c r="AA40" i="21"/>
  <c r="CB5" i="34" s="1"/>
  <c r="CB6" i="34" l="1"/>
  <c r="CB13" i="34"/>
  <c r="CB12" i="34"/>
  <c r="CB11" i="34"/>
  <c r="CB8" i="34"/>
  <c r="CB7" i="34"/>
  <c r="CB14" i="34"/>
  <c r="CB10" i="34"/>
  <c r="CB9" i="34"/>
  <c r="D41" i="21" l="1"/>
  <c r="D42" i="21"/>
  <c r="D43" i="21"/>
  <c r="D44" i="21"/>
  <c r="D45" i="21"/>
  <c r="D46" i="21"/>
  <c r="D47" i="21"/>
  <c r="D48" i="21"/>
  <c r="D49" i="21"/>
  <c r="D40" i="21"/>
  <c r="D26" i="21"/>
  <c r="A26" i="21" s="1"/>
  <c r="D27" i="21"/>
  <c r="A27" i="21" s="1"/>
  <c r="D28" i="21"/>
  <c r="A28" i="21" s="1"/>
  <c r="D29" i="21"/>
  <c r="A29" i="21" s="1"/>
  <c r="D30" i="21"/>
  <c r="A30" i="21" s="1"/>
  <c r="D31" i="21"/>
  <c r="A31" i="21" s="1"/>
  <c r="D32" i="21"/>
  <c r="A32" i="21" s="1"/>
  <c r="D33" i="21"/>
  <c r="A33" i="21" s="1"/>
  <c r="D34" i="21"/>
  <c r="A34" i="21" s="1"/>
  <c r="D25" i="21"/>
  <c r="A25" i="21" s="1"/>
  <c r="AG43" i="21"/>
  <c r="AF46" i="21"/>
  <c r="W26" i="21"/>
  <c r="BD6" i="34" s="1"/>
  <c r="W28" i="21"/>
  <c r="BD8" i="34" s="1"/>
  <c r="W29" i="21"/>
  <c r="BD9" i="34" s="1"/>
  <c r="W30" i="21"/>
  <c r="BD10" i="34" s="1"/>
  <c r="W31" i="21"/>
  <c r="BD11" i="34" s="1"/>
  <c r="W32" i="21"/>
  <c r="BD12" i="34" s="1"/>
  <c r="W33" i="21"/>
  <c r="BD13" i="34" s="1"/>
  <c r="W34" i="21"/>
  <c r="BD14" i="34" s="1"/>
  <c r="W25" i="21"/>
  <c r="BD5" i="34" s="1"/>
  <c r="A48" i="21" l="1"/>
  <c r="C12" i="33"/>
  <c r="A46" i="21"/>
  <c r="C10" i="33"/>
  <c r="A45" i="21"/>
  <c r="C9" i="33"/>
  <c r="A43" i="21"/>
  <c r="C7" i="33"/>
  <c r="A47" i="21"/>
  <c r="C11" i="33"/>
  <c r="A44" i="21"/>
  <c r="C8" i="33"/>
  <c r="A40" i="21"/>
  <c r="C4" i="33"/>
  <c r="A42" i="21"/>
  <c r="C6" i="33"/>
  <c r="A49" i="21"/>
  <c r="C13" i="33"/>
  <c r="A41" i="21"/>
  <c r="C5" i="33"/>
  <c r="X15" i="19"/>
  <c r="EE11" i="34" s="1"/>
  <c r="U10" i="33"/>
  <c r="CG11" i="34"/>
  <c r="Y12" i="19"/>
  <c r="CH8" i="34"/>
  <c r="V7" i="33"/>
  <c r="AL43" i="21"/>
  <c r="CM8" i="34" s="1"/>
  <c r="AF45" i="21"/>
  <c r="AG42" i="21"/>
  <c r="AG49" i="21"/>
  <c r="AG41" i="21"/>
  <c r="AF43" i="21"/>
  <c r="AG46" i="21"/>
  <c r="AG45" i="21"/>
  <c r="AG47" i="21"/>
  <c r="AG44" i="21"/>
  <c r="AF47" i="21"/>
  <c r="AF42" i="21"/>
  <c r="X11" i="19" s="1"/>
  <c r="AF48" i="21"/>
  <c r="AG48" i="21"/>
  <c r="AF49" i="21"/>
  <c r="AF41" i="21"/>
  <c r="X10" i="19" s="1"/>
  <c r="AF44" i="21"/>
  <c r="CF6" i="34"/>
  <c r="CF7" i="34"/>
  <c r="CF8" i="34"/>
  <c r="CF9" i="34"/>
  <c r="CF10" i="34"/>
  <c r="CF11" i="34"/>
  <c r="CF12" i="34"/>
  <c r="CF13" i="34"/>
  <c r="CF14" i="34"/>
  <c r="CF5" i="34"/>
  <c r="K75" i="7"/>
  <c r="L75" i="7"/>
  <c r="M75" i="7"/>
  <c r="N75" i="7"/>
  <c r="K76" i="7"/>
  <c r="L76" i="7"/>
  <c r="M76" i="7"/>
  <c r="N76" i="7"/>
  <c r="K77" i="7"/>
  <c r="L77" i="7"/>
  <c r="M77" i="7"/>
  <c r="N77" i="7"/>
  <c r="K78" i="7"/>
  <c r="L78" i="7"/>
  <c r="M78" i="7"/>
  <c r="N78" i="7"/>
  <c r="K79" i="7"/>
  <c r="L79" i="7"/>
  <c r="M79" i="7"/>
  <c r="N79" i="7"/>
  <c r="K80" i="7"/>
  <c r="L80" i="7"/>
  <c r="M80" i="7"/>
  <c r="N80" i="7"/>
  <c r="K81" i="7"/>
  <c r="L81" i="7"/>
  <c r="M81" i="7"/>
  <c r="N81" i="7"/>
  <c r="K82" i="7"/>
  <c r="L82" i="7"/>
  <c r="M82" i="7"/>
  <c r="N82" i="7"/>
  <c r="K83" i="7"/>
  <c r="L83" i="7"/>
  <c r="M83" i="7"/>
  <c r="N83" i="7"/>
  <c r="L74" i="7"/>
  <c r="M74" i="7"/>
  <c r="N74" i="7"/>
  <c r="K74" i="7"/>
  <c r="S25" i="19"/>
  <c r="EU6" i="34" s="1"/>
  <c r="S26" i="19"/>
  <c r="EU7" i="34" s="1"/>
  <c r="S27" i="19"/>
  <c r="EU8" i="34" s="1"/>
  <c r="S28" i="19"/>
  <c r="EU9" i="34" s="1"/>
  <c r="S29" i="19"/>
  <c r="EU10" i="34" s="1"/>
  <c r="S30" i="19"/>
  <c r="EU11" i="34" s="1"/>
  <c r="S31" i="19"/>
  <c r="EU12" i="34" s="1"/>
  <c r="S32" i="19"/>
  <c r="EU13" i="34" s="1"/>
  <c r="S33" i="19"/>
  <c r="EU14" i="34" s="1"/>
  <c r="H75" i="7"/>
  <c r="K5" i="33" s="1"/>
  <c r="H76" i="7"/>
  <c r="K6" i="33" s="1"/>
  <c r="H77" i="7"/>
  <c r="K7" i="33" s="1"/>
  <c r="H78" i="7"/>
  <c r="K8" i="33" s="1"/>
  <c r="H79" i="7"/>
  <c r="K9" i="33" s="1"/>
  <c r="H80" i="7"/>
  <c r="K10" i="33" s="1"/>
  <c r="H81" i="7"/>
  <c r="K11" i="33" s="1"/>
  <c r="H82" i="7"/>
  <c r="K12" i="33" s="1"/>
  <c r="H74" i="7"/>
  <c r="K4" i="33" s="1"/>
  <c r="Y13" i="19" l="1"/>
  <c r="V8" i="33"/>
  <c r="CH9" i="34"/>
  <c r="X13" i="19"/>
  <c r="EE9" i="34" s="1"/>
  <c r="U8" i="33"/>
  <c r="CG9" i="34"/>
  <c r="Y16" i="19"/>
  <c r="CH12" i="34"/>
  <c r="V11" i="33"/>
  <c r="EE6" i="34"/>
  <c r="CG6" i="34"/>
  <c r="U5" i="33"/>
  <c r="Y14" i="19"/>
  <c r="V9" i="33"/>
  <c r="CH10" i="34"/>
  <c r="X18" i="19"/>
  <c r="EE14" i="34" s="1"/>
  <c r="CG14" i="34"/>
  <c r="U13" i="33"/>
  <c r="Y15" i="19"/>
  <c r="V10" i="33"/>
  <c r="CH11" i="34"/>
  <c r="Y17" i="19"/>
  <c r="CH13" i="34"/>
  <c r="V12" i="33"/>
  <c r="X12" i="19"/>
  <c r="EE8" i="34" s="1"/>
  <c r="CG8" i="34"/>
  <c r="U7" i="33"/>
  <c r="BS7" i="33"/>
  <c r="BT7" i="33"/>
  <c r="EF8" i="34"/>
  <c r="X17" i="19"/>
  <c r="EE13" i="34" s="1"/>
  <c r="CG13" i="34"/>
  <c r="U12" i="33"/>
  <c r="Y10" i="19"/>
  <c r="V5" i="33"/>
  <c r="CH6" i="34"/>
  <c r="EE7" i="34"/>
  <c r="U6" i="33"/>
  <c r="CG7" i="34"/>
  <c r="Y18" i="19"/>
  <c r="V13" i="33"/>
  <c r="CH14" i="34"/>
  <c r="BQ10" i="33"/>
  <c r="BR10" i="33"/>
  <c r="X14" i="19"/>
  <c r="EE10" i="34" s="1"/>
  <c r="CG10" i="34"/>
  <c r="U9" i="33"/>
  <c r="X16" i="19"/>
  <c r="EE12" i="34" s="1"/>
  <c r="CG12" i="34"/>
  <c r="U11" i="33"/>
  <c r="Y11" i="19"/>
  <c r="V6" i="33"/>
  <c r="CH7" i="34"/>
  <c r="AL47" i="21"/>
  <c r="CM12" i="34" s="1"/>
  <c r="AL41" i="21"/>
  <c r="CM6" i="34" s="1"/>
  <c r="AL49" i="21"/>
  <c r="CM14" i="34" s="1"/>
  <c r="AL44" i="21"/>
  <c r="CM9" i="34" s="1"/>
  <c r="AL42" i="21"/>
  <c r="CM7" i="34" s="1"/>
  <c r="AL45" i="21"/>
  <c r="CM10" i="34" s="1"/>
  <c r="AL46" i="21"/>
  <c r="CM11" i="34" s="1"/>
  <c r="AL48" i="21"/>
  <c r="CM13" i="34" s="1"/>
  <c r="G89" i="7"/>
  <c r="G92" i="7"/>
  <c r="G91" i="7"/>
  <c r="G90" i="7"/>
  <c r="H83" i="7"/>
  <c r="Y41" i="21"/>
  <c r="Y42" i="21"/>
  <c r="Y43" i="21"/>
  <c r="Y44" i="21"/>
  <c r="Y45" i="21"/>
  <c r="Y46" i="21"/>
  <c r="Y47" i="21"/>
  <c r="Y48" i="21"/>
  <c r="Y49" i="21"/>
  <c r="Y40" i="21"/>
  <c r="X49" i="21"/>
  <c r="BY14" i="34" s="1"/>
  <c r="X48" i="21"/>
  <c r="BY13" i="34" s="1"/>
  <c r="X47" i="21"/>
  <c r="BY12" i="34" s="1"/>
  <c r="X46" i="21"/>
  <c r="BY11" i="34" s="1"/>
  <c r="X45" i="21"/>
  <c r="BY10" i="34" s="1"/>
  <c r="X44" i="21"/>
  <c r="BY9" i="34" s="1"/>
  <c r="X43" i="21"/>
  <c r="BY8" i="34" s="1"/>
  <c r="X42" i="21"/>
  <c r="BY7" i="34" s="1"/>
  <c r="X41" i="21"/>
  <c r="BY6" i="34" s="1"/>
  <c r="X40" i="21"/>
  <c r="BY5" i="34" s="1"/>
  <c r="Q49" i="21"/>
  <c r="BR14" i="34" s="1"/>
  <c r="Q48" i="21"/>
  <c r="BR13" i="34" s="1"/>
  <c r="Q47" i="21"/>
  <c r="BR12" i="34" s="1"/>
  <c r="Q46" i="21"/>
  <c r="BR11" i="34" s="1"/>
  <c r="Q45" i="21"/>
  <c r="BR10" i="34" s="1"/>
  <c r="Q44" i="21"/>
  <c r="BR9" i="34" s="1"/>
  <c r="Q43" i="21"/>
  <c r="BR8" i="34" s="1"/>
  <c r="Q42" i="21"/>
  <c r="BR7" i="34" s="1"/>
  <c r="Q41" i="21"/>
  <c r="BR6" i="34" s="1"/>
  <c r="Q40" i="21"/>
  <c r="BR5" i="34" s="1"/>
  <c r="J41" i="21"/>
  <c r="BK6" i="34" s="1"/>
  <c r="J42" i="21"/>
  <c r="BK7" i="34" s="1"/>
  <c r="J43" i="21"/>
  <c r="BK8" i="34" s="1"/>
  <c r="J44" i="21"/>
  <c r="BK9" i="34" s="1"/>
  <c r="J45" i="21"/>
  <c r="BK10" i="34" s="1"/>
  <c r="J46" i="21"/>
  <c r="BK11" i="34" s="1"/>
  <c r="J47" i="21"/>
  <c r="BK12" i="34" s="1"/>
  <c r="J48" i="21"/>
  <c r="BK13" i="34" s="1"/>
  <c r="J49" i="21"/>
  <c r="BK14" i="34" s="1"/>
  <c r="J40" i="21"/>
  <c r="BK5" i="34" s="1"/>
  <c r="G87" i="7" l="1"/>
  <c r="K13" i="33"/>
  <c r="BZ9" i="34"/>
  <c r="N8" i="33"/>
  <c r="AN44" i="21"/>
  <c r="CO9" i="34" s="1"/>
  <c r="AK44" i="21"/>
  <c r="CL9" i="34" s="1"/>
  <c r="BZ7" i="34"/>
  <c r="N6" i="33"/>
  <c r="AN42" i="21"/>
  <c r="CO7" i="34" s="1"/>
  <c r="AK42" i="21"/>
  <c r="CL7" i="34" s="1"/>
  <c r="N5" i="33"/>
  <c r="BZ6" i="34"/>
  <c r="AN41" i="21"/>
  <c r="CO6" i="34" s="1"/>
  <c r="AK41" i="21"/>
  <c r="CL6" i="34" s="1"/>
  <c r="BZ11" i="34"/>
  <c r="N10" i="33"/>
  <c r="AN46" i="21"/>
  <c r="CO11" i="34" s="1"/>
  <c r="AK46" i="21"/>
  <c r="CL11" i="34" s="1"/>
  <c r="N9" i="33"/>
  <c r="BZ10" i="34"/>
  <c r="AN45" i="21"/>
  <c r="CO10" i="34" s="1"/>
  <c r="AK45" i="21"/>
  <c r="CL10" i="34" s="1"/>
  <c r="BZ8" i="34"/>
  <c r="N7" i="33"/>
  <c r="AN43" i="21"/>
  <c r="CO8" i="34" s="1"/>
  <c r="AK43" i="21"/>
  <c r="CL8" i="34" s="1"/>
  <c r="AK40" i="21"/>
  <c r="CL5" i="34" s="1"/>
  <c r="N4" i="33"/>
  <c r="BZ5" i="34"/>
  <c r="N13" i="33"/>
  <c r="BZ14" i="34"/>
  <c r="AN49" i="21"/>
  <c r="CO14" i="34" s="1"/>
  <c r="AK49" i="21"/>
  <c r="CL14" i="34" s="1"/>
  <c r="N12" i="33"/>
  <c r="BZ13" i="34"/>
  <c r="AN48" i="21"/>
  <c r="CO13" i="34" s="1"/>
  <c r="AK48" i="21"/>
  <c r="CL13" i="34" s="1"/>
  <c r="N11" i="33"/>
  <c r="BZ12" i="34"/>
  <c r="AN47" i="21"/>
  <c r="CO12" i="34" s="1"/>
  <c r="AK47" i="21"/>
  <c r="CL12" i="34" s="1"/>
  <c r="BS9" i="33"/>
  <c r="BT9" i="33"/>
  <c r="EF10" i="34"/>
  <c r="BR8" i="33"/>
  <c r="BQ8" i="33"/>
  <c r="BQ5" i="33"/>
  <c r="BR5" i="33"/>
  <c r="EF7" i="34"/>
  <c r="BS6" i="33"/>
  <c r="BT6" i="33"/>
  <c r="BQ7" i="33"/>
  <c r="BR7" i="33"/>
  <c r="EF11" i="34"/>
  <c r="BS10" i="33"/>
  <c r="BT10" i="33"/>
  <c r="BQ11" i="33"/>
  <c r="BR11" i="33"/>
  <c r="EF6" i="34"/>
  <c r="BS5" i="33"/>
  <c r="BT5" i="33"/>
  <c r="BQ13" i="33"/>
  <c r="BR13" i="33"/>
  <c r="EF14" i="34"/>
  <c r="BS13" i="33"/>
  <c r="BT13" i="33"/>
  <c r="BR9" i="33"/>
  <c r="BQ9" i="33"/>
  <c r="BS11" i="33"/>
  <c r="BT11" i="33"/>
  <c r="EF12" i="34"/>
  <c r="BR6" i="33"/>
  <c r="BQ6" i="33"/>
  <c r="BS12" i="33"/>
  <c r="EF13" i="34"/>
  <c r="BT12" i="33"/>
  <c r="BQ12" i="33"/>
  <c r="BR12" i="33"/>
  <c r="BS8" i="33"/>
  <c r="EF9" i="34"/>
  <c r="BT8" i="33"/>
  <c r="AN40" i="21"/>
  <c r="CO5" i="34" s="1"/>
  <c r="AH47" i="21"/>
  <c r="CI12" i="34" s="1"/>
  <c r="AI47" i="21"/>
  <c r="CJ12" i="34" s="1"/>
  <c r="AJ47" i="21"/>
  <c r="CK12" i="34" s="1"/>
  <c r="AJ44" i="21"/>
  <c r="CK9" i="34" s="1"/>
  <c r="AH44" i="21"/>
  <c r="CI9" i="34" s="1"/>
  <c r="AI44" i="21"/>
  <c r="CJ9" i="34" s="1"/>
  <c r="AH48" i="21"/>
  <c r="CI13" i="34" s="1"/>
  <c r="AI48" i="21"/>
  <c r="CJ13" i="34" s="1"/>
  <c r="AJ48" i="21"/>
  <c r="CK13" i="34" s="1"/>
  <c r="AI46" i="21"/>
  <c r="CJ11" i="34" s="1"/>
  <c r="AJ46" i="21"/>
  <c r="CK11" i="34" s="1"/>
  <c r="AH46" i="21"/>
  <c r="CI11" i="34" s="1"/>
  <c r="AJ43" i="21"/>
  <c r="CK8" i="34" s="1"/>
  <c r="AH43" i="21"/>
  <c r="CI8" i="34" s="1"/>
  <c r="AI43" i="21"/>
  <c r="CJ8" i="34" s="1"/>
  <c r="AH49" i="21"/>
  <c r="CI14" i="34" s="1"/>
  <c r="AI49" i="21"/>
  <c r="CJ14" i="34" s="1"/>
  <c r="AJ49" i="21"/>
  <c r="CK14" i="34" s="1"/>
  <c r="AH41" i="21"/>
  <c r="CI6" i="34" s="1"/>
  <c r="AI41" i="21"/>
  <c r="CJ6" i="34" s="1"/>
  <c r="AJ41" i="21"/>
  <c r="CK6" i="34" s="1"/>
  <c r="AI45" i="21"/>
  <c r="CJ10" i="34" s="1"/>
  <c r="AJ45" i="21"/>
  <c r="CK10" i="34" s="1"/>
  <c r="AH45" i="21"/>
  <c r="CI10" i="34" s="1"/>
  <c r="AH40" i="21"/>
  <c r="CI5" i="34" s="1"/>
  <c r="AI40" i="21"/>
  <c r="CJ5" i="34" s="1"/>
  <c r="AJ40" i="21"/>
  <c r="CK5" i="34" s="1"/>
  <c r="AH42" i="21"/>
  <c r="CI7" i="34" s="1"/>
  <c r="AI42" i="21"/>
  <c r="CJ7" i="34" s="1"/>
  <c r="AJ42" i="21"/>
  <c r="CK7" i="34" s="1"/>
  <c r="AM42" i="21" l="1"/>
  <c r="AM43" i="21"/>
  <c r="AM46" i="21"/>
  <c r="AM48" i="21"/>
  <c r="AM40" i="21"/>
  <c r="AM49" i="21"/>
  <c r="AM45" i="21"/>
  <c r="AM41" i="21"/>
  <c r="AM44" i="21"/>
  <c r="AM47" i="21"/>
  <c r="P13" i="33" l="1"/>
  <c r="CN14" i="34"/>
  <c r="CN10" i="34"/>
  <c r="P9" i="33"/>
  <c r="CN5" i="34"/>
  <c r="P4" i="33"/>
  <c r="CN11" i="34"/>
  <c r="P10" i="33"/>
  <c r="P11" i="33"/>
  <c r="CN12" i="34"/>
  <c r="CN8" i="34"/>
  <c r="P7" i="33"/>
  <c r="P5" i="33"/>
  <c r="CN6" i="34"/>
  <c r="P12" i="33"/>
  <c r="CN13" i="34"/>
  <c r="P8" i="33"/>
  <c r="CN9" i="34"/>
  <c r="CN7" i="34"/>
  <c r="P6" i="33"/>
  <c r="AH9" i="21"/>
  <c r="AH14" i="21"/>
  <c r="AH13" i="21"/>
  <c r="AH12" i="21"/>
  <c r="AH10" i="21"/>
  <c r="AH17" i="21"/>
  <c r="AH16" i="21"/>
  <c r="AH11" i="21"/>
  <c r="AH18" i="21"/>
  <c r="AH15" i="21"/>
  <c r="AG14" i="34" l="1"/>
  <c r="M13" i="33"/>
  <c r="BF13" i="33"/>
  <c r="BF7" i="33"/>
  <c r="M7" i="33"/>
  <c r="AG8" i="34"/>
  <c r="BF8" i="33"/>
  <c r="M8" i="33"/>
  <c r="AG9" i="34"/>
  <c r="AG11" i="34"/>
  <c r="BF10" i="33"/>
  <c r="M10" i="33"/>
  <c r="BF9" i="33"/>
  <c r="M9" i="33"/>
  <c r="AG10" i="34"/>
  <c r="AG5" i="34"/>
  <c r="M4" i="33"/>
  <c r="BF4" i="33"/>
  <c r="AG7" i="34"/>
  <c r="BF6" i="33"/>
  <c r="M6" i="33"/>
  <c r="X27" i="21"/>
  <c r="AG12" i="34"/>
  <c r="BF11" i="33"/>
  <c r="M11" i="33"/>
  <c r="AG13" i="34"/>
  <c r="BF12" i="33"/>
  <c r="M12" i="33"/>
  <c r="AG6" i="34"/>
  <c r="M5" i="33"/>
  <c r="BF5" i="33"/>
  <c r="X33" i="21"/>
  <c r="AD48" i="21" s="1"/>
  <c r="X28" i="21"/>
  <c r="AD43" i="21" s="1"/>
  <c r="X30" i="21"/>
  <c r="AD45" i="21" s="1"/>
  <c r="X32" i="21"/>
  <c r="AD47" i="21" s="1"/>
  <c r="X26" i="21"/>
  <c r="AD41" i="21" s="1"/>
  <c r="X29" i="21"/>
  <c r="AD44" i="21" s="1"/>
  <c r="X31" i="21"/>
  <c r="AD46" i="21" s="1"/>
  <c r="X34" i="21"/>
  <c r="AD49" i="21" s="1"/>
  <c r="X25" i="21"/>
  <c r="AD40" i="21" s="1"/>
  <c r="S54" i="31"/>
  <c r="R54" i="31"/>
  <c r="Q54" i="31"/>
  <c r="P54" i="31"/>
  <c r="O54" i="31"/>
  <c r="N54" i="31"/>
  <c r="M54" i="31"/>
  <c r="L54" i="31"/>
  <c r="S53" i="31"/>
  <c r="R53" i="31"/>
  <c r="Q53" i="31"/>
  <c r="P53" i="31"/>
  <c r="O53" i="31"/>
  <c r="N53" i="31"/>
  <c r="M53" i="31"/>
  <c r="L53" i="31"/>
  <c r="S52" i="31"/>
  <c r="R52" i="31"/>
  <c r="Q52" i="31"/>
  <c r="P52" i="31"/>
  <c r="O52" i="31"/>
  <c r="N52" i="31"/>
  <c r="M52" i="31"/>
  <c r="L52" i="31"/>
  <c r="S51" i="31"/>
  <c r="R51" i="31"/>
  <c r="Q51" i="31"/>
  <c r="P51" i="31"/>
  <c r="O51" i="31"/>
  <c r="N51" i="31"/>
  <c r="M51" i="31"/>
  <c r="L51" i="31"/>
  <c r="S50" i="31"/>
  <c r="R50" i="31"/>
  <c r="Q50" i="31"/>
  <c r="P50" i="31"/>
  <c r="O50" i="31"/>
  <c r="N50" i="31"/>
  <c r="M50" i="31"/>
  <c r="L50" i="31"/>
  <c r="S49" i="31"/>
  <c r="R49" i="31"/>
  <c r="Q49" i="31"/>
  <c r="P49" i="31"/>
  <c r="O49" i="31"/>
  <c r="N49" i="31"/>
  <c r="M49" i="31"/>
  <c r="L49" i="31"/>
  <c r="S48" i="31"/>
  <c r="R48" i="31"/>
  <c r="Q48" i="31"/>
  <c r="P48" i="31"/>
  <c r="O48" i="31"/>
  <c r="N48" i="31"/>
  <c r="M48" i="31"/>
  <c r="L48" i="31"/>
  <c r="S47" i="31"/>
  <c r="R47" i="31"/>
  <c r="Q47" i="31"/>
  <c r="P47" i="31"/>
  <c r="O47" i="31"/>
  <c r="N47" i="31"/>
  <c r="M47" i="31"/>
  <c r="L47" i="31"/>
  <c r="S46" i="31"/>
  <c r="R46" i="31"/>
  <c r="Q46" i="31"/>
  <c r="P46" i="31"/>
  <c r="O46" i="31"/>
  <c r="N46" i="31"/>
  <c r="M46" i="31"/>
  <c r="L46" i="31"/>
  <c r="S45" i="31"/>
  <c r="R45" i="31"/>
  <c r="Q45" i="31"/>
  <c r="P45" i="31"/>
  <c r="O45" i="31"/>
  <c r="N45" i="31"/>
  <c r="M45" i="31"/>
  <c r="L45" i="31"/>
  <c r="S44" i="31"/>
  <c r="R44" i="31"/>
  <c r="Q44" i="31"/>
  <c r="P44" i="31"/>
  <c r="O44" i="31"/>
  <c r="N44" i="31"/>
  <c r="M44" i="31"/>
  <c r="L44" i="31"/>
  <c r="S43" i="31"/>
  <c r="R43" i="31"/>
  <c r="Q43" i="31"/>
  <c r="P43" i="31"/>
  <c r="O43" i="31"/>
  <c r="N43" i="31"/>
  <c r="M43" i="31"/>
  <c r="L43" i="31"/>
  <c r="S42" i="31"/>
  <c r="R42" i="31"/>
  <c r="Q42" i="31"/>
  <c r="P42" i="31"/>
  <c r="O42" i="31"/>
  <c r="N42" i="31"/>
  <c r="M42" i="31"/>
  <c r="L42" i="31"/>
  <c r="I13" i="31"/>
  <c r="F13" i="31"/>
  <c r="I12" i="31"/>
  <c r="F12" i="31"/>
  <c r="I11" i="31"/>
  <c r="F11" i="31"/>
  <c r="I10" i="31"/>
  <c r="AJ9" i="21" s="1"/>
  <c r="AF40" i="21" s="1"/>
  <c r="F10" i="31"/>
  <c r="AK9" i="21" s="1"/>
  <c r="I9" i="31"/>
  <c r="F9" i="31"/>
  <c r="I8" i="31"/>
  <c r="F8" i="31"/>
  <c r="I7" i="31"/>
  <c r="F7" i="31"/>
  <c r="F6" i="31"/>
  <c r="AB40" i="21" s="1"/>
  <c r="CC5" i="34" s="1"/>
  <c r="E21" i="29"/>
  <c r="B65" i="29"/>
  <c r="E20" i="29"/>
  <c r="B64" i="29"/>
  <c r="E19" i="29"/>
  <c r="B63" i="29"/>
  <c r="E18" i="29"/>
  <c r="B62" i="29"/>
  <c r="E17" i="29"/>
  <c r="B61" i="29"/>
  <c r="E16" i="29"/>
  <c r="B60" i="29"/>
  <c r="E15" i="29"/>
  <c r="Q26" i="29"/>
  <c r="E14" i="29"/>
  <c r="L26" i="29"/>
  <c r="E13" i="29"/>
  <c r="B57" i="29"/>
  <c r="E12" i="29"/>
  <c r="B56" i="29"/>
  <c r="E24" i="19"/>
  <c r="E25" i="19"/>
  <c r="E26" i="19"/>
  <c r="E27" i="19"/>
  <c r="E28" i="19"/>
  <c r="E29" i="19"/>
  <c r="E30" i="19"/>
  <c r="E31" i="19"/>
  <c r="E32" i="19"/>
  <c r="E33" i="19"/>
  <c r="BE7" i="34" l="1"/>
  <c r="AD42" i="21"/>
  <c r="CE7" i="34" s="1"/>
  <c r="AJ5" i="34"/>
  <c r="AG40" i="21"/>
  <c r="CE11" i="34"/>
  <c r="BE11" i="34"/>
  <c r="CE12" i="34"/>
  <c r="BE12" i="34"/>
  <c r="CE9" i="34"/>
  <c r="BE9" i="34"/>
  <c r="CE10" i="34"/>
  <c r="BE10" i="34"/>
  <c r="CE14" i="34"/>
  <c r="BE14" i="34"/>
  <c r="CE6" i="34"/>
  <c r="BE6" i="34"/>
  <c r="CE8" i="34"/>
  <c r="BE8" i="34"/>
  <c r="CE5" i="34"/>
  <c r="BE5" i="34"/>
  <c r="CE13" i="34"/>
  <c r="BE13" i="34"/>
  <c r="G26" i="19"/>
  <c r="H26" i="19" s="1"/>
  <c r="EJ7" i="34" s="1"/>
  <c r="EG7" i="34"/>
  <c r="G25" i="19"/>
  <c r="H25" i="19" s="1"/>
  <c r="EJ6" i="34" s="1"/>
  <c r="EG6" i="34"/>
  <c r="G32" i="19"/>
  <c r="EG13" i="34"/>
  <c r="G31" i="19"/>
  <c r="EG12" i="34"/>
  <c r="G29" i="19"/>
  <c r="H29" i="19" s="1"/>
  <c r="EJ10" i="34" s="1"/>
  <c r="EG10" i="34"/>
  <c r="G28" i="19"/>
  <c r="EG9" i="34"/>
  <c r="G27" i="19"/>
  <c r="EG8" i="34"/>
  <c r="G33" i="19"/>
  <c r="EG14" i="34"/>
  <c r="G24" i="19"/>
  <c r="H24" i="19" s="1"/>
  <c r="EJ5" i="34" s="1"/>
  <c r="EG5" i="34"/>
  <c r="G30" i="19"/>
  <c r="H30" i="19" s="1"/>
  <c r="EJ11" i="34" s="1"/>
  <c r="EG11" i="34"/>
  <c r="AI5" i="34"/>
  <c r="B26" i="29"/>
  <c r="AA26" i="29"/>
  <c r="AP26" i="29"/>
  <c r="B58" i="29"/>
  <c r="AF26" i="29"/>
  <c r="C22" i="29"/>
  <c r="B59" i="29"/>
  <c r="V26" i="29"/>
  <c r="AK26" i="29"/>
  <c r="G26" i="29"/>
  <c r="AU26" i="29"/>
  <c r="F8" i="10"/>
  <c r="J8" i="10"/>
  <c r="F9" i="10"/>
  <c r="J9" i="10"/>
  <c r="D9" i="19"/>
  <c r="A9" i="19" s="1"/>
  <c r="D10" i="19"/>
  <c r="A10" i="19" s="1"/>
  <c r="D11" i="19"/>
  <c r="A11" i="19" s="1"/>
  <c r="D12" i="19"/>
  <c r="A12" i="19" s="1"/>
  <c r="D13" i="19"/>
  <c r="A13" i="19" s="1"/>
  <c r="D14" i="19"/>
  <c r="A14" i="19" s="1"/>
  <c r="D15" i="19"/>
  <c r="A15" i="19" s="1"/>
  <c r="D16" i="19"/>
  <c r="A16" i="19" s="1"/>
  <c r="D17" i="19"/>
  <c r="A17" i="19" s="1"/>
  <c r="D18" i="19"/>
  <c r="A18" i="19" s="1"/>
  <c r="D10" i="20"/>
  <c r="A10" i="20" s="1"/>
  <c r="D11" i="20"/>
  <c r="A11" i="20" s="1"/>
  <c r="D12" i="20"/>
  <c r="A12" i="20" s="1"/>
  <c r="D13" i="20"/>
  <c r="A13" i="20" s="1"/>
  <c r="D14" i="20"/>
  <c r="A14" i="20" s="1"/>
  <c r="D15" i="20"/>
  <c r="A15" i="20" s="1"/>
  <c r="D16" i="20"/>
  <c r="A16" i="20" s="1"/>
  <c r="D17" i="20"/>
  <c r="A17" i="20" s="1"/>
  <c r="D18" i="20"/>
  <c r="A18" i="20" s="1"/>
  <c r="D9" i="20"/>
  <c r="A9" i="20" s="1"/>
  <c r="G79" i="7" l="1"/>
  <c r="I79" i="7" s="1"/>
  <c r="L9" i="33" s="1"/>
  <c r="G80" i="7"/>
  <c r="I80" i="7" s="1"/>
  <c r="L10" i="33" s="1"/>
  <c r="G74" i="7"/>
  <c r="G76" i="7"/>
  <c r="I76" i="7" s="1"/>
  <c r="L6" i="33" s="1"/>
  <c r="J10" i="33"/>
  <c r="V4" i="33"/>
  <c r="CH5" i="34"/>
  <c r="Y9" i="19"/>
  <c r="T33" i="19"/>
  <c r="EV14" i="34" s="1"/>
  <c r="EI14" i="34"/>
  <c r="T31" i="19"/>
  <c r="EV12" i="34" s="1"/>
  <c r="EI12" i="34"/>
  <c r="G81" i="7"/>
  <c r="G83" i="7"/>
  <c r="H31" i="19"/>
  <c r="EJ12" i="34" s="1"/>
  <c r="H33" i="19"/>
  <c r="EJ14" i="34" s="1"/>
  <c r="U4" i="33"/>
  <c r="CG5" i="34"/>
  <c r="X9" i="19"/>
  <c r="EE5" i="34" s="1"/>
  <c r="T27" i="19"/>
  <c r="EV8" i="34" s="1"/>
  <c r="EI8" i="34"/>
  <c r="T32" i="19"/>
  <c r="EV13" i="34" s="1"/>
  <c r="EI13" i="34"/>
  <c r="G82" i="7"/>
  <c r="H32" i="19"/>
  <c r="EJ13" i="34" s="1"/>
  <c r="T30" i="19"/>
  <c r="EV11" i="34" s="1"/>
  <c r="EI11" i="34"/>
  <c r="T28" i="19"/>
  <c r="EV9" i="34" s="1"/>
  <c r="EI9" i="34"/>
  <c r="T25" i="19"/>
  <c r="EV6" i="34" s="1"/>
  <c r="EI6" i="34"/>
  <c r="J9" i="33"/>
  <c r="G78" i="7"/>
  <c r="G77" i="7"/>
  <c r="H28" i="19"/>
  <c r="EJ9" i="34" s="1"/>
  <c r="H27" i="19"/>
  <c r="EJ8" i="34" s="1"/>
  <c r="T24" i="19"/>
  <c r="EV5" i="34" s="1"/>
  <c r="EI5" i="34"/>
  <c r="T29" i="19"/>
  <c r="EV10" i="34" s="1"/>
  <c r="EI10" i="34"/>
  <c r="T26" i="19"/>
  <c r="EV7" i="34" s="1"/>
  <c r="EI7" i="34"/>
  <c r="AL40" i="21"/>
  <c r="CM5" i="34" s="1"/>
  <c r="J4" i="33" l="1"/>
  <c r="I74" i="7"/>
  <c r="L4" i="33" s="1"/>
  <c r="J6" i="33"/>
  <c r="BR4" i="33"/>
  <c r="BQ4" i="33"/>
  <c r="I82" i="7"/>
  <c r="L12" i="33" s="1"/>
  <c r="J12" i="33"/>
  <c r="BT4" i="33"/>
  <c r="EF5" i="34"/>
  <c r="BS4" i="33"/>
  <c r="I83" i="7"/>
  <c r="L13" i="33" s="1"/>
  <c r="J13" i="33"/>
  <c r="I77" i="7"/>
  <c r="L7" i="33" s="1"/>
  <c r="J7" i="33"/>
  <c r="I81" i="7"/>
  <c r="L11" i="33" s="1"/>
  <c r="J11" i="33"/>
  <c r="I78" i="7"/>
  <c r="L8" i="33" s="1"/>
  <c r="J8" i="33"/>
  <c r="F12" i="10"/>
  <c r="J12" i="10"/>
  <c r="F13" i="10"/>
  <c r="J13" i="10"/>
  <c r="F14" i="10"/>
  <c r="J14" i="10"/>
  <c r="F5" i="10"/>
  <c r="J6" i="10"/>
  <c r="J7" i="10"/>
  <c r="J10" i="10"/>
  <c r="J11" i="10"/>
  <c r="J5" i="10"/>
  <c r="F6" i="10"/>
  <c r="F7" i="10"/>
  <c r="F10" i="10"/>
  <c r="F11" i="10"/>
  <c r="G75" i="7"/>
  <c r="J5" i="33" s="1"/>
  <c r="G86" i="7" l="1"/>
  <c r="I75" i="7"/>
  <c r="L5"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tc={46B48B67-0C42-45A0-BEBB-F0336D57BC88}</author>
  </authors>
  <commentList>
    <comment ref="BO3" authorId="0" shapeId="0" xr:uid="{46B48B67-0C42-45A0-BEBB-F0336D57BC88}">
      <text>
        <t>[Threaded comment]
Your version of Excel allows you to read this threaded comment; however, any edits to it will get removed if the file is opened in a newer version of Excel. Learn more: https://go.microsoft.com/fwlink/?linkid=870924
Comment:
    Once done - make some charts to compare £/KW</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<sst xmlns="http://schemas.openxmlformats.org/spreadsheetml/2006/main" count="1376" uniqueCount="640">
  <si>
    <t>Version Control: v1.0</t>
  </si>
  <si>
    <t>Application Form</t>
  </si>
  <si>
    <t>Public Sector Low Carbon Heat Grant</t>
  </si>
  <si>
    <t>Please complete all section 1-6 as listed below:</t>
  </si>
  <si>
    <t>1. Questions</t>
  </si>
  <si>
    <t>Within sections 1-6 the following colour coding applies:</t>
  </si>
  <si>
    <t>2. Technical Details</t>
  </si>
  <si>
    <t xml:space="preserve">Blue cells </t>
  </si>
  <si>
    <t>= user input</t>
  </si>
  <si>
    <t>3. Deliverability Details</t>
  </si>
  <si>
    <t>Green cells</t>
  </si>
  <si>
    <t>= automatically generated (calculated detail) - do NOT edit</t>
  </si>
  <si>
    <t>4. Financial Detail</t>
  </si>
  <si>
    <t>Orange cells</t>
  </si>
  <si>
    <t>= automatically generated (check values) - do NOT edit</t>
  </si>
  <si>
    <t>5. Risks</t>
  </si>
  <si>
    <t>6. Summary &amp; Declaration</t>
  </si>
  <si>
    <r>
      <t xml:space="preserve">Please refer to </t>
    </r>
    <r>
      <rPr>
        <i/>
        <u/>
        <sz val="11"/>
        <color theme="1"/>
        <rFont val="Arial"/>
        <family val="2"/>
      </rPr>
      <t>Public Sector Low Carbon Heat Grant Guidance</t>
    </r>
    <r>
      <rPr>
        <u/>
        <sz val="11"/>
        <color theme="1"/>
        <rFont val="Arial"/>
        <family val="2"/>
      </rPr>
      <t xml:space="preserve"> released alongside this form, for eligibility criteria and grant conditions.</t>
    </r>
  </si>
  <si>
    <t>Important Notes</t>
  </si>
  <si>
    <t>This form can be filled in for up to 10 sites, should there be more sites to your application, please fill out another form for these.</t>
  </si>
  <si>
    <r>
      <t xml:space="preserve">Funding will only be granted to applicants that can assure projects can be installed and commissioned by </t>
    </r>
    <r>
      <rPr>
        <b/>
        <sz val="11"/>
        <rFont val="Arial"/>
        <family val="2"/>
      </rPr>
      <t>31st March 2027.</t>
    </r>
  </si>
  <si>
    <t>Applications must be supported by a sponsoring director, a signature will be required upon offer letters being provided.</t>
  </si>
  <si>
    <t>Note that works cannot start until a formal and signed grant award letter is received.</t>
  </si>
  <si>
    <t>Application Submissions</t>
  </si>
  <si>
    <t xml:space="preserve">Please send completed application forms to publicsectorheat@energyservice.wales  </t>
  </si>
  <si>
    <t>If you have any queries on the application process or the form itself, please use the address above.</t>
  </si>
  <si>
    <t>Data Sharing Disclaimer</t>
  </si>
  <si>
    <t xml:space="preserve">Please be advised that in submitting this application via e-mail, you consent to providing us with data necessary for our services. </t>
  </si>
  <si>
    <t>We prioritise your privacy and take our responsibility to protect your information seriously.</t>
  </si>
  <si>
    <t xml:space="preserve">For added assurance, we store all collected data on a secure drive that adheres to the industry standards of security. </t>
  </si>
  <si>
    <t xml:space="preserve">This ensures that your data remains safe and inaccessible to unauthorised access at all times. </t>
  </si>
  <si>
    <t>We adhere to strict data handling protocols in line with the UK GDPR and all other relevant data protection laws, in order to safeguard your information at all times.</t>
  </si>
  <si>
    <t>By submitting this form, you acknowledge and accept that your data will be handled as described above. We recommend saving a copy of this disclaimer for your records.</t>
  </si>
  <si>
    <t>Should you have any concerns or questions regarding our data security measures or the handling of your data, please feel free to contact us at:</t>
  </si>
  <si>
    <t xml:space="preserve">enquiries@energyservice.wales </t>
  </si>
  <si>
    <t>Please translate highlighted text</t>
  </si>
  <si>
    <t>Design &amp; Planning</t>
  </si>
  <si>
    <t>Procurement and contracting</t>
  </si>
  <si>
    <t>Operation</t>
  </si>
  <si>
    <t>Please indicate the project position on designs</t>
  </si>
  <si>
    <t>Please indicate the project position on planning permission</t>
  </si>
  <si>
    <t>Please indicate the project position on supplier costs</t>
  </si>
  <si>
    <t>Please indicate the project position on DNO upgrades / engagement</t>
  </si>
  <si>
    <t>Principal contractor: approach</t>
  </si>
  <si>
    <t>Principal contractor: status</t>
  </si>
  <si>
    <t>Equipment supply status</t>
  </si>
  <si>
    <t xml:space="preserve">Install subcontractors status </t>
  </si>
  <si>
    <t>DNO upgrade / grid connection status</t>
  </si>
  <si>
    <t>Client Engineer: status</t>
  </si>
  <si>
    <t>O&amp;M contractor approach</t>
  </si>
  <si>
    <t>OK</t>
  </si>
  <si>
    <t>Manual input request</t>
  </si>
  <si>
    <t>Not all checkboxes checked</t>
  </si>
  <si>
    <r>
      <t xml:space="preserve">Hide un-named buildings </t>
    </r>
    <r>
      <rPr>
        <i/>
        <sz val="11"/>
        <color theme="1"/>
        <rFont val="Calibri"/>
        <family val="2"/>
        <scheme val="minor"/>
      </rPr>
      <t>(CTRL + Click)</t>
    </r>
  </si>
  <si>
    <t>Please select</t>
  </si>
  <si>
    <t>Electricity</t>
  </si>
  <si>
    <t>Date Dropdown</t>
  </si>
  <si>
    <t>Initial feasibility</t>
  </si>
  <si>
    <t>Planning unknown</t>
  </si>
  <si>
    <t>In contract - costs finalised based on design</t>
  </si>
  <si>
    <t>Not engaged</t>
  </si>
  <si>
    <t>Framework</t>
  </si>
  <si>
    <t>Specification stage</t>
  </si>
  <si>
    <t>N/A (Principal Contractor makes own equipment)</t>
  </si>
  <si>
    <t>N/A (Principal Contractor supplies all tradespeople)</t>
  </si>
  <si>
    <t>N/A - Not required</t>
  </si>
  <si>
    <t>Not required</t>
  </si>
  <si>
    <t>No O&amp;M planned</t>
  </si>
  <si>
    <t>Drawdowns do not equal grant request</t>
  </si>
  <si>
    <t>Section incomplete</t>
  </si>
  <si>
    <r>
      <t xml:space="preserve">Keep selected </t>
    </r>
    <r>
      <rPr>
        <i/>
        <sz val="11"/>
        <color theme="1"/>
        <rFont val="Calibri"/>
        <family val="2"/>
        <scheme val="minor"/>
      </rPr>
      <t>(CTRL + Click)</t>
    </r>
  </si>
  <si>
    <t>Yes</t>
  </si>
  <si>
    <t>Pass</t>
  </si>
  <si>
    <t>Confirm</t>
  </si>
  <si>
    <t>Welsh</t>
  </si>
  <si>
    <t>Care Home</t>
  </si>
  <si>
    <t>Boilers</t>
  </si>
  <si>
    <t>Natural gas</t>
  </si>
  <si>
    <t>Retained as existing</t>
  </si>
  <si>
    <t>Heat pump - air source</t>
  </si>
  <si>
    <t>Biomass</t>
  </si>
  <si>
    <t>Concept design - sizing, concept drawings</t>
  </si>
  <si>
    <t>Permitted development - deemed</t>
  </si>
  <si>
    <t>In contract - but final design and sub-supply cost uncertain</t>
  </si>
  <si>
    <t>DNO engaged, no works required</t>
  </si>
  <si>
    <t>Open market competition</t>
  </si>
  <si>
    <t>Out to tender</t>
  </si>
  <si>
    <t>Identified but supplier not engaged</t>
  </si>
  <si>
    <t>Identified but not secured</t>
  </si>
  <si>
    <t>Initial cost estimate only</t>
  </si>
  <si>
    <t>Own current contractors</t>
  </si>
  <si>
    <t>Not all sections complete</t>
  </si>
  <si>
    <t>No</t>
  </si>
  <si>
    <t>Fail</t>
  </si>
  <si>
    <t>Cannot Confirm</t>
  </si>
  <si>
    <t>English</t>
  </si>
  <si>
    <t xml:space="preserve">Community Centre </t>
  </si>
  <si>
    <t>Direct-fired hot water heater</t>
  </si>
  <si>
    <t>LPG</t>
  </si>
  <si>
    <t>Zoning removed</t>
  </si>
  <si>
    <t>Heat thermal store removed</t>
  </si>
  <si>
    <t>Heat pump - ground source</t>
  </si>
  <si>
    <t>Biogas</t>
  </si>
  <si>
    <t>Developed design - detailed feasibility and consideration of  access / structural / planning / DNO</t>
  </si>
  <si>
    <t>Permitted development - confirmed with planning department</t>
  </si>
  <si>
    <t>Tender complete - preferred bidder costs used</t>
  </si>
  <si>
    <t>DNO upgrade works required - not yet planned</t>
  </si>
  <si>
    <t>Invite only competition</t>
  </si>
  <si>
    <t>Preferred supplier</t>
  </si>
  <si>
    <t>Identified, priced, &amp; available</t>
  </si>
  <si>
    <t>Firm costed quote</t>
  </si>
  <si>
    <t>Principal contractor providing O&amp;M also</t>
  </si>
  <si>
    <t>Clarifications Needed</t>
  </si>
  <si>
    <t>Depot</t>
  </si>
  <si>
    <t>Combined heat &amp; power</t>
  </si>
  <si>
    <t>Kerosene</t>
  </si>
  <si>
    <t>Zoning control added / repaired / extended</t>
  </si>
  <si>
    <t xml:space="preserve">Heat thermal store added </t>
  </si>
  <si>
    <t>Heat pump - groundwater source</t>
  </si>
  <si>
    <t>District Heat</t>
  </si>
  <si>
    <t>Technical design - full equipment specification and M&amp;E drawings</t>
  </si>
  <si>
    <t>Planning application being developed (e.g. studies underway)</t>
  </si>
  <si>
    <t>Softmarket test quote based on a design</t>
  </si>
  <si>
    <t>DNO upgrade works required, and timeline agreed</t>
  </si>
  <si>
    <t>Direct award</t>
  </si>
  <si>
    <t>Contract signed</t>
  </si>
  <si>
    <t>Supply aggreement signed</t>
  </si>
  <si>
    <t>Sub-contract signed</t>
  </si>
  <si>
    <t>Contracted</t>
  </si>
  <si>
    <t>Future procurement required</t>
  </si>
  <si>
    <t>Exhibition Venue</t>
  </si>
  <si>
    <t>Electric heater (direct for space heating)</t>
  </si>
  <si>
    <t>Gas oil</t>
  </si>
  <si>
    <t>Heat pump - water source</t>
  </si>
  <si>
    <t>Final design agreed with Principal Contractor &amp; Client Engineer</t>
  </si>
  <si>
    <t>Planning permission applied</t>
  </si>
  <si>
    <t>Feasibility study estimate of costs only</t>
  </si>
  <si>
    <t>Existing in contract contractors</t>
  </si>
  <si>
    <t>Historic</t>
  </si>
  <si>
    <t>Other</t>
  </si>
  <si>
    <t>Heat pump - dual staged - air then water</t>
  </si>
  <si>
    <t>Planning permission obtained</t>
  </si>
  <si>
    <t>Internal estimate of costs only</t>
  </si>
  <si>
    <t>Existing Energy Performance Contract</t>
  </si>
  <si>
    <t>Leisure Centre (with pool)</t>
  </si>
  <si>
    <t>Heat pump - high-temp air source</t>
  </si>
  <si>
    <t>Leisure Centre (without pool)</t>
  </si>
  <si>
    <t>Electric boiler</t>
  </si>
  <si>
    <t>Library</t>
  </si>
  <si>
    <t>Direct electric heaters</t>
  </si>
  <si>
    <t>Offices</t>
  </si>
  <si>
    <t>Fire station</t>
  </si>
  <si>
    <t>Museum</t>
  </si>
  <si>
    <t>Connection to existing district heat network</t>
  </si>
  <si>
    <t xml:space="preserve">Further Education </t>
  </si>
  <si>
    <t>1.1 Project Questions</t>
  </si>
  <si>
    <t>Project Details</t>
  </si>
  <si>
    <t>Please provide information on:</t>
  </si>
  <si>
    <t>•   Summary of overall programme</t>
  </si>
  <si>
    <t>•   Summary of selected low carbon heat solution and why</t>
  </si>
  <si>
    <t>•   Rationale for sites selected</t>
  </si>
  <si>
    <t>•   Project development activity to date</t>
  </si>
  <si>
    <t>•   Please provide unique or differeing information on a building by building basis as applicable</t>
  </si>
  <si>
    <t xml:space="preserve"> • Alt+Enter for new lines
 • Alt+7 for bullet points (numeric keypad with NumLk on ONLY)</t>
  </si>
  <si>
    <t>Design</t>
  </si>
  <si>
    <t>•   Design approach, current design stage and maturity</t>
  </si>
  <si>
    <t>•   How is design optimised for the site</t>
  </si>
  <si>
    <t>•   Enabling and fabric measures to support a whole building approach</t>
  </si>
  <si>
    <t>•   Design specification - including how will you avoid overheating or wasteful heating (e.g., area occupancy, zoning plans and controls)</t>
  </si>
  <si>
    <t xml:space="preserve"> • Alt+Enter for new lines
 • Alt+7 for bullet points</t>
  </si>
  <si>
    <t>Performance</t>
  </si>
  <si>
    <t>•   Operations and maintenance plans and contracted support</t>
  </si>
  <si>
    <t>•   Performance monitoring and management</t>
  </si>
  <si>
    <t>•   Metering data captured, availability and use</t>
  </si>
  <si>
    <t>•   Performance Monitoring and Management Process</t>
  </si>
  <si>
    <t xml:space="preserve">Costs </t>
  </si>
  <si>
    <t>•   Your approach to ensure value for money</t>
  </si>
  <si>
    <t>•   Procurement status and confidence in costs</t>
  </si>
  <si>
    <t>•   Cost accuracy in reflection of design stage and supply chain engagement to date</t>
  </si>
  <si>
    <t>•   Match funding sources and approval status</t>
  </si>
  <si>
    <t>•   Your approach to contingency costs</t>
  </si>
  <si>
    <t>•   If not all VAT cannot be recovered, and you are including this non-recoverable VAT in your project costs, please detail and explain</t>
  </si>
  <si>
    <t>Deliverability</t>
  </si>
  <si>
    <t>Please provide information (per building where appropriate) on:</t>
  </si>
  <si>
    <t>•    Procurement and contracting - status and approach</t>
  </si>
  <si>
    <t>•    Planning and DNO - status and approach</t>
  </si>
  <si>
    <t>•    Deliverability critical team members</t>
  </si>
  <si>
    <t>•    Key deliverability risks identified</t>
  </si>
  <si>
    <t>•    Project plan timeline and time contingency planning</t>
  </si>
  <si>
    <t>Governance and Project Management Approach</t>
  </si>
  <si>
    <t>•    Internal business case approvals</t>
  </si>
  <si>
    <t>•    Resource, roles, and responsibility</t>
  </si>
  <si>
    <t>•    Project Management approach</t>
  </si>
  <si>
    <t>•    Risk Management approach</t>
  </si>
  <si>
    <t>•    Please describe how you will organise payments to your contractors to ensure grant funds are claimed (e.g., interim payments will be made against a work order, or payment will made in full at final completion)</t>
  </si>
  <si>
    <t>End of Sheet</t>
  </si>
  <si>
    <t>Please list sites in your order of priority.</t>
  </si>
  <si>
    <t>Filter button to hide unused rows (i.e. un-named buildings) &gt; &gt;</t>
  </si>
  <si>
    <t>2.1 Building details and existing heat provision</t>
  </si>
  <si>
    <t>Building details</t>
  </si>
  <si>
    <t>EXISTING - Main heat generation plant</t>
  </si>
  <si>
    <r>
      <t xml:space="preserve">EXISTING - Secondary heat generation </t>
    </r>
    <r>
      <rPr>
        <b/>
        <i/>
        <sz val="12"/>
        <color theme="1"/>
        <rFont val="Arial"/>
        <family val="2"/>
      </rPr>
      <t>(optional)</t>
    </r>
  </si>
  <si>
    <r>
      <t xml:space="preserve">EXISTING - Further heat generation (e.g., hot water production, kitchen use etc.) </t>
    </r>
    <r>
      <rPr>
        <b/>
        <i/>
        <sz val="12"/>
        <color theme="1"/>
        <rFont val="Arial"/>
        <family val="2"/>
      </rPr>
      <t>(optional)</t>
    </r>
  </si>
  <si>
    <t>Total of existing</t>
  </si>
  <si>
    <t>hider</t>
  </si>
  <si>
    <t>Building Name</t>
  </si>
  <si>
    <t>Building Address</t>
  </si>
  <si>
    <t>Building Postcode</t>
  </si>
  <si>
    <t>Type of  building</t>
  </si>
  <si>
    <t>Gross internal floor area of building (m2)</t>
  </si>
  <si>
    <t xml:space="preserve">Confirm ownership or lease of building for at least 10 years </t>
  </si>
  <si>
    <t>Confirm part of the Public Sector Net Zero Reporting to Welsh Government</t>
  </si>
  <si>
    <t>Is the building in the vicinity of an existing or planned heat network?</t>
  </si>
  <si>
    <r>
      <t xml:space="preserve">Part of a construction or major refurbishment project?
</t>
    </r>
    <r>
      <rPr>
        <i/>
        <sz val="11"/>
        <color theme="0" tint="-0.499984740745262"/>
        <rFont val="Arial"/>
        <family val="2"/>
      </rPr>
      <t>If 'yes', ticked, detail in '1. Questions'</t>
    </r>
  </si>
  <si>
    <t>Main heat source in building</t>
  </si>
  <si>
    <t>Fuel type</t>
  </si>
  <si>
    <t>Age of main equipment (years)</t>
  </si>
  <si>
    <t>Capacity installed (kW heat)</t>
  </si>
  <si>
    <t>Energy use input (kWh/year)</t>
  </si>
  <si>
    <t>Estimated efficiency of existing heat generation (%)</t>
  </si>
  <si>
    <t>Estimated heat demand output (kWh/year)</t>
  </si>
  <si>
    <t>Secondary existing heat generation input required?</t>
  </si>
  <si>
    <t>Existing heat source</t>
  </si>
  <si>
    <t>Existing fuel type</t>
  </si>
  <si>
    <t>Estimated heat demand output  (kWh/year)</t>
  </si>
  <si>
    <t>Further existing heat generation input required?</t>
  </si>
  <si>
    <t>Heat source</t>
  </si>
  <si>
    <t>Estimated efficiency of heat generation (%)</t>
  </si>
  <si>
    <t>Total of heat demand (kWh per year)</t>
  </si>
  <si>
    <t>Total installed capacity of heat generation (kW)</t>
  </si>
  <si>
    <t>Carbon Emissions (kgCO2e/year)</t>
  </si>
  <si>
    <t>Lifetime Carbon Emissions (kgCO2e)</t>
  </si>
  <si>
    <t>Scroll down for the next section</t>
  </si>
  <si>
    <t>↓</t>
  </si>
  <si>
    <t>↙</t>
  </si>
  <si>
    <t>Keep selected (Cntrl + click)</t>
  </si>
  <si>
    <t>2.2 Design temperatures, enabling measures, controls, and fabric upgrades</t>
  </si>
  <si>
    <t>Flow temperatures</t>
  </si>
  <si>
    <t>Enabling measures - heat emitters, heat infrastructure, and controls</t>
  </si>
  <si>
    <t>Enabling measures - fabric improvement</t>
  </si>
  <si>
    <t>Summary Totals</t>
  </si>
  <si>
    <r>
      <rPr>
        <b/>
        <sz val="11"/>
        <color theme="1"/>
        <rFont val="Arial"/>
        <family val="2"/>
      </rPr>
      <t xml:space="preserve">Existing </t>
    </r>
    <r>
      <rPr>
        <sz val="11"/>
        <color theme="1"/>
        <rFont val="Arial"/>
        <family val="2"/>
      </rPr>
      <t>space heating flow temperature (oC)</t>
    </r>
  </si>
  <si>
    <r>
      <rPr>
        <b/>
        <sz val="11"/>
        <color theme="1"/>
        <rFont val="Arial"/>
        <family val="2"/>
      </rPr>
      <t>Existing</t>
    </r>
    <r>
      <rPr>
        <sz val="11"/>
        <color theme="1"/>
        <rFont val="Arial"/>
        <family val="2"/>
      </rPr>
      <t xml:space="preserve"> domestic hot water temperature (oC)</t>
    </r>
  </si>
  <si>
    <r>
      <rPr>
        <b/>
        <sz val="11"/>
        <color theme="1"/>
        <rFont val="Arial"/>
        <family val="2"/>
      </rPr>
      <t>Proposed</t>
    </r>
    <r>
      <rPr>
        <sz val="11"/>
        <color theme="1"/>
        <rFont val="Arial"/>
        <family val="2"/>
      </rPr>
      <t xml:space="preserve"> space heating flow temperature (oC)</t>
    </r>
  </si>
  <si>
    <r>
      <rPr>
        <b/>
        <sz val="11"/>
        <color theme="1"/>
        <rFont val="Arial"/>
        <family val="2"/>
      </rPr>
      <t>Proposed</t>
    </r>
    <r>
      <rPr>
        <sz val="11"/>
        <color theme="1"/>
        <rFont val="Arial"/>
        <family val="2"/>
      </rPr>
      <t xml:space="preserve"> domestic hot water temperature (oC)</t>
    </r>
  </si>
  <si>
    <t>Are you replacing radiators?</t>
  </si>
  <si>
    <t>Are you replacing air handling unit (AHU) heating coils?</t>
  </si>
  <si>
    <t>Are you upgrading the heating circuit pipework?</t>
  </si>
  <si>
    <t xml:space="preserve">Design approach for heat zoning controls? </t>
  </si>
  <si>
    <t xml:space="preserve">Design approach for heat storage ? </t>
  </si>
  <si>
    <t xml:space="preserve">Are building management system (BMS) upgrades included in the project? </t>
  </si>
  <si>
    <t xml:space="preserve">Is weather compensation control included in the project? </t>
  </si>
  <si>
    <r>
      <t xml:space="preserve">Heat savings from enabling / control measures? </t>
    </r>
    <r>
      <rPr>
        <b/>
        <sz val="11"/>
        <color theme="1"/>
        <rFont val="Arial"/>
        <family val="2"/>
      </rPr>
      <t>(kWh/year)</t>
    </r>
    <r>
      <rPr>
        <sz val="11"/>
        <color theme="1"/>
        <rFont val="Arial"/>
        <family val="2"/>
      </rPr>
      <t xml:space="preserve">
</t>
    </r>
    <r>
      <rPr>
        <i/>
        <sz val="10"/>
        <color theme="0" tint="-0.499984740745262"/>
        <rFont val="Arial"/>
        <family val="2"/>
      </rPr>
      <t xml:space="preserve">Insert negative if expecting a increase in heat </t>
    </r>
  </si>
  <si>
    <t>Are you installing loft insulation?</t>
  </si>
  <si>
    <t xml:space="preserve">Are you installing cavity wall insulation (where suitable)? </t>
  </si>
  <si>
    <t xml:space="preserve">Are you installing external cladding insulation (where suitable)? </t>
  </si>
  <si>
    <t xml:space="preserve">Are you draught proofing windows/doors? </t>
  </si>
  <si>
    <t>Are you replacing windows as part of the project</t>
  </si>
  <si>
    <r>
      <t xml:space="preserve">Expected heat savings from fabric measures? </t>
    </r>
    <r>
      <rPr>
        <b/>
        <sz val="11"/>
        <color theme="1"/>
        <rFont val="Arial"/>
        <family val="2"/>
      </rPr>
      <t>(kWh/year)</t>
    </r>
    <r>
      <rPr>
        <sz val="11"/>
        <color theme="1"/>
        <rFont val="Arial"/>
        <family val="2"/>
      </rPr>
      <t xml:space="preserve">
</t>
    </r>
  </si>
  <si>
    <t>Total heat savings enabling measures (kWh/year)</t>
  </si>
  <si>
    <t>Total heat to be served by proposed low carbon heat system</t>
  </si>
  <si>
    <t>2.3 Proposed low carbon heat solution</t>
  </si>
  <si>
    <t>PROPOSED - Main low carbon heat generation</t>
  </si>
  <si>
    <r>
      <t xml:space="preserve">PROPOSED - Secondary heat generation </t>
    </r>
    <r>
      <rPr>
        <i/>
        <sz val="12"/>
        <color theme="1"/>
        <rFont val="Arial"/>
        <family val="2"/>
      </rPr>
      <t>(if required)</t>
    </r>
  </si>
  <si>
    <r>
      <t xml:space="preserve">PROPOSED - Further heat generation (e.g., local point of use, kitchen use etc.) </t>
    </r>
    <r>
      <rPr>
        <i/>
        <sz val="12"/>
        <color theme="1"/>
        <rFont val="Arial"/>
        <family val="2"/>
      </rPr>
      <t>(if required)</t>
    </r>
  </si>
  <si>
    <t>Total Proposed</t>
  </si>
  <si>
    <t>Metrics &amp; Checks</t>
  </si>
  <si>
    <t>Primary low carbon heat generation technology type</t>
  </si>
  <si>
    <t>Fuel Type</t>
  </si>
  <si>
    <t>Heat output (kWh/year)</t>
  </si>
  <si>
    <r>
      <t xml:space="preserve">Expected </t>
    </r>
    <r>
      <rPr>
        <b/>
        <sz val="11"/>
        <color theme="1"/>
        <rFont val="Arial"/>
        <family val="2"/>
      </rPr>
      <t xml:space="preserve">Seasonal </t>
    </r>
    <r>
      <rPr>
        <sz val="11"/>
        <color theme="1"/>
        <rFont val="Arial"/>
        <family val="2"/>
      </rPr>
      <t>Coefficient of Performance (efficiency)</t>
    </r>
  </si>
  <si>
    <t>Secondary proposed low carbon heat generation input required?</t>
  </si>
  <si>
    <t>Heat generation technology type</t>
  </si>
  <si>
    <t>Expected Seasonal Coefficient of Performance / Efficiency</t>
  </si>
  <si>
    <t>Further proposed low carbon heat generation input required?</t>
  </si>
  <si>
    <t>Summary of heat production (kWh per year)</t>
  </si>
  <si>
    <t>Installed capacity of heat generation (kW)</t>
  </si>
  <si>
    <t>Lifetime Carbon Emissions (kg CO2e)</t>
  </si>
  <si>
    <t>Percentage of proposed heat production compared to existing heat demand minus enabling/fabric savings (kWh/year)</t>
  </si>
  <si>
    <t>Percentage of Proposed heat capacity compared to existing heat capacity (kW)</t>
  </si>
  <si>
    <t>Carbon Emissions (kgCO2e/year) [reduction]</t>
  </si>
  <si>
    <t>Lifetime Carbon Emissions (kgCO2e) [reduction]</t>
  </si>
  <si>
    <r>
      <t xml:space="preserve">Percentage of proposed heat served by </t>
    </r>
    <r>
      <rPr>
        <b/>
        <sz val="11"/>
        <color theme="1"/>
        <rFont val="Arial"/>
        <family val="2"/>
      </rPr>
      <t>main</t>
    </r>
    <r>
      <rPr>
        <sz val="11"/>
        <color theme="1"/>
        <rFont val="Arial"/>
        <family val="2"/>
      </rPr>
      <t xml:space="preserve"> heat generation (%)</t>
    </r>
  </si>
  <si>
    <r>
      <t xml:space="preserve">Percentage of proposed heat served by </t>
    </r>
    <r>
      <rPr>
        <b/>
        <sz val="11"/>
        <color theme="1"/>
        <rFont val="Arial"/>
        <family val="2"/>
      </rPr>
      <t>secondary</t>
    </r>
    <r>
      <rPr>
        <sz val="11"/>
        <color theme="1"/>
        <rFont val="Arial"/>
        <family val="2"/>
      </rPr>
      <t xml:space="preserve"> heat generation (%)</t>
    </r>
  </si>
  <si>
    <r>
      <t xml:space="preserve">Percentage of proposed heat served by </t>
    </r>
    <r>
      <rPr>
        <b/>
        <sz val="11"/>
        <color theme="1"/>
        <rFont val="Arial"/>
        <family val="2"/>
      </rPr>
      <t>further</t>
    </r>
    <r>
      <rPr>
        <sz val="11"/>
        <color theme="1"/>
        <rFont val="Arial"/>
        <family val="2"/>
      </rPr>
      <t xml:space="preserve"> heat generation (%)</t>
    </r>
  </si>
  <si>
    <t>CO2e Emissions per kWh heat (gCO2e/kWh)</t>
  </si>
  <si>
    <t>£ CAPEX per CO2 emissions saved (£/tCO2e)</t>
  </si>
  <si>
    <t>Weighted average SCOP</t>
  </si>
  <si>
    <t>Proposed heat demand served per floor area (kWh heat / m2)</t>
  </si>
  <si>
    <t>Proposed installed capacity per floor area (kW / m2)</t>
  </si>
  <si>
    <t>end of sheet</t>
  </si>
  <si>
    <t>3.1 Design, planning, contracting and operational details</t>
  </si>
  <si>
    <t>Operation &amp; performance</t>
  </si>
  <si>
    <t>Performance Management Plan in place?</t>
  </si>
  <si>
    <t>Performance management includes a Measurement &amp; Verification (M&amp;V) Plan  to IPMVP</t>
  </si>
  <si>
    <r>
      <t xml:space="preserve">Will all heat pump electricity </t>
    </r>
    <r>
      <rPr>
        <u/>
        <sz val="11"/>
        <color theme="1"/>
        <rFont val="Arial"/>
        <family val="2"/>
      </rPr>
      <t xml:space="preserve">and </t>
    </r>
    <r>
      <rPr>
        <sz val="11"/>
        <color theme="1"/>
        <rFont val="Arial"/>
        <family val="2"/>
      </rPr>
      <t xml:space="preserve">heat be metered with MID compliant meters, with future data available for sharing? </t>
    </r>
  </si>
  <si>
    <t>3.2 Timeline deliverability details</t>
  </si>
  <si>
    <t>Project Milestones</t>
  </si>
  <si>
    <t xml:space="preserve">Tender closing for Principal Contractor date (if applicable) </t>
  </si>
  <si>
    <t>Principal Contractor - contract signed date</t>
  </si>
  <si>
    <t>Final designs in place (if not already)</t>
  </si>
  <si>
    <t>Equipment order date</t>
  </si>
  <si>
    <t>On-site works begin date</t>
  </si>
  <si>
    <t>Equipment installed onsite</t>
  </si>
  <si>
    <t>Completion and commissioning date</t>
  </si>
  <si>
    <t>4.1 Cost Breakdown</t>
  </si>
  <si>
    <r>
      <t xml:space="preserve">Project cost breakdown (£)  - costs should </t>
    </r>
    <r>
      <rPr>
        <b/>
        <u/>
        <sz val="12"/>
        <color theme="1"/>
        <rFont val="Arial"/>
        <family val="2"/>
      </rPr>
      <t>not</t>
    </r>
    <r>
      <rPr>
        <b/>
        <sz val="12"/>
        <color theme="1"/>
        <rFont val="Arial"/>
        <family val="2"/>
      </rPr>
      <t xml:space="preserve"> include recoverable VAT </t>
    </r>
    <r>
      <rPr>
        <i/>
        <sz val="12"/>
        <color theme="1"/>
        <rFont val="Arial"/>
        <family val="2"/>
      </rPr>
      <t>(note: we expect all VAT to be recovered)</t>
    </r>
  </si>
  <si>
    <t>Building</t>
  </si>
  <si>
    <t>Final design costs (£)</t>
  </si>
  <si>
    <t>Low carbon heat equipment (£)
(main heat plant costs)</t>
  </si>
  <si>
    <t xml:space="preserve">Low carbon heat labour -  install &amp; commissioning (£) </t>
  </si>
  <si>
    <r>
      <t xml:space="preserve">Enabling works - supply &amp; install (£) 
</t>
    </r>
    <r>
      <rPr>
        <i/>
        <sz val="11"/>
        <color theme="0" tint="-0.499984740745262"/>
        <rFont val="Arial"/>
        <family val="2"/>
      </rPr>
      <t>(e.g. heat emitters or other work outside the heat plant)</t>
    </r>
  </si>
  <si>
    <t>Fabric works - supply &amp; install (£)</t>
  </si>
  <si>
    <t>DNO costs (£)</t>
  </si>
  <si>
    <t xml:space="preserve">Client Engineer, Project management, or other specialists (£) </t>
  </si>
  <si>
    <r>
      <t xml:space="preserve">Total project costs exc. contingency, exc. VAT (£)
</t>
    </r>
    <r>
      <rPr>
        <i/>
        <sz val="11"/>
        <color theme="0" tint="-0.499984740745262"/>
        <rFont val="Arial"/>
        <family val="2"/>
      </rPr>
      <t>Ensure this matches quote evidence</t>
    </r>
  </si>
  <si>
    <r>
      <t xml:space="preserve">Contingency costs estimated
</t>
    </r>
    <r>
      <rPr>
        <i/>
        <sz val="11"/>
        <color theme="0" tint="-0.499984740745262"/>
        <rFont val="Arial"/>
        <family val="2"/>
      </rPr>
      <t>(Cannot  be included in grant offer )</t>
    </r>
  </si>
  <si>
    <t>Final design costs %</t>
  </si>
  <si>
    <t>Low carbon heat equipment %</t>
  </si>
  <si>
    <t>Low carbon heat labour  %</t>
  </si>
  <si>
    <t>Enabling works - supply &amp; install %</t>
  </si>
  <si>
    <t>Fabric works - supply &amp; install %</t>
  </si>
  <si>
    <t>DNO costs %</t>
  </si>
  <si>
    <t>Client Engineer, Project management, or other specialists %</t>
  </si>
  <si>
    <t>£ / kW
Equipment cost per capacity installed</t>
  </si>
  <si>
    <t>£ / kW
Costs (exc. DNO and fabric) cost per capacity installed</t>
  </si>
  <si>
    <t>£ / tCO2e
Total costs for carbon saving yr 1</t>
  </si>
  <si>
    <t>£ / tCO2e
Total costs for carbon saving lifetime</t>
  </si>
  <si>
    <t>4.2 Grant Request</t>
  </si>
  <si>
    <t>Grant request</t>
  </si>
  <si>
    <t>Match funding Source</t>
  </si>
  <si>
    <t>Retention of project costs</t>
  </si>
  <si>
    <t>Anticipated drawdown of grant</t>
  </si>
  <si>
    <r>
      <t xml:space="preserve">Maximum eligible grant value (£)
 </t>
    </r>
    <r>
      <rPr>
        <i/>
        <sz val="11"/>
        <color theme="0" tint="-0.499984740745262"/>
        <rFont val="Arial"/>
        <family val="2"/>
      </rPr>
      <t>(90% of project costs)</t>
    </r>
  </si>
  <si>
    <t>Would you like the full grant available?
Tick for yes.</t>
  </si>
  <si>
    <t>Grant amount requested (£)
Input value requested, up to maximum eligible</t>
  </si>
  <si>
    <t>Applicant Contribution (£)</t>
  </si>
  <si>
    <t xml:space="preserve">Applicant contribution from own capital (£) 
</t>
  </si>
  <si>
    <t xml:space="preserve">Applicant contribution from other Welsh Government grant / capital (£) 
</t>
  </si>
  <si>
    <t xml:space="preserve">Applicant contribution from other (£) 
</t>
  </si>
  <si>
    <t xml:space="preserve">Please comment any  Welsh Gov. fund source or any other finance source as applicable
</t>
  </si>
  <si>
    <t>Does your project include a retention payment which would be paid to the contractor in FY27-28? (Y/N)</t>
  </si>
  <si>
    <t>If yes, what is the value of the retention payment? (£)</t>
  </si>
  <si>
    <t>Total in drawdowns (£)</t>
  </si>
  <si>
    <t>Check</t>
  </si>
  <si>
    <t>5. Risk Assessment</t>
  </si>
  <si>
    <t>Description of Risk to Project Delivery</t>
  </si>
  <si>
    <t>Potential Impact 
(1: Low
5: High)</t>
  </si>
  <si>
    <t>Likelihood
(1: Low
5: High)</t>
  </si>
  <si>
    <t>Risk Rating (unmitigated)</t>
  </si>
  <si>
    <t>Proposed Mitigation (if any)</t>
  </si>
  <si>
    <t>Post mitigation Potential Impact
(1: Low
5: High)</t>
  </si>
  <si>
    <t>Post mitigation Likelihood
(1: Low
5: High)</t>
  </si>
  <si>
    <t>Risk Rating (mitigated)</t>
  </si>
  <si>
    <t>6.1 Completeness Check</t>
  </si>
  <si>
    <t>Complete?</t>
  </si>
  <si>
    <t>4. Financial Details</t>
  </si>
  <si>
    <t>6.2 Applicant Details</t>
  </si>
  <si>
    <t>Organisation</t>
  </si>
  <si>
    <t>Applicant Organisation</t>
  </si>
  <si>
    <t>Applicant Postal Address</t>
  </si>
  <si>
    <t>Key Contact / Applicant</t>
  </si>
  <si>
    <t>Key Contact Name</t>
  </si>
  <si>
    <t>Key Contact Job Title</t>
  </si>
  <si>
    <t>Key Contact Email Address</t>
  </si>
  <si>
    <t>Key Contact Phone Number</t>
  </si>
  <si>
    <t>Sponsoring Director</t>
  </si>
  <si>
    <t>Sponsoring Director Name</t>
  </si>
  <si>
    <t>Sponsoring Director Job Title</t>
  </si>
  <si>
    <t>Sponsoring Director Email Address</t>
  </si>
  <si>
    <t>Sponsoring Director Phone Number</t>
  </si>
  <si>
    <t>Finance Director</t>
  </si>
  <si>
    <t>Finance Director Name</t>
  </si>
  <si>
    <t>Finance Director Job Title</t>
  </si>
  <si>
    <t>Finance Director  Email Address</t>
  </si>
  <si>
    <t>Finance Director Phone Number</t>
  </si>
  <si>
    <t>Finance Administration Contact</t>
  </si>
  <si>
    <t>Finance Contact Name</t>
  </si>
  <si>
    <t>Finance Contact Job Title</t>
  </si>
  <si>
    <t>Finance Contact  Email Address</t>
  </si>
  <si>
    <t>Finance Contact Phone Number</t>
  </si>
  <si>
    <t>Additional Contact 1 (optional)</t>
  </si>
  <si>
    <t>Role on the Project</t>
  </si>
  <si>
    <t>Name</t>
  </si>
  <si>
    <t>Job Title</t>
  </si>
  <si>
    <t>Email Address</t>
  </si>
  <si>
    <t>Phone Number</t>
  </si>
  <si>
    <t>6.3 Supporting Information</t>
  </si>
  <si>
    <t>Attached?</t>
  </si>
  <si>
    <t>Document name(s) including three letter file type</t>
  </si>
  <si>
    <t>Design documents or Investment Grade Proposal demonstrating that project is technically feasible sizing calculations etc.</t>
  </si>
  <si>
    <r>
      <t xml:space="preserve">Drawings (plan and elevation) illustrating the location of the heat source and the scale </t>
    </r>
    <r>
      <rPr>
        <i/>
        <sz val="11"/>
        <color theme="1"/>
        <rFont val="Arial"/>
        <family val="2"/>
      </rPr>
      <t>(optional)</t>
    </r>
  </si>
  <si>
    <t>Specification sheets for the heat pump / low carbon heat plant proposed</t>
  </si>
  <si>
    <t>Modelling and sizing calculations - the energy model to show appropriate sizing and expected seasonal coefficient of performance of the heat pump</t>
  </si>
  <si>
    <t xml:space="preserve">Supplier quote for the works </t>
  </si>
  <si>
    <t>Evidence of any other supporting costs (e.g. DNO costs, client engineer costs)</t>
  </si>
  <si>
    <t xml:space="preserve">6.4 Financial Summary </t>
  </si>
  <si>
    <t xml:space="preserve">Note: Funding is committed on a financial year basis and must be spent within the specified financial year. Approved funds cannot be rolled from one financial year to the next. </t>
  </si>
  <si>
    <t>Request per site</t>
  </si>
  <si>
    <t>Drawdown Schedule</t>
  </si>
  <si>
    <r>
      <t xml:space="preserve">Total project cost  </t>
    </r>
    <r>
      <rPr>
        <b/>
        <sz val="11"/>
        <color theme="1"/>
        <rFont val="Arial"/>
        <family val="2"/>
      </rPr>
      <t xml:space="preserve">exc. </t>
    </r>
    <r>
      <rPr>
        <sz val="11"/>
        <color theme="1"/>
        <rFont val="Arial"/>
        <family val="2"/>
      </rPr>
      <t>contingency</t>
    </r>
  </si>
  <si>
    <t>Grant funding as a percentage of project cost</t>
  </si>
  <si>
    <t>Total requested grant</t>
  </si>
  <si>
    <t>Total project costs (excluding contingency)</t>
  </si>
  <si>
    <t>Total potential drawdown summary</t>
  </si>
  <si>
    <t>6.5 Declaration</t>
  </si>
  <si>
    <t>We confirm our organisation either owns or has long term leases that will retain the buildings for at least 10 years</t>
  </si>
  <si>
    <t>We confirm the proposed works are yet to start</t>
  </si>
  <si>
    <t>We confirm the proposed works will be completed by 31st March 2027</t>
  </si>
  <si>
    <t>We confirm that projects are NOT part of a new build or major (e.g., multi-year) refurbishment programme of works</t>
  </si>
  <si>
    <t xml:space="preserve">We confirm that match funding is already secured or applied for. We understand that any outstanding approvals will be required for award, and we must keep the Energy Service informed of progress / issues. </t>
  </si>
  <si>
    <t>We confirm that we understand drawdown of funding will be in arrears</t>
  </si>
  <si>
    <t>We confirm that the buildings are listed in our priority order, and understand that grant offers may be made for some or all buildings(/sites)</t>
  </si>
  <si>
    <r>
      <t xml:space="preserve">We confirm that recoverable VAT has </t>
    </r>
    <r>
      <rPr>
        <u/>
        <sz val="11"/>
        <color theme="1"/>
        <rFont val="Arial"/>
        <family val="2"/>
      </rPr>
      <t>not</t>
    </r>
    <r>
      <rPr>
        <sz val="11"/>
        <color theme="1"/>
        <rFont val="Arial"/>
        <family val="2"/>
      </rPr>
      <t xml:space="preserve"> been included in project costs applied for (or as part of match funding)</t>
    </r>
  </si>
  <si>
    <t>We understand that a condition of grant is for continued and full reporting of Welsh Government's Net Zero Reporting, including building level &amp; low carbon heat data</t>
  </si>
  <si>
    <t>We confirm that we will be ready to go into contract soon after grant award</t>
  </si>
  <si>
    <t>We confirm that we have senior commitment for the project</t>
  </si>
  <si>
    <t xml:space="preserve">We understand how that grant variations are required if changes to budget, scope, or timelines.  </t>
  </si>
  <si>
    <t>We understand the requirement for accurate and timely communication of issues, either urgently by email or within periodic reporting of progress as appropriate</t>
  </si>
  <si>
    <t>We understand the need to support future case studies, data, and information - including for the Energy Service and Welsh Government</t>
  </si>
  <si>
    <r>
      <t xml:space="preserve">By ticking this checkbox I hereby confirm that to the best of my knowledge the application is complete and correct, and that I have the authority to apply for the organisation. </t>
    </r>
    <r>
      <rPr>
        <b/>
        <i/>
        <sz val="11"/>
        <color theme="1"/>
        <rFont val="Arial"/>
        <family val="2"/>
      </rPr>
      <t>Please Print Name</t>
    </r>
  </si>
  <si>
    <t>Please print name</t>
  </si>
  <si>
    <t>6.6 Grant Offer Letter</t>
  </si>
  <si>
    <t>Preferred Grant Offer Letter and other document language:</t>
  </si>
  <si>
    <r>
      <t>Will the</t>
    </r>
    <r>
      <rPr>
        <i/>
        <sz val="11"/>
        <color theme="1"/>
        <rFont val="Arial"/>
        <family val="2"/>
      </rPr>
      <t xml:space="preserve"> Sponsoring Director</t>
    </r>
    <r>
      <rPr>
        <sz val="11"/>
        <color theme="1"/>
        <rFont val="Arial"/>
        <family val="2"/>
      </rPr>
      <t xml:space="preserve"> be signing the Grant Offer Letter (GOL)?</t>
    </r>
  </si>
  <si>
    <t>(If the answer is 'no' and the Sponsoring Director will not be signing the GOL, please fill in the name and email of someone of equal or higher authority.)</t>
  </si>
  <si>
    <t>(name)</t>
  </si>
  <si>
    <t>(email)</t>
  </si>
  <si>
    <t>End of Application</t>
  </si>
  <si>
    <t>STATUS</t>
  </si>
  <si>
    <t>Please send completed application forms to publicsectorheat@energyservice.wales</t>
  </si>
  <si>
    <t>Org</t>
  </si>
  <si>
    <t>Percentage of Proposed heat production compared to existing heat demand ( savings adjusted) (kWh/year)</t>
  </si>
  <si>
    <t>Principle contractor: approach</t>
  </si>
  <si>
    <t>Principle contractor: status</t>
  </si>
  <si>
    <t xml:space="preserve">Tender closing for Principle Contractor date (if applicable) </t>
  </si>
  <si>
    <t>Principle Contractor - contract signed date</t>
  </si>
  <si>
    <t>Organisation Name</t>
  </si>
  <si>
    <t>Building Name(s)</t>
  </si>
  <si>
    <t>Site Type</t>
  </si>
  <si>
    <t>Site m2</t>
  </si>
  <si>
    <t>Grant Status (Site Status tab)</t>
  </si>
  <si>
    <t>Year 1 Grant Request (£)</t>
  </si>
  <si>
    <t>Year 2 Grant Request (£)</t>
  </si>
  <si>
    <t>Year 3 Grant Request (£)</t>
  </si>
  <si>
    <t>Total Grant Request (£)</t>
  </si>
  <si>
    <r>
      <t>Total</t>
    </r>
    <r>
      <rPr>
        <u/>
        <sz val="11"/>
        <color theme="1"/>
        <rFont val="Calibri"/>
        <family val="2"/>
        <scheme val="minor"/>
      </rPr>
      <t xml:space="preserve"> Project </t>
    </r>
    <r>
      <rPr>
        <sz val="11"/>
        <color theme="1"/>
        <rFont val="Calibri"/>
        <family val="2"/>
        <scheme val="minor"/>
      </rPr>
      <t>Cost (£)</t>
    </r>
  </si>
  <si>
    <t>Total grant request as %  of total project cost</t>
  </si>
  <si>
    <t>Existing annual heat demand 
kWh</t>
  </si>
  <si>
    <t>New annual heat demand kWh</t>
  </si>
  <si>
    <t xml:space="preserve">Fossil Fuel Efficiency </t>
  </si>
  <si>
    <t>SCoP</t>
  </si>
  <si>
    <t>Current Annual Fossil Fuel Demand (kWh)</t>
  </si>
  <si>
    <t>Projected Annual Electricity Demand (kWh)</t>
  </si>
  <si>
    <t>Original heating fuel</t>
  </si>
  <si>
    <t>Projected heat source</t>
  </si>
  <si>
    <t xml:space="preserve">1st year kgCO2e Savings </t>
  </si>
  <si>
    <t>Lifetime (15yr) CO2 savings</t>
  </si>
  <si>
    <t>Procurement Position</t>
  </si>
  <si>
    <t>Planning Position</t>
  </si>
  <si>
    <t>Design Stage</t>
  </si>
  <si>
    <t>DNO Position</t>
  </si>
  <si>
    <t>Carbon Criteria</t>
  </si>
  <si>
    <t>Deliverability Confidence</t>
  </si>
  <si>
    <t>Comments (other funding / interactions)</t>
  </si>
  <si>
    <t>Technical Clarifications</t>
  </si>
  <si>
    <t>Technical Review Result</t>
  </si>
  <si>
    <t>Year 1 - Technical Pass Value</t>
  </si>
  <si>
    <t>Year 2 - Technical Pass Value</t>
  </si>
  <si>
    <t>Year 3 - Technical Pass Value</t>
  </si>
  <si>
    <t>CT's Recommendation to WG</t>
  </si>
  <si>
    <t>Date Recommended</t>
  </si>
  <si>
    <t>Year 1 Recommended Value (£)</t>
  </si>
  <si>
    <t>Year 2 Recommended Value (£)</t>
  </si>
  <si>
    <t>Year 3 Recommended Value (£)</t>
  </si>
  <si>
    <t>Comments</t>
  </si>
  <si>
    <t>WG Approval</t>
  </si>
  <si>
    <t>Year 1 Value Approved</t>
  </si>
  <si>
    <t>Year 2 Value Approved</t>
  </si>
  <si>
    <t>Year 3 Value Approved</t>
  </si>
  <si>
    <t>Total Value Approved (£)</t>
  </si>
  <si>
    <t>Date Approved</t>
  </si>
  <si>
    <t>Notes/Queries</t>
  </si>
  <si>
    <t>Grant Conditions</t>
  </si>
  <si>
    <t>Condition deadline 
(Date)</t>
  </si>
  <si>
    <t>Written approval?</t>
  </si>
  <si>
    <t>Ready to award?(Y/N)</t>
  </si>
  <si>
    <t>Confirmation Email Sent Date</t>
  </si>
  <si>
    <t>Authorised signatory name</t>
  </si>
  <si>
    <t>Authorised signatory email</t>
  </si>
  <si>
    <t>GOL Sent (Date)</t>
  </si>
  <si>
    <t>GOL Returned (Date)</t>
  </si>
  <si>
    <t>Award Notes</t>
  </si>
  <si>
    <t>Site demand/m2 (kWh/m2)</t>
  </si>
  <si>
    <t>Site m2/kW</t>
  </si>
  <si>
    <t>Total capacity installed (kW)</t>
  </si>
  <si>
    <t>Final Design and Project Management (£ Project / kW)</t>
  </si>
  <si>
    <t>Equipment Costs - Heat Plant (£ Project / kW)</t>
  </si>
  <si>
    <t xml:space="preserve"> Building Fabric Works (£ Project / kW)</t>
  </si>
  <si>
    <t>Enabling Works (£ Project / kW)</t>
  </si>
  <si>
    <t>Efficiency works (£ Project / kW)</t>
  </si>
  <si>
    <t>DNO Costs (£ Project / kW)</t>
  </si>
  <si>
    <t>Installation and Commissioning Costs (£ Project / kW)</t>
  </si>
  <si>
    <t>Total costs (£ Project / kW)</t>
  </si>
  <si>
    <t>Equipment costs (£ Project / kgCO2e)</t>
  </si>
  <si>
    <t>Design - Enabling - Fabric - Efficiency - Installation Costs (£ Project /kgCO2e)</t>
  </si>
  <si>
    <t>£ Project/kgCO2e Savings Lifetime (15)</t>
  </si>
  <si>
    <t xml:space="preserve">£ award/kgCO2e Savings Lifetime </t>
  </si>
  <si>
    <t>LCHG Application Review</t>
  </si>
  <si>
    <t>Scoring Guidelines</t>
  </si>
  <si>
    <t>Excellent - evidence, confidence, efficient, value</t>
  </si>
  <si>
    <t>Applicant</t>
  </si>
  <si>
    <t xml:space="preserve">Good - </t>
  </si>
  <si>
    <t>Ref</t>
  </si>
  <si>
    <t>Average -</t>
  </si>
  <si>
    <t>Reviewed By</t>
  </si>
  <si>
    <t>Poor -</t>
  </si>
  <si>
    <t>Date</t>
  </si>
  <si>
    <t xml:space="preserve">Weak - unsupported claims or contrary facts between outputs wanted and design plans , concern about delivery/maturity to spec and to deadline, poor design efficiency, poor value for money, unnecessary complications or high risk </t>
  </si>
  <si>
    <t>Summary</t>
  </si>
  <si>
    <t>Grant Value</t>
  </si>
  <si>
    <t>Not Eligible?</t>
  </si>
  <si>
    <t>Score</t>
  </si>
  <si>
    <t>Notes:</t>
  </si>
  <si>
    <t>Building 1</t>
  </si>
  <si>
    <t>Building 2</t>
  </si>
  <si>
    <t>Building 3</t>
  </si>
  <si>
    <t>Building 4</t>
  </si>
  <si>
    <t>Building 5</t>
  </si>
  <si>
    <t>Building 6</t>
  </si>
  <si>
    <t>Building 7</t>
  </si>
  <si>
    <t>Building 8</t>
  </si>
  <si>
    <t>Building 9</t>
  </si>
  <si>
    <t>Building 10</t>
  </si>
  <si>
    <t>Total</t>
  </si>
  <si>
    <t>Review Detail</t>
  </si>
  <si>
    <t>Compliance</t>
  </si>
  <si>
    <t>Review</t>
  </si>
  <si>
    <t>C1</t>
  </si>
  <si>
    <t>Planning Permission Achieved</t>
  </si>
  <si>
    <t>C2</t>
  </si>
  <si>
    <t>DNO Engagement Achieved</t>
  </si>
  <si>
    <t>C3</t>
  </si>
  <si>
    <t>Design Stage RIBA Stage Achieved</t>
  </si>
  <si>
    <t>SCORE</t>
  </si>
  <si>
    <t>Technology</t>
  </si>
  <si>
    <t>T1</t>
  </si>
  <si>
    <t>Fabric included</t>
  </si>
  <si>
    <t>T2</t>
  </si>
  <si>
    <t>Distribution upgrade included</t>
  </si>
  <si>
    <t>T3</t>
  </si>
  <si>
    <r>
      <t>heat Pump temperature 35-55</t>
    </r>
    <r>
      <rPr>
        <sz val="11"/>
        <color rgb="FF000000"/>
        <rFont val="Arial"/>
        <family val="2"/>
      </rPr>
      <t>°</t>
    </r>
    <r>
      <rPr>
        <sz val="11"/>
        <color theme="1"/>
        <rFont val="Calibri"/>
        <family val="2"/>
        <scheme val="minor"/>
      </rPr>
      <t>C</t>
    </r>
  </si>
  <si>
    <t>T4</t>
  </si>
  <si>
    <t>Seasonal CoP higher than 2.5</t>
  </si>
  <si>
    <t>Value</t>
  </si>
  <si>
    <t>V1</t>
  </si>
  <si>
    <t>£/kg CO2e Saved</t>
  </si>
  <si>
    <t xml:space="preserve">£/kg CO2e Saved </t>
  </si>
  <si>
    <t>V2</t>
  </si>
  <si>
    <t>£/kW Peak</t>
  </si>
  <si>
    <t>oversized</t>
  </si>
  <si>
    <t>Delivery</t>
  </si>
  <si>
    <t>D1</t>
  </si>
  <si>
    <t>Completion by 31 March 2026</t>
  </si>
  <si>
    <t>D2</t>
  </si>
  <si>
    <t>Procurement partner in place</t>
  </si>
  <si>
    <t>Recommendation</t>
  </si>
  <si>
    <t>Pass/Fail</t>
  </si>
  <si>
    <t>Reason</t>
  </si>
  <si>
    <t>Feedback</t>
  </si>
  <si>
    <t>Items</t>
  </si>
  <si>
    <t>Non-eligible Items</t>
  </si>
  <si>
    <t>DEFAULT questions for the clarification call</t>
  </si>
  <si>
    <r>
      <t>Administration</t>
    </r>
    <r>
      <rPr>
        <sz val="11"/>
        <color theme="1"/>
        <rFont val="Calibri"/>
        <family val="2"/>
        <scheme val="minor"/>
      </rPr>
      <t>:</t>
    </r>
  </si>
  <si>
    <t>Checkbox</t>
  </si>
  <si>
    <t>Notes for tracker</t>
  </si>
  <si>
    <t>1. Who is the project manager who will run the project administratively? (there is monthly check-in reporting, risks to be managed, decisions to be made, invoices to be sent, higher management buy-in)</t>
  </si>
  <si>
    <t>2. Do you have clear lines of responsibility and communications between you (the applicant) and your subcontractors (and they each other)?</t>
  </si>
  <si>
    <t>3. Do you have buy-in and the support of higher management and leadership?</t>
  </si>
  <si>
    <t>4. Do you have the 'right' procurement for direct award/tender/pre-approved(preferred) contractor and the amounts asked for?</t>
  </si>
  <si>
    <t xml:space="preserve">5. How far along are you with designs? </t>
  </si>
  <si>
    <t>6. How far along are you with DNO engagement?</t>
  </si>
  <si>
    <t>7. How far along are you with Planning engagement?</t>
  </si>
  <si>
    <r>
      <t>Financial</t>
    </r>
    <r>
      <rPr>
        <sz val="11"/>
        <color theme="1"/>
        <rFont val="Calibri"/>
        <family val="2"/>
        <scheme val="minor"/>
      </rPr>
      <t>:</t>
    </r>
  </si>
  <si>
    <t>1. VAT? Our default position is that you will reclaim VAT, and so the grant will be ex.VAT. Please tell us if this is not the case or is complicated.</t>
  </si>
  <si>
    <t>2. Do you have contingency funding? (for delays , unidentified problems, last minute upgrades)</t>
  </si>
  <si>
    <t>3. Ineligible costs?</t>
  </si>
  <si>
    <t>4. Does the grantee and the contractor understand your requirements to follow your regular drawdown schedule? (invoicing regularly so planned invoicing)</t>
  </si>
  <si>
    <r>
      <t>Technical</t>
    </r>
    <r>
      <rPr>
        <sz val="11"/>
        <color theme="1"/>
        <rFont val="Calibri"/>
        <family val="2"/>
        <scheme val="minor"/>
      </rPr>
      <t>:</t>
    </r>
  </si>
  <si>
    <t>1. Can you deliver by the deadline (end March 20XX)?</t>
  </si>
  <si>
    <t xml:space="preserve">2. Could your lead times lead to a significant delay? </t>
  </si>
  <si>
    <t>3. Asbestos?</t>
  </si>
  <si>
    <t>4. Safe storage for heat pumps and tanks bought now but will be installed at a later date?</t>
  </si>
  <si>
    <t>5. Fabric upgrades are part of the design or part of the future design to drive your SCOP up?</t>
  </si>
  <si>
    <t>6. Plinths and fences? Noise reduction fencing? </t>
  </si>
  <si>
    <t>7. Who will provide technical oversight of contractors work and commissioning?</t>
  </si>
  <si>
    <t>Lifetime CO2 (15 years)</t>
  </si>
  <si>
    <t>kg CO2e</t>
  </si>
  <si>
    <t>1year CO2 (202X)</t>
  </si>
  <si>
    <t>Factors</t>
  </si>
  <si>
    <t>Year</t>
  </si>
  <si>
    <t>kg CO2 / kWh</t>
  </si>
  <si>
    <t>Lifetime of project (years)</t>
  </si>
  <si>
    <t>sum for next x years</t>
  </si>
  <si>
    <r>
      <t>kg CO</t>
    </r>
    <r>
      <rPr>
        <vertAlign val="subscript"/>
        <sz val="11"/>
        <color rgb="FF003366"/>
        <rFont val="Calibri"/>
        <family val="2"/>
        <scheme val="minor"/>
      </rPr>
      <t>2</t>
    </r>
    <r>
      <rPr>
        <sz val="11"/>
        <color rgb="FF003366"/>
        <rFont val="Calibri"/>
        <family val="2"/>
        <scheme val="minor"/>
      </rPr>
      <t>e</t>
    </r>
  </si>
  <si>
    <t>FOR REFERENCE PREVIOUS ELECTRICIT CARBON FIGURES</t>
  </si>
  <si>
    <t>Year 0</t>
  </si>
  <si>
    <t>Year 1</t>
  </si>
  <si>
    <t>Year 2</t>
  </si>
  <si>
    <t>Year 3</t>
  </si>
  <si>
    <t>Year 4</t>
  </si>
  <si>
    <t>Year 5</t>
  </si>
  <si>
    <t>Year 6</t>
  </si>
  <si>
    <t>*Sam Wright-Green updates these figures in the Report Writing Tool yearly (on  June 2025 this year) as part of his annual checks on carbon factors</t>
  </si>
  <si>
    <t>Year 7</t>
  </si>
  <si>
    <t>*Steffan Cook then moves those figures into the application form</t>
  </si>
  <si>
    <t>Year 8</t>
  </si>
  <si>
    <t>(recent: July 2025)</t>
  </si>
  <si>
    <t>Year 9</t>
  </si>
  <si>
    <t>Year 10</t>
  </si>
  <si>
    <t>Year 11</t>
  </si>
  <si>
    <t>Year 12</t>
  </si>
  <si>
    <t>Year 13</t>
  </si>
  <si>
    <t xml:space="preserve"> </t>
  </si>
  <si>
    <t>Year 14</t>
  </si>
  <si>
    <t>Year 15</t>
  </si>
  <si>
    <t>Year 16</t>
  </si>
  <si>
    <t>Year 17</t>
  </si>
  <si>
    <t>Year 18</t>
  </si>
  <si>
    <t>Year 19</t>
  </si>
  <si>
    <t>Year 20</t>
  </si>
  <si>
    <t>Year 21</t>
  </si>
  <si>
    <t>Year 22</t>
  </si>
  <si>
    <t>Year 23</t>
  </si>
  <si>
    <t>Year 24</t>
  </si>
  <si>
    <t>Year 25</t>
  </si>
  <si>
    <t>Year 26</t>
  </si>
  <si>
    <t>*Electricity factor follows a National grid FES 'Counterfactual' grid decarbonistion scenario for % drop between each year. DESNZ 2025 factor is used as the base.</t>
  </si>
  <si>
    <t>15year running totals</t>
  </si>
  <si>
    <t>starting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</si>
</sst>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_-* #,##0_-;\-* #,##0_-;_-* &quot;-&quot;??_-;_-@_-"/>
    <numFmt numFmtId="166" formatCode="&quot;£&quot;#,##0.00"/>
    <numFmt numFmtId="167" formatCode="mm/yyyy"/>
    <numFmt numFmtId="168" formatCode="0.0000"/>
    <numFmt numFmtId="169" formatCode="_-* #,##0.0_-;\-* #,##0.0_-;_-* &quot;-&quot;??_-;_-@_-"/>
    <numFmt numFmtId="170" formatCode="_-[$£-809]* #,##0.00_-;\-[$£-809]* #,##0.00_-;_-[$£-809]* &quot;-&quot;??_-;_-@_-"/>
    <numFmt numFmtId="171" formatCode="#,##0.0"/>
  </numFmts>
  <fonts count="63" x14ac:knownFonts="1">
    <font>
      <sz val="11"/>
      <color theme="1"/>
      <name val="Calibri"/>
      <family val="2"/>
      <scheme val="minor"/>
    </font>
    <font>
      <b/>
      <sz val="20"/>
      <color theme="1"/>
      <name val="Calibri"/>
      <family val="2"/>
      <scheme val="minor"/>
    </font>
    <font>
      <sz val="11"/>
      <color theme="1"/>
      <name val="Calibri"/>
      <family val="2"/>
      <scheme val="minor"/>
    </font>
    <font>
      <b/>
      <sz val="20"/>
      <color theme="1"/>
      <name val="Arial Black"/>
      <family val="2"/>
    </font>
    <font>
      <sz val="11"/>
      <color theme="1"/>
      <name val="Arial"/>
      <family val="2"/>
    </font>
    <font>
      <i/>
      <sz val="11"/>
      <color theme="0" tint="-0.34998626667073579"/>
      <name val="Arial"/>
      <family val="2"/>
    </font>
    <font>
      <b/>
      <sz val="11"/>
      <color theme="1"/>
      <name val="Arial"/>
      <family val="2"/>
    </font>
    <font>
      <sz val="11"/>
      <name val="Arial"/>
      <family val="2"/>
    </font>
    <font>
      <b/>
      <sz val="11"/>
      <name val="Arial"/>
      <family val="2"/>
    </font>
    <font>
      <i/>
      <sz val="11"/>
      <color theme="1"/>
      <name val="Arial"/>
      <family val="2"/>
    </font>
    <font>
      <i/>
      <sz val="11"/>
      <color theme="1"/>
      <name val="Calibri"/>
      <family val="2"/>
      <scheme val="minor"/>
    </font>
    <font>
      <sz val="8"/>
      <name val="Calibri"/>
      <family val="2"/>
      <scheme val="minor"/>
    </font>
    <font>
      <sz val="11"/>
      <color theme="0"/>
      <name val="Calibri"/>
      <family val="2"/>
      <scheme val="minor"/>
    </font>
    <font>
      <u/>
      <sz val="11"/>
      <color theme="10"/>
      <name val="Calibri"/>
      <family val="2"/>
      <scheme val="minor"/>
    </font>
    <font>
      <i/>
      <u/>
      <sz val="11"/>
      <color theme="10"/>
      <name val="Calibri"/>
      <family val="2"/>
      <scheme val="minor"/>
    </font>
    <font>
      <b/>
      <sz val="12"/>
      <color theme="0"/>
      <name val="Arial"/>
      <family val="2"/>
    </font>
    <font>
      <b/>
      <i/>
      <sz val="11"/>
      <color theme="1"/>
      <name val="Arial"/>
      <family val="2"/>
    </font>
    <font>
      <b/>
      <sz val="11"/>
      <color theme="0"/>
      <name val="Arial"/>
      <family val="2"/>
    </font>
    <font>
      <b/>
      <sz val="20"/>
      <color theme="1"/>
      <name val="Arial"/>
      <family val="2"/>
    </font>
    <font>
      <sz val="20"/>
      <color theme="1"/>
      <name val="Arial"/>
      <family val="2"/>
    </font>
    <font>
      <b/>
      <sz val="12"/>
      <color theme="1"/>
      <name val="Arial"/>
      <family val="2"/>
    </font>
    <font>
      <b/>
      <sz val="20"/>
      <color theme="0"/>
      <name val="Arial"/>
      <family val="2"/>
    </font>
    <font>
      <u/>
      <sz val="11"/>
      <color theme="1"/>
      <name val="Arial"/>
      <family val="2"/>
    </font>
    <font>
      <sz val="20"/>
      <color theme="1"/>
      <name val="Calibri"/>
      <family val="2"/>
      <scheme val="minor"/>
    </font>
    <font>
      <i/>
      <u/>
      <sz val="11"/>
      <color theme="1"/>
      <name val="Arial"/>
      <family val="2"/>
    </font>
    <font>
      <b/>
      <sz val="20"/>
      <color rgb="FFFF0000"/>
      <name val="Arial Black"/>
      <family val="2"/>
    </font>
    <font>
      <sz val="11"/>
      <color rgb="FF000000"/>
      <name val="Aptos Narrow"/>
      <family val="2"/>
    </font>
    <font>
      <sz val="10"/>
      <color theme="1"/>
      <name val="Calibri"/>
      <family val="2"/>
    </font>
    <font>
      <b/>
      <sz val="14"/>
      <color theme="1"/>
      <name val="Verdana"/>
      <family val="2"/>
    </font>
    <font>
      <u/>
      <sz val="12"/>
      <color theme="1"/>
      <name val="Verdana"/>
      <family val="2"/>
    </font>
    <font>
      <sz val="12"/>
      <color theme="1"/>
      <name val="Verdana"/>
      <family val="2"/>
    </font>
    <font>
      <sz val="10"/>
      <color theme="1"/>
      <name val="Verdana"/>
      <family val="2"/>
    </font>
    <font>
      <b/>
      <sz val="14"/>
      <color rgb="FF4472C4"/>
      <name val="Arial"/>
      <family val="2"/>
    </font>
    <font>
      <sz val="9"/>
      <name val="Arial"/>
      <family val="2"/>
    </font>
    <font>
      <b/>
      <i/>
      <sz val="11"/>
      <color theme="4"/>
      <name val="Arial"/>
      <family val="2"/>
    </font>
    <font>
      <b/>
      <sz val="22"/>
      <color theme="1"/>
      <name val="Arial"/>
      <family val="2"/>
    </font>
    <font>
      <b/>
      <sz val="22"/>
      <color theme="1"/>
      <name val="Segoe UI"/>
      <family val="2"/>
    </font>
    <font>
      <sz val="11"/>
      <color rgb="FFFF0000"/>
      <name val="Calibri"/>
      <family val="2"/>
      <scheme val="minor"/>
    </font>
    <font>
      <b/>
      <sz val="11"/>
      <color theme="1"/>
      <name val="Calibri"/>
      <family val="2"/>
      <scheme val="minor"/>
    </font>
    <font>
      <b/>
      <i/>
      <sz val="11"/>
      <color rgb="FFFF0000"/>
      <name val="Arial"/>
      <family val="2"/>
    </font>
    <font>
      <b/>
      <sz val="14"/>
      <color rgb="FF000000"/>
      <name val="Aptos Narrow"/>
      <family val="2"/>
    </font>
    <font>
      <b/>
      <sz val="11"/>
      <color rgb="FF000000"/>
      <name val="Aptos Narrow"/>
      <family val="2"/>
    </font>
    <font>
      <sz val="11"/>
      <color rgb="FF000000"/>
      <name val="Arial"/>
      <family val="2"/>
    </font>
    <font>
      <sz val="11"/>
      <color theme="2" tint="-9.9978637043366805E-2"/>
      <name val="Arial"/>
      <family val="2"/>
    </font>
    <font>
      <sz val="10"/>
      <name val="Arial"/>
      <family val="2"/>
    </font>
    <font>
      <b/>
      <sz val="11"/>
      <color theme="0"/>
      <name val="Calibri"/>
      <family val="2"/>
      <scheme val="minor"/>
    </font>
    <font>
      <sz val="12"/>
      <color theme="1"/>
      <name val="Calibri"/>
      <family val="2"/>
      <scheme val="minor"/>
    </font>
    <font>
      <sz val="12"/>
      <color theme="1"/>
      <name val="Arial"/>
      <family val="2"/>
    </font>
    <font>
      <i/>
      <sz val="11"/>
      <color theme="0" tint="-0.499984740745262"/>
      <name val="Arial"/>
      <family val="2"/>
    </font>
    <font>
      <i/>
      <sz val="10"/>
      <color theme="0" tint="-0.499984740745262"/>
      <name val="Arial"/>
      <family val="2"/>
    </font>
    <font>
      <b/>
      <i/>
      <sz val="12"/>
      <color theme="1"/>
      <name val="Arial"/>
      <family val="2"/>
    </font>
    <font>
      <i/>
      <sz val="12"/>
      <color theme="1"/>
      <name val="Arial"/>
      <family val="2"/>
    </font>
    <font>
      <sz val="11"/>
      <name val="Calibri"/>
      <family val="2"/>
      <scheme val="minor"/>
    </font>
    <font>
      <b/>
      <u/>
      <sz val="12"/>
      <color theme="1"/>
      <name val="Arial"/>
      <family val="2"/>
    </font>
    <font>
      <b/>
      <i/>
      <sz val="12"/>
      <color theme="4"/>
      <name val="Arial"/>
      <family val="2"/>
    </font>
    <font>
      <sz val="11"/>
      <color rgb="FF002060"/>
      <name val="Calibri"/>
      <family val="2"/>
      <scheme val="minor"/>
    </font>
    <font>
      <sz val="11"/>
      <color rgb="FF003366"/>
      <name val="Calibri"/>
      <family val="2"/>
      <scheme val="minor"/>
    </font>
    <font>
      <vertAlign val="subscript"/>
      <sz val="11"/>
      <color rgb="FF003366"/>
      <name val="Calibri"/>
      <family val="2"/>
      <scheme val="minor"/>
    </font>
    <font>
      <b/>
      <sz val="11"/>
      <color theme="4" tint="-0.249977111117893"/>
      <name val="Calibri"/>
      <family val="2"/>
      <scheme val="minor"/>
    </font>
    <font>
      <u/>
      <sz val="11"/>
      <color theme="1"/>
      <name val="Calibri"/>
      <family val="2"/>
      <scheme val="minor"/>
    </font>
    <font>
      <b/>
      <sz val="11"/>
      <name val="Calibri"/>
      <family val="2"/>
      <scheme val="minor"/>
    </font>
    <font>
      <b/>
      <i/>
      <sz val="10"/>
      <color theme="4"/>
      <name val="Arial"/>
      <family val="2"/>
    </font>
    <font>
      <sz val="8"/>
      <color rgb="FF0A0A0A"/>
      <name val="Courier New"/>
      <family val="3"/>
    </font>
  </fonts>
  <fills count="31">
    <fill>
      <patternFill patternType="none"/>
    </fill>
    <fill>
      <patternFill patternType="gray125"/>
    </fill>
    <fill>
      <patternFill patternType="solid">
        <fgColor theme="4" tint="0.79998168889431442"/>
        <bgColor indexed="64"/>
      </patternFill>
    </fill>
    <fill>
      <patternFill patternType="solid">
        <fgColor rgb="FF4A7EA6"/>
        <bgColor indexed="64"/>
      </patternFill>
    </fill>
    <fill>
      <patternFill patternType="solid">
        <fgColor rgb="FFBDC8DB"/>
        <bgColor indexed="64"/>
      </patternFill>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7"/>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7"/>
        <bgColor theme="4" tint="0.79998168889431442"/>
      </patternFill>
    </fill>
    <fill>
      <patternFill patternType="solid">
        <fgColor rgb="FFD9D9D9"/>
        <bgColor rgb="FF000000"/>
      </patternFill>
    </fill>
    <fill>
      <patternFill patternType="solid">
        <fgColor theme="0" tint="-4.9989318521683403E-2"/>
        <bgColor indexed="64"/>
      </patternFill>
    </fill>
    <fill>
      <patternFill patternType="solid">
        <fgColor rgb="FFFFC000"/>
        <bgColor indexed="64"/>
      </patternFill>
    </fill>
    <fill>
      <patternFill patternType="solid">
        <fgColor theme="6" tint="0.59999389629810485"/>
        <bgColor indexed="64"/>
      </patternFill>
    </fill>
    <fill>
      <patternFill patternType="solid">
        <fgColor rgb="FFE3DE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style="thin">
        <color rgb="FF4A7EA6"/>
      </right>
      <top style="thin">
        <color indexed="64"/>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rgb="FF053D5F"/>
      </left>
      <right style="thin">
        <color rgb="FF053D5F"/>
      </right>
      <top style="thin">
        <color rgb="FF053D5F"/>
      </top>
      <bottom style="thin">
        <color rgb="FF053D5F"/>
      </bottom>
      <diagonal/>
    </border>
    <border>
      <left/>
      <right/>
      <top style="thin">
        <color theme="4"/>
      </top>
      <bottom style="thin">
        <color theme="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9">
    <xf numFmtId="0" fontId="0" fillId="0" borderId="0"/>
    <xf numFmtId="9" fontId="2" fillId="0" borderId="0" applyFont="0" applyFill="0" applyBorder="0" applyAlignment="0" applyProtection="0"/>
    <xf numFmtId="43" fontId="2" fillId="0" borderId="0" applyFont="0" applyFill="0" applyBorder="0" applyAlignment="0" applyProtection="0"/>
    <xf numFmtId="0" fontId="13"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6" fillId="0" borderId="0"/>
    <xf numFmtId="0" fontId="27" fillId="0" borderId="0"/>
    <xf numFmtId="44" fontId="2" fillId="0" borderId="0" applyFont="0" applyFill="0" applyBorder="0" applyAlignment="0" applyProtection="0"/>
  </cellStyleXfs>
  <cellXfs count="482">
    <xf numFmtId="0" fontId="0" fillId="0" borderId="0" xfId="0"/>
    <xf numFmtId="0" fontId="1" fillId="0" borderId="0" xfId="0" applyFont="1"/>
    <xf numFmtId="0" fontId="0" fillId="0" borderId="3" xfId="0" applyBorder="1"/>
    <xf numFmtId="0" fontId="0" fillId="0" borderId="2" xfId="0" applyBorder="1"/>
    <xf numFmtId="0" fontId="4" fillId="0" borderId="0" xfId="0" applyFont="1"/>
    <xf numFmtId="0" fontId="6" fillId="0" borderId="0" xfId="0" applyFont="1"/>
    <xf numFmtId="0" fontId="0" fillId="3" borderId="4" xfId="0" applyFill="1" applyBorder="1"/>
    <xf numFmtId="0" fontId="0" fillId="3" borderId="6" xfId="0" applyFill="1" applyBorder="1"/>
    <xf numFmtId="0" fontId="0" fillId="3" borderId="7" xfId="0" applyFill="1" applyBorder="1"/>
    <xf numFmtId="0" fontId="6" fillId="5" borderId="0" xfId="0" applyFont="1" applyFill="1"/>
    <xf numFmtId="0" fontId="0" fillId="5" borderId="2" xfId="0" applyFill="1" applyBorder="1"/>
    <xf numFmtId="0" fontId="0" fillId="5" borderId="0" xfId="0" applyFill="1"/>
    <xf numFmtId="0" fontId="13" fillId="0" borderId="0" xfId="3"/>
    <xf numFmtId="0" fontId="10" fillId="0" borderId="0" xfId="0" applyFont="1"/>
    <xf numFmtId="0" fontId="14" fillId="0" borderId="0" xfId="3" applyFont="1"/>
    <xf numFmtId="0" fontId="7" fillId="4" borderId="1" xfId="0" applyFont="1" applyFill="1" applyBorder="1" applyAlignment="1" applyProtection="1">
      <alignment horizontal="center" vertical="center"/>
      <protection locked="0"/>
    </xf>
    <xf numFmtId="0" fontId="7" fillId="4" borderId="1" xfId="0" applyFont="1" applyFill="1" applyBorder="1" applyAlignment="1" applyProtection="1">
      <alignment horizontal="left" vertical="center"/>
      <protection locked="0"/>
    </xf>
    <xf numFmtId="14" fontId="0" fillId="0" borderId="0" xfId="0" applyNumberFormat="1"/>
    <xf numFmtId="17" fontId="0" fillId="0" borderId="0" xfId="0" applyNumberFormat="1"/>
    <xf numFmtId="0" fontId="4" fillId="6" borderId="1" xfId="0" applyFont="1" applyFill="1" applyBorder="1"/>
    <xf numFmtId="0" fontId="0" fillId="5" borderId="3" xfId="0" applyFill="1" applyBorder="1"/>
    <xf numFmtId="0" fontId="4" fillId="0" borderId="0" xfId="0" quotePrefix="1" applyFont="1"/>
    <xf numFmtId="0" fontId="4" fillId="4" borderId="1" xfId="0" applyFont="1" applyFill="1" applyBorder="1"/>
    <xf numFmtId="0" fontId="7" fillId="4"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4" borderId="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4" fillId="0" borderId="0" xfId="0" applyFont="1" applyAlignment="1">
      <alignment vertical="top"/>
    </xf>
    <xf numFmtId="0" fontId="4" fillId="0" borderId="0" xfId="0" applyFont="1" applyAlignment="1">
      <alignment vertical="top" wrapText="1"/>
    </xf>
    <xf numFmtId="0" fontId="21" fillId="3" borderId="4" xfId="0" applyFont="1" applyFill="1" applyBorder="1" applyAlignment="1">
      <alignment vertical="top"/>
    </xf>
    <xf numFmtId="0" fontId="21" fillId="3" borderId="6" xfId="0" applyFont="1" applyFill="1" applyBorder="1" applyAlignment="1">
      <alignment vertical="top"/>
    </xf>
    <xf numFmtId="0" fontId="19" fillId="0" borderId="0" xfId="0" applyFont="1"/>
    <xf numFmtId="0" fontId="4" fillId="0" borderId="2" xfId="0" applyFont="1" applyBorder="1"/>
    <xf numFmtId="0" fontId="4" fillId="0" borderId="3" xfId="0" applyFont="1" applyBorder="1"/>
    <xf numFmtId="0" fontId="15" fillId="3" borderId="2" xfId="0" applyFont="1" applyFill="1" applyBorder="1"/>
    <xf numFmtId="0" fontId="15" fillId="3" borderId="0" xfId="0" applyFont="1" applyFill="1"/>
    <xf numFmtId="0" fontId="20" fillId="5" borderId="2" xfId="0" applyFont="1" applyFill="1" applyBorder="1"/>
    <xf numFmtId="0" fontId="4" fillId="0" borderId="0" xfId="0" applyFont="1" applyAlignment="1">
      <alignment horizontal="center" vertical="center"/>
    </xf>
    <xf numFmtId="0" fontId="4" fillId="0" borderId="0" xfId="0" applyFont="1" applyAlignment="1">
      <alignment horizontal="center" vertical="center" wrapText="1"/>
    </xf>
    <xf numFmtId="0" fontId="17" fillId="3" borderId="4" xfId="0" applyFont="1" applyFill="1" applyBorder="1"/>
    <xf numFmtId="0" fontId="4" fillId="3" borderId="6" xfId="0" applyFont="1" applyFill="1" applyBorder="1"/>
    <xf numFmtId="0" fontId="4" fillId="3" borderId="7" xfId="0" applyFont="1" applyFill="1" applyBorder="1"/>
    <xf numFmtId="0" fontId="21" fillId="3" borderId="6" xfId="0" applyFont="1" applyFill="1" applyBorder="1"/>
    <xf numFmtId="0" fontId="4" fillId="3" borderId="4" xfId="0" applyFont="1" applyFill="1" applyBorder="1"/>
    <xf numFmtId="0" fontId="4" fillId="0" borderId="5" xfId="0" applyFont="1" applyBorder="1" applyAlignment="1">
      <alignment horizontal="center" vertical="center" wrapText="1"/>
    </xf>
    <xf numFmtId="0" fontId="4" fillId="4" borderId="1" xfId="0" applyFont="1" applyFill="1" applyBorder="1" applyAlignment="1">
      <alignment horizontal="center" vertical="center"/>
    </xf>
    <xf numFmtId="0" fontId="4" fillId="2" borderId="1" xfId="0" applyFont="1" applyFill="1" applyBorder="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9" fillId="0" borderId="0" xfId="0" applyFont="1"/>
    <xf numFmtId="0" fontId="18" fillId="3" borderId="6" xfId="0" applyFont="1" applyFill="1" applyBorder="1" applyAlignment="1">
      <alignment vertical="top"/>
    </xf>
    <xf numFmtId="0" fontId="20" fillId="0" borderId="0" xfId="0" applyFont="1"/>
    <xf numFmtId="0" fontId="20" fillId="5" borderId="0" xfId="0" applyFont="1" applyFill="1"/>
    <xf numFmtId="0" fontId="20" fillId="3" borderId="0" xfId="0" applyFont="1" applyFill="1"/>
    <xf numFmtId="0" fontId="18" fillId="3" borderId="7" xfId="0" applyFont="1" applyFill="1" applyBorder="1" applyAlignment="1">
      <alignment vertical="top"/>
    </xf>
    <xf numFmtId="0" fontId="20" fillId="3" borderId="3" xfId="0" applyFont="1" applyFill="1" applyBorder="1"/>
    <xf numFmtId="0" fontId="20" fillId="0" borderId="2" xfId="0" applyFont="1" applyBorder="1"/>
    <xf numFmtId="0" fontId="20" fillId="0" borderId="3" xfId="0" applyFont="1" applyBorder="1"/>
    <xf numFmtId="0" fontId="28" fillId="0" borderId="0" xfId="0" applyFont="1" applyAlignment="1">
      <alignment vertical="center"/>
    </xf>
    <xf numFmtId="0" fontId="29" fillId="0" borderId="0" xfId="0" applyFont="1" applyAlignment="1">
      <alignment horizontal="left" vertical="center" wrapText="1"/>
    </xf>
    <xf numFmtId="0" fontId="30" fillId="0" borderId="0" xfId="0" applyFont="1" applyAlignment="1">
      <alignment horizontal="right" vertical="center"/>
    </xf>
    <xf numFmtId="0" fontId="30" fillId="0" borderId="0" xfId="0" applyFont="1" applyAlignment="1">
      <alignment horizontal="right" vertical="center" wrapText="1"/>
    </xf>
    <xf numFmtId="0" fontId="31" fillId="0" borderId="0" xfId="0" applyFont="1" applyAlignment="1">
      <alignment horizontal="left" vertical="top" wrapText="1"/>
    </xf>
    <xf numFmtId="166" fontId="7" fillId="4" borderId="1" xfId="0" applyNumberFormat="1" applyFont="1" applyFill="1" applyBorder="1" applyAlignment="1" applyProtection="1">
      <alignment horizontal="center" vertical="center"/>
      <protection locked="0"/>
    </xf>
    <xf numFmtId="166" fontId="7" fillId="4" borderId="19" xfId="0" applyNumberFormat="1" applyFont="1" applyFill="1" applyBorder="1" applyAlignment="1" applyProtection="1">
      <alignment horizontal="center" vertical="center"/>
      <protection locked="0"/>
    </xf>
    <xf numFmtId="0" fontId="4" fillId="5" borderId="19"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0" xfId="0" applyFont="1" applyFill="1" applyBorder="1" applyAlignment="1">
      <alignment horizontal="center" vertical="center" wrapText="1"/>
    </xf>
    <xf numFmtId="166" fontId="7" fillId="4" borderId="20" xfId="0" applyNumberFormat="1" applyFont="1" applyFill="1" applyBorder="1" applyAlignment="1" applyProtection="1">
      <alignment horizontal="center" vertical="center"/>
      <protection locked="0"/>
    </xf>
    <xf numFmtId="0" fontId="4" fillId="5" borderId="10" xfId="0" applyFont="1" applyFill="1" applyBorder="1" applyAlignment="1">
      <alignment horizontal="center" vertical="center" wrapText="1"/>
    </xf>
    <xf numFmtId="165" fontId="7" fillId="4" borderId="10" xfId="2" applyNumberFormat="1" applyFont="1" applyFill="1" applyBorder="1" applyAlignment="1" applyProtection="1">
      <alignment vertical="center"/>
      <protection locked="0"/>
    </xf>
    <xf numFmtId="0" fontId="31" fillId="0" borderId="0" xfId="0" applyFont="1" applyAlignment="1">
      <alignment horizontal="left" vertical="top"/>
    </xf>
    <xf numFmtId="0" fontId="4" fillId="10" borderId="1" xfId="0" applyFont="1" applyFill="1" applyBorder="1"/>
    <xf numFmtId="165" fontId="7" fillId="4" borderId="1" xfId="2" applyNumberFormat="1" applyFont="1" applyFill="1" applyBorder="1" applyAlignment="1" applyProtection="1">
      <alignment horizontal="center" vertical="center"/>
      <protection locked="0"/>
    </xf>
    <xf numFmtId="165" fontId="7" fillId="4" borderId="1" xfId="2" applyNumberFormat="1" applyFont="1" applyFill="1" applyBorder="1" applyAlignment="1" applyProtection="1">
      <alignment vertical="center"/>
      <protection locked="0"/>
    </xf>
    <xf numFmtId="164" fontId="7" fillId="6" borderId="20" xfId="0" applyNumberFormat="1" applyFont="1" applyFill="1" applyBorder="1" applyAlignment="1" applyProtection="1">
      <alignment horizontal="center" vertical="center"/>
      <protection locked="0"/>
    </xf>
    <xf numFmtId="49" fontId="7" fillId="4" borderId="1" xfId="0" applyNumberFormat="1" applyFont="1" applyFill="1" applyBorder="1" applyAlignment="1" applyProtection="1">
      <alignment horizontal="left" vertical="center"/>
      <protection locked="0"/>
    </xf>
    <xf numFmtId="49" fontId="7" fillId="4" borderId="1" xfId="0" applyNumberFormat="1" applyFont="1" applyFill="1" applyBorder="1" applyAlignment="1" applyProtection="1">
      <alignment horizontal="left" vertical="center" wrapText="1"/>
      <protection locked="0"/>
    </xf>
    <xf numFmtId="0" fontId="0" fillId="0" borderId="0" xfId="0" applyAlignment="1">
      <alignment horizontal="left" vertical="center"/>
    </xf>
    <xf numFmtId="0" fontId="0" fillId="0" borderId="1" xfId="0" applyBorder="1" applyAlignment="1">
      <alignment horizontal="left" vertical="center"/>
    </xf>
    <xf numFmtId="17" fontId="0" fillId="0" borderId="0" xfId="0" applyNumberFormat="1" applyAlignment="1">
      <alignment horizontal="left" vertical="center"/>
    </xf>
    <xf numFmtId="17" fontId="0" fillId="0" borderId="1" xfId="0" applyNumberFormat="1" applyBorder="1" applyAlignment="1">
      <alignment horizontal="left" vertical="center"/>
    </xf>
    <xf numFmtId="0" fontId="4" fillId="3" borderId="2" xfId="0" applyFont="1" applyFill="1" applyBorder="1"/>
    <xf numFmtId="0" fontId="4" fillId="3" borderId="0" xfId="0" applyFont="1" applyFill="1"/>
    <xf numFmtId="0" fontId="4" fillId="3" borderId="3" xfId="0" applyFont="1" applyFill="1" applyBorder="1"/>
    <xf numFmtId="0" fontId="4"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4" fillId="6" borderId="31" xfId="0" applyFont="1" applyFill="1" applyBorder="1" applyAlignment="1">
      <alignment horizontal="left" vertical="center"/>
    </xf>
    <xf numFmtId="0" fontId="4" fillId="0" borderId="2" xfId="0" applyFont="1" applyBorder="1" applyAlignment="1">
      <alignment vertical="center"/>
    </xf>
    <xf numFmtId="0" fontId="4" fillId="0" borderId="0" xfId="0" applyFont="1" applyAlignment="1">
      <alignment vertical="center"/>
    </xf>
    <xf numFmtId="0" fontId="15" fillId="3" borderId="15" xfId="0" applyFont="1" applyFill="1" applyBorder="1"/>
    <xf numFmtId="0" fontId="15" fillId="3" borderId="16" xfId="0" applyFont="1" applyFill="1" applyBorder="1"/>
    <xf numFmtId="0" fontId="4" fillId="3" borderId="14" xfId="0" applyFont="1" applyFill="1" applyBorder="1"/>
    <xf numFmtId="0" fontId="4" fillId="0" borderId="3" xfId="0" applyFont="1" applyBorder="1" applyAlignment="1">
      <alignment horizontal="center" vertical="center" wrapText="1"/>
    </xf>
    <xf numFmtId="0" fontId="4" fillId="0" borderId="12" xfId="0" applyFont="1" applyBorder="1"/>
    <xf numFmtId="0" fontId="4" fillId="0" borderId="13" xfId="0" applyFont="1" applyBorder="1"/>
    <xf numFmtId="0" fontId="4" fillId="0" borderId="0" xfId="0" applyFont="1" applyAlignment="1">
      <alignment horizontal="right" vertical="center"/>
    </xf>
    <xf numFmtId="0" fontId="4" fillId="0" borderId="0" xfId="0" applyFont="1" applyAlignment="1">
      <alignment horizontal="right"/>
    </xf>
    <xf numFmtId="0" fontId="15" fillId="3" borderId="5" xfId="0" applyFont="1" applyFill="1" applyBorder="1"/>
    <xf numFmtId="0" fontId="4" fillId="3" borderId="5" xfId="0" applyFont="1" applyFill="1" applyBorder="1"/>
    <xf numFmtId="0" fontId="4" fillId="3" borderId="25" xfId="0" applyFont="1" applyFill="1" applyBorder="1"/>
    <xf numFmtId="0" fontId="4" fillId="3" borderId="26" xfId="0" applyFont="1" applyFill="1" applyBorder="1"/>
    <xf numFmtId="0" fontId="4" fillId="3" borderId="18" xfId="0" applyFont="1" applyFill="1" applyBorder="1"/>
    <xf numFmtId="0" fontId="6" fillId="0" borderId="0" xfId="0" applyFont="1" applyAlignment="1">
      <alignment vertical="center"/>
    </xf>
    <xf numFmtId="0" fontId="4" fillId="0" borderId="0" xfId="0" applyFont="1" applyAlignment="1">
      <alignmen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wrapText="1"/>
    </xf>
    <xf numFmtId="44" fontId="4" fillId="6" borderId="1" xfId="0" applyNumberFormat="1" applyFont="1" applyFill="1" applyBorder="1" applyAlignment="1">
      <alignment horizontal="center" vertical="center"/>
    </xf>
    <xf numFmtId="44" fontId="4" fillId="6" borderId="1" xfId="0" applyNumberFormat="1" applyFont="1" applyFill="1" applyBorder="1" applyAlignment="1">
      <alignment vertical="center"/>
    </xf>
    <xf numFmtId="0" fontId="0" fillId="0" borderId="0" xfId="0" applyAlignment="1">
      <alignment wrapText="1"/>
    </xf>
    <xf numFmtId="0" fontId="4" fillId="0" borderId="0" xfId="0" applyFont="1" applyAlignment="1">
      <alignment horizontal="left" vertical="center" wrapText="1"/>
    </xf>
    <xf numFmtId="0" fontId="7" fillId="5" borderId="0" xfId="0" applyFont="1" applyFill="1" applyAlignment="1">
      <alignment vertical="center"/>
    </xf>
    <xf numFmtId="0" fontId="4" fillId="5" borderId="0" xfId="0" applyFont="1" applyFill="1"/>
    <xf numFmtId="0" fontId="4" fillId="5" borderId="14" xfId="0" applyFont="1" applyFill="1" applyBorder="1"/>
    <xf numFmtId="0" fontId="4" fillId="3" borderId="15" xfId="0" applyFont="1" applyFill="1" applyBorder="1"/>
    <xf numFmtId="0" fontId="4" fillId="0" borderId="0" xfId="0" applyFont="1" applyAlignment="1">
      <alignment horizontal="center"/>
    </xf>
    <xf numFmtId="0" fontId="6" fillId="0" borderId="0" xfId="0" applyFont="1" applyAlignment="1">
      <alignment horizontal="center"/>
    </xf>
    <xf numFmtId="0" fontId="32" fillId="0" borderId="0" xfId="0" applyFont="1"/>
    <xf numFmtId="166" fontId="33" fillId="4" borderId="19" xfId="0" applyNumberFormat="1" applyFont="1" applyFill="1" applyBorder="1" applyAlignment="1" applyProtection="1">
      <alignment horizontal="left" vertical="center" wrapText="1"/>
      <protection locked="0"/>
    </xf>
    <xf numFmtId="166" fontId="33" fillId="4" borderId="21" xfId="0" applyNumberFormat="1" applyFont="1" applyFill="1" applyBorder="1" applyAlignment="1" applyProtection="1">
      <alignment horizontal="left" vertical="center" wrapText="1"/>
      <protection locked="0"/>
    </xf>
    <xf numFmtId="0" fontId="4" fillId="5" borderId="39" xfId="0" applyFont="1" applyFill="1" applyBorder="1" applyAlignment="1">
      <alignment horizontal="center" vertical="center" wrapText="1"/>
    </xf>
    <xf numFmtId="0" fontId="0" fillId="16" borderId="1" xfId="0" applyFill="1" applyBorder="1"/>
    <xf numFmtId="0" fontId="37" fillId="0" borderId="0" xfId="0" applyFont="1"/>
    <xf numFmtId="0" fontId="0" fillId="0" borderId="0" xfId="0" applyAlignment="1">
      <alignment horizontal="left" vertical="center" wrapText="1"/>
    </xf>
    <xf numFmtId="166" fontId="7" fillId="4" borderId="22" xfId="0" applyNumberFormat="1" applyFont="1" applyFill="1" applyBorder="1" applyAlignment="1" applyProtection="1">
      <alignment horizontal="center" vertical="center"/>
      <protection locked="0"/>
    </xf>
    <xf numFmtId="1" fontId="0" fillId="0" borderId="0" xfId="0" applyNumberFormat="1"/>
    <xf numFmtId="0" fontId="38" fillId="0" borderId="0" xfId="0" applyFont="1"/>
    <xf numFmtId="2" fontId="0" fillId="0" borderId="0" xfId="0" applyNumberFormat="1"/>
    <xf numFmtId="0" fontId="40" fillId="0" borderId="0" xfId="6" applyFont="1"/>
    <xf numFmtId="0" fontId="26" fillId="0" borderId="0" xfId="6"/>
    <xf numFmtId="0" fontId="41" fillId="0" borderId="42" xfId="6" applyFont="1" applyBorder="1" applyAlignment="1">
      <alignment horizontal="center"/>
    </xf>
    <xf numFmtId="0" fontId="26" fillId="0" borderId="42" xfId="6" applyBorder="1"/>
    <xf numFmtId="17" fontId="26" fillId="0" borderId="42" xfId="6" applyNumberFormat="1" applyBorder="1"/>
    <xf numFmtId="0" fontId="41" fillId="0" borderId="0" xfId="6" applyFont="1"/>
    <xf numFmtId="0" fontId="40" fillId="0" borderId="0" xfId="6" applyFont="1" applyAlignment="1">
      <alignment horizontal="center"/>
    </xf>
    <xf numFmtId="0" fontId="26" fillId="0" borderId="42" xfId="6" applyBorder="1" applyAlignment="1">
      <alignment horizontal="center"/>
    </xf>
    <xf numFmtId="44" fontId="26" fillId="0" borderId="42" xfId="6" applyNumberFormat="1" applyBorder="1" applyAlignment="1">
      <alignment horizontal="center"/>
    </xf>
    <xf numFmtId="0" fontId="41" fillId="0" borderId="42" xfId="6" applyFont="1" applyBorder="1"/>
    <xf numFmtId="44" fontId="41" fillId="0" borderId="42" xfId="6" applyNumberFormat="1" applyFont="1" applyBorder="1" applyAlignment="1">
      <alignment horizontal="center"/>
    </xf>
    <xf numFmtId="0" fontId="26" fillId="0" borderId="0" xfId="6" applyAlignment="1">
      <alignment horizontal="center"/>
    </xf>
    <xf numFmtId="8" fontId="26" fillId="0" borderId="42" xfId="6" applyNumberFormat="1" applyBorder="1"/>
    <xf numFmtId="6" fontId="26" fillId="0" borderId="42" xfId="6" applyNumberFormat="1" applyBorder="1"/>
    <xf numFmtId="0" fontId="41" fillId="0" borderId="43" xfId="6" applyFont="1" applyBorder="1" applyAlignment="1">
      <alignment horizontal="center"/>
    </xf>
    <xf numFmtId="0" fontId="41" fillId="0" borderId="44" xfId="6" applyFont="1" applyBorder="1" applyAlignment="1">
      <alignment horizontal="center"/>
    </xf>
    <xf numFmtId="0" fontId="41" fillId="0" borderId="45" xfId="6" applyFont="1" applyBorder="1" applyAlignment="1">
      <alignment horizontal="center"/>
    </xf>
    <xf numFmtId="0" fontId="26" fillId="0" borderId="46" xfId="6" applyBorder="1" applyAlignment="1">
      <alignment horizontal="center"/>
    </xf>
    <xf numFmtId="0" fontId="26" fillId="0" borderId="47" xfId="6" applyBorder="1" applyAlignment="1">
      <alignment horizontal="center"/>
    </xf>
    <xf numFmtId="0" fontId="26" fillId="0" borderId="48" xfId="6" applyBorder="1" applyAlignment="1">
      <alignment horizontal="center"/>
    </xf>
    <xf numFmtId="0" fontId="26" fillId="0" borderId="49" xfId="6" applyBorder="1" applyAlignment="1">
      <alignment horizontal="center"/>
    </xf>
    <xf numFmtId="0" fontId="26" fillId="0" borderId="49" xfId="6" applyBorder="1"/>
    <xf numFmtId="0" fontId="26" fillId="0" borderId="50" xfId="6" applyBorder="1"/>
    <xf numFmtId="0" fontId="38" fillId="0" borderId="0" xfId="0" applyFont="1" applyAlignment="1">
      <alignment vertical="center"/>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0" xfId="0" applyAlignment="1">
      <alignment horizontal="left" vertical="center" indent="1"/>
    </xf>
    <xf numFmtId="0" fontId="0" fillId="0" borderId="0" xfId="0" applyAlignment="1">
      <alignment vertical="center" wrapText="1"/>
    </xf>
    <xf numFmtId="0" fontId="38" fillId="0" borderId="0" xfId="0" applyFont="1" applyAlignment="1">
      <alignment vertical="center" wrapText="1"/>
    </xf>
    <xf numFmtId="0" fontId="38" fillId="0" borderId="11" xfId="0" applyFont="1" applyBorder="1"/>
    <xf numFmtId="0" fontId="0" fillId="0" borderId="12" xfId="0" applyBorder="1"/>
    <xf numFmtId="0" fontId="38" fillId="0" borderId="12" xfId="0" applyFont="1" applyBorder="1"/>
    <xf numFmtId="0" fontId="0" fillId="0" borderId="13" xfId="0" applyBorder="1"/>
    <xf numFmtId="0" fontId="0" fillId="19" borderId="3" xfId="0" applyFill="1" applyBorder="1"/>
    <xf numFmtId="0" fontId="0" fillId="20" borderId="19" xfId="0" applyFill="1" applyBorder="1"/>
    <xf numFmtId="0" fontId="0" fillId="19" borderId="1" xfId="0" applyFill="1" applyBorder="1"/>
    <xf numFmtId="0" fontId="0" fillId="20" borderId="1" xfId="0" applyFill="1" applyBorder="1"/>
    <xf numFmtId="0" fontId="0" fillId="0" borderId="11" xfId="0" applyBorder="1"/>
    <xf numFmtId="168" fontId="0" fillId="8" borderId="1" xfId="0" applyNumberFormat="1" applyFill="1" applyBorder="1" applyAlignment="1">
      <alignment horizontal="left"/>
    </xf>
    <xf numFmtId="168" fontId="0" fillId="17" borderId="20" xfId="0" applyNumberFormat="1" applyFill="1" applyBorder="1"/>
    <xf numFmtId="0" fontId="0" fillId="13" borderId="0" xfId="0" applyFill="1" applyAlignment="1">
      <alignment horizontal="center"/>
    </xf>
    <xf numFmtId="168" fontId="0" fillId="8" borderId="22" xfId="0" applyNumberFormat="1" applyFill="1" applyBorder="1" applyAlignment="1">
      <alignment horizontal="left"/>
    </xf>
    <xf numFmtId="0" fontId="0" fillId="0" borderId="15" xfId="0" applyBorder="1"/>
    <xf numFmtId="168" fontId="0" fillId="17" borderId="23" xfId="0" applyNumberFormat="1" applyFill="1" applyBorder="1"/>
    <xf numFmtId="0" fontId="0" fillId="0" borderId="39" xfId="0" applyBorder="1"/>
    <xf numFmtId="0" fontId="0" fillId="0" borderId="5" xfId="0" applyBorder="1"/>
    <xf numFmtId="0" fontId="0" fillId="0" borderId="40" xfId="0" applyBorder="1"/>
    <xf numFmtId="0" fontId="0" fillId="20" borderId="51" xfId="0" applyFill="1" applyBorder="1"/>
    <xf numFmtId="0" fontId="0" fillId="0" borderId="14" xfId="0" applyBorder="1"/>
    <xf numFmtId="0" fontId="0" fillId="0" borderId="16" xfId="0" applyBorder="1"/>
    <xf numFmtId="166" fontId="7" fillId="4" borderId="21" xfId="0" applyNumberFormat="1" applyFont="1" applyFill="1" applyBorder="1" applyAlignment="1" applyProtection="1">
      <alignment horizontal="center" vertical="center"/>
      <protection locked="0"/>
    </xf>
    <xf numFmtId="9" fontId="7" fillId="4" borderId="1" xfId="1" applyFont="1" applyFill="1" applyBorder="1" applyAlignment="1" applyProtection="1">
      <alignment vertical="center"/>
      <protection locked="0"/>
    </xf>
    <xf numFmtId="169" fontId="7" fillId="4" borderId="1" xfId="2" applyNumberFormat="1" applyFont="1" applyFill="1" applyBorder="1" applyAlignment="1" applyProtection="1">
      <alignment vertical="center"/>
      <protection locked="0"/>
    </xf>
    <xf numFmtId="166" fontId="7" fillId="4" borderId="23" xfId="0" applyNumberFormat="1" applyFont="1" applyFill="1" applyBorder="1" applyAlignment="1" applyProtection="1">
      <alignment horizontal="center" vertical="center"/>
      <protection locked="0"/>
    </xf>
    <xf numFmtId="0" fontId="31" fillId="0" borderId="0" xfId="0" applyFont="1" applyAlignment="1">
      <alignment horizontal="left" vertical="center" wrapText="1"/>
    </xf>
    <xf numFmtId="165" fontId="7" fillId="4" borderId="22" xfId="2" applyNumberFormat="1" applyFont="1" applyFill="1" applyBorder="1" applyAlignment="1" applyProtection="1">
      <alignment horizontal="center" vertical="center"/>
      <protection locked="0"/>
    </xf>
    <xf numFmtId="1" fontId="7" fillId="4" borderId="1" xfId="2" applyNumberFormat="1" applyFont="1" applyFill="1" applyBorder="1" applyAlignment="1" applyProtection="1">
      <alignment horizontal="center" vertical="center"/>
      <protection locked="0"/>
    </xf>
    <xf numFmtId="169" fontId="7" fillId="4" borderId="1" xfId="2" applyNumberFormat="1" applyFont="1" applyFill="1" applyBorder="1" applyAlignment="1" applyProtection="1">
      <alignment horizontal="center" vertical="center"/>
      <protection locked="0"/>
    </xf>
    <xf numFmtId="169" fontId="7" fillId="4" borderId="22" xfId="2" applyNumberFormat="1" applyFont="1" applyFill="1" applyBorder="1" applyAlignment="1" applyProtection="1">
      <alignment horizontal="center" vertical="center"/>
      <protection locked="0"/>
    </xf>
    <xf numFmtId="2" fontId="7" fillId="4" borderId="19" xfId="0" applyNumberFormat="1" applyFont="1" applyFill="1" applyBorder="1" applyAlignment="1" applyProtection="1">
      <alignment horizontal="left" vertical="center"/>
      <protection locked="0"/>
    </xf>
    <xf numFmtId="14" fontId="7" fillId="4" borderId="19" xfId="0" applyNumberFormat="1" applyFont="1" applyFill="1" applyBorder="1" applyAlignment="1" applyProtection="1">
      <alignment horizontal="left" vertical="center" wrapText="1"/>
      <protection locked="0"/>
    </xf>
    <xf numFmtId="14" fontId="7" fillId="4" borderId="1" xfId="0" applyNumberFormat="1" applyFont="1" applyFill="1" applyBorder="1" applyAlignment="1" applyProtection="1">
      <alignment horizontal="left" vertical="center" wrapText="1"/>
      <protection locked="0"/>
    </xf>
    <xf numFmtId="14" fontId="7" fillId="4" borderId="20" xfId="0" applyNumberFormat="1" applyFont="1" applyFill="1" applyBorder="1" applyAlignment="1" applyProtection="1">
      <alignment horizontal="left" vertical="center" wrapText="1"/>
      <protection locked="0"/>
    </xf>
    <xf numFmtId="14" fontId="7" fillId="4" borderId="21" xfId="0" applyNumberFormat="1" applyFont="1" applyFill="1" applyBorder="1" applyAlignment="1" applyProtection="1">
      <alignment horizontal="left" vertical="center" wrapText="1"/>
      <protection locked="0"/>
    </xf>
    <xf numFmtId="14" fontId="7" fillId="4" borderId="22" xfId="0" applyNumberFormat="1" applyFont="1" applyFill="1" applyBorder="1" applyAlignment="1" applyProtection="1">
      <alignment horizontal="left" vertical="center" wrapText="1"/>
      <protection locked="0"/>
    </xf>
    <xf numFmtId="14" fontId="7" fillId="4" borderId="23" xfId="0" applyNumberFormat="1" applyFont="1" applyFill="1" applyBorder="1" applyAlignment="1" applyProtection="1">
      <alignment horizontal="left" vertical="center" wrapText="1"/>
      <protection locked="0"/>
    </xf>
    <xf numFmtId="0" fontId="4" fillId="5" borderId="52" xfId="0" applyFont="1" applyFill="1" applyBorder="1" applyAlignment="1">
      <alignment horizontal="center" vertical="center" wrapText="1"/>
    </xf>
    <xf numFmtId="0" fontId="4" fillId="0" borderId="53" xfId="0" applyFont="1" applyBorder="1" applyAlignment="1">
      <alignment vertical="center"/>
    </xf>
    <xf numFmtId="0" fontId="43" fillId="0" borderId="2" xfId="0" quotePrefix="1" applyFont="1" applyBorder="1"/>
    <xf numFmtId="44" fontId="7" fillId="4" borderId="1" xfId="8" applyFont="1" applyFill="1" applyBorder="1" applyAlignment="1" applyProtection="1">
      <alignment horizontal="center" vertical="center"/>
      <protection locked="0"/>
    </xf>
    <xf numFmtId="44" fontId="7" fillId="4" borderId="22" xfId="8" applyFont="1" applyFill="1" applyBorder="1" applyAlignment="1" applyProtection="1">
      <alignment horizontal="center" vertical="center"/>
      <protection locked="0"/>
    </xf>
    <xf numFmtId="0" fontId="4" fillId="5" borderId="0" xfId="0" applyFont="1" applyFill="1" applyAlignment="1">
      <alignment horizontal="left" vertical="center" wrapText="1"/>
    </xf>
    <xf numFmtId="1" fontId="7" fillId="4" borderId="1" xfId="0" applyNumberFormat="1" applyFont="1" applyFill="1" applyBorder="1" applyAlignment="1" applyProtection="1">
      <alignment horizontal="center" vertical="center"/>
      <protection locked="0"/>
    </xf>
    <xf numFmtId="0" fontId="4" fillId="3" borderId="2" xfId="0" applyFont="1" applyFill="1" applyBorder="1" applyAlignment="1">
      <alignment vertical="center"/>
    </xf>
    <xf numFmtId="0" fontId="15" fillId="3" borderId="0" xfId="0" applyFont="1" applyFill="1" applyAlignment="1">
      <alignment vertical="center"/>
    </xf>
    <xf numFmtId="0" fontId="4" fillId="3" borderId="0" xfId="0" applyFont="1" applyFill="1" applyAlignment="1">
      <alignment vertical="center"/>
    </xf>
    <xf numFmtId="0" fontId="4" fillId="3" borderId="3" xfId="0" applyFont="1" applyFill="1" applyBorder="1" applyAlignment="1">
      <alignment vertical="center"/>
    </xf>
    <xf numFmtId="166" fontId="7" fillId="4" borderId="19" xfId="0" applyNumberFormat="1" applyFont="1" applyFill="1" applyBorder="1" applyAlignment="1" applyProtection="1">
      <alignment horizontal="left" vertical="center"/>
      <protection locked="0"/>
    </xf>
    <xf numFmtId="166" fontId="7" fillId="4" borderId="21" xfId="0" applyNumberFormat="1" applyFont="1" applyFill="1" applyBorder="1" applyAlignment="1" applyProtection="1">
      <alignment horizontal="left" vertical="center"/>
      <protection locked="0"/>
    </xf>
    <xf numFmtId="165" fontId="7" fillId="4" borderId="1" xfId="2" applyNumberFormat="1" applyFont="1" applyFill="1" applyBorder="1" applyAlignment="1" applyProtection="1">
      <alignment horizontal="left" vertical="center"/>
      <protection locked="0"/>
    </xf>
    <xf numFmtId="165" fontId="7" fillId="4" borderId="19" xfId="2" applyNumberFormat="1" applyFont="1" applyFill="1" applyBorder="1" applyAlignment="1" applyProtection="1">
      <alignment horizontal="left" vertical="center"/>
      <protection locked="0"/>
    </xf>
    <xf numFmtId="1" fontId="7" fillId="4" borderId="8" xfId="0" applyNumberFormat="1" applyFont="1" applyFill="1" applyBorder="1" applyAlignment="1" applyProtection="1">
      <alignment horizontal="center" vertical="center"/>
      <protection locked="0"/>
    </xf>
    <xf numFmtId="2" fontId="7" fillId="4" borderId="21" xfId="0" applyNumberFormat="1" applyFont="1" applyFill="1" applyBorder="1" applyAlignment="1" applyProtection="1">
      <alignment horizontal="left" vertical="center"/>
      <protection locked="0"/>
    </xf>
    <xf numFmtId="49" fontId="7" fillId="4" borderId="22" xfId="0" applyNumberFormat="1" applyFont="1" applyFill="1" applyBorder="1" applyAlignment="1" applyProtection="1">
      <alignment horizontal="left" vertical="center" wrapText="1"/>
      <protection locked="0"/>
    </xf>
    <xf numFmtId="49" fontId="7" fillId="4" borderId="22" xfId="0" applyNumberFormat="1" applyFont="1" applyFill="1" applyBorder="1" applyAlignment="1" applyProtection="1">
      <alignment horizontal="left" vertical="center"/>
      <protection locked="0"/>
    </xf>
    <xf numFmtId="169" fontId="7" fillId="4" borderId="22" xfId="2" applyNumberFormat="1" applyFont="1" applyFill="1" applyBorder="1" applyAlignment="1" applyProtection="1">
      <alignment vertical="center"/>
      <protection locked="0"/>
    </xf>
    <xf numFmtId="165" fontId="7" fillId="4" borderId="21" xfId="2" applyNumberFormat="1" applyFont="1" applyFill="1" applyBorder="1" applyAlignment="1" applyProtection="1">
      <alignment horizontal="left" vertical="center"/>
      <protection locked="0"/>
    </xf>
    <xf numFmtId="165" fontId="7" fillId="4" borderId="33" xfId="2" applyNumberFormat="1" applyFont="1" applyFill="1" applyBorder="1" applyAlignment="1" applyProtection="1">
      <alignment vertical="center"/>
      <protection locked="0"/>
    </xf>
    <xf numFmtId="165" fontId="7" fillId="4" borderId="22" xfId="2" applyNumberFormat="1" applyFont="1" applyFill="1" applyBorder="1" applyAlignment="1" applyProtection="1">
      <alignment vertical="center"/>
      <protection locked="0"/>
    </xf>
    <xf numFmtId="9" fontId="7" fillId="4" borderId="22" xfId="1" applyFont="1" applyFill="1" applyBorder="1" applyAlignment="1" applyProtection="1">
      <alignment vertical="center"/>
      <protection locked="0"/>
    </xf>
    <xf numFmtId="165" fontId="7" fillId="4" borderId="10" xfId="2" applyNumberFormat="1" applyFont="1" applyFill="1" applyBorder="1" applyAlignment="1" applyProtection="1">
      <alignment horizontal="left" vertical="center"/>
      <protection locked="0"/>
    </xf>
    <xf numFmtId="165" fontId="7" fillId="4" borderId="20" xfId="2" applyNumberFormat="1" applyFont="1" applyFill="1" applyBorder="1" applyAlignment="1" applyProtection="1">
      <alignment vertical="center"/>
      <protection locked="0"/>
    </xf>
    <xf numFmtId="165" fontId="7" fillId="4" borderId="23" xfId="2" applyNumberFormat="1" applyFont="1" applyFill="1" applyBorder="1" applyAlignment="1" applyProtection="1">
      <alignment vertical="center"/>
      <protection locked="0"/>
    </xf>
    <xf numFmtId="0" fontId="4" fillId="5" borderId="8" xfId="0" applyFont="1" applyFill="1" applyBorder="1" applyAlignment="1">
      <alignment horizontal="center" vertical="center" wrapText="1"/>
    </xf>
    <xf numFmtId="1" fontId="7" fillId="4" borderId="22" xfId="0" applyNumberFormat="1" applyFont="1" applyFill="1" applyBorder="1" applyAlignment="1" applyProtection="1">
      <alignment horizontal="center" vertical="center"/>
      <protection locked="0"/>
    </xf>
    <xf numFmtId="0" fontId="21" fillId="3" borderId="6" xfId="0" applyFont="1" applyFill="1" applyBorder="1" applyAlignment="1">
      <alignment vertical="center"/>
    </xf>
    <xf numFmtId="1" fontId="7" fillId="4" borderId="10" xfId="0" applyNumberFormat="1" applyFont="1" applyFill="1" applyBorder="1" applyAlignment="1" applyProtection="1">
      <alignment horizontal="center" vertical="center"/>
      <protection locked="0"/>
    </xf>
    <xf numFmtId="1" fontId="7" fillId="4" borderId="33" xfId="0" applyNumberFormat="1" applyFont="1" applyFill="1" applyBorder="1" applyAlignment="1" applyProtection="1">
      <alignment horizontal="center" vertical="center"/>
      <protection locked="0"/>
    </xf>
    <xf numFmtId="0" fontId="4" fillId="5" borderId="24" xfId="0" applyFont="1" applyFill="1" applyBorder="1" applyAlignment="1">
      <alignment horizontal="center" vertical="center" wrapText="1"/>
    </xf>
    <xf numFmtId="0" fontId="4" fillId="0" borderId="2" xfId="0" quotePrefix="1" applyFont="1" applyBorder="1"/>
    <xf numFmtId="164" fontId="7" fillId="6" borderId="8" xfId="0" applyNumberFormat="1" applyFont="1" applyFill="1" applyBorder="1" applyAlignment="1" applyProtection="1">
      <alignment horizontal="center" vertical="center"/>
      <protection locked="0"/>
    </xf>
    <xf numFmtId="164" fontId="7" fillId="6" borderId="41" xfId="0" applyNumberFormat="1" applyFont="1" applyFill="1" applyBorder="1" applyAlignment="1" applyProtection="1">
      <alignment horizontal="center" vertical="center"/>
      <protection locked="0"/>
    </xf>
    <xf numFmtId="164" fontId="7" fillId="6" borderId="23" xfId="0" applyNumberFormat="1" applyFont="1" applyFill="1" applyBorder="1" applyAlignment="1" applyProtection="1">
      <alignment horizontal="center" vertical="center"/>
      <protection locked="0"/>
    </xf>
    <xf numFmtId="169" fontId="7" fillId="6" borderId="19" xfId="2" applyNumberFormat="1" applyFont="1" applyFill="1" applyBorder="1" applyAlignment="1" applyProtection="1">
      <alignment horizontal="center" vertical="center"/>
    </xf>
    <xf numFmtId="169" fontId="7" fillId="6" borderId="20" xfId="2" applyNumberFormat="1" applyFont="1" applyFill="1" applyBorder="1" applyAlignment="1" applyProtection="1">
      <alignment horizontal="center" vertical="center"/>
    </xf>
    <xf numFmtId="169" fontId="7" fillId="6" borderId="21" xfId="2" applyNumberFormat="1" applyFont="1" applyFill="1" applyBorder="1" applyAlignment="1" applyProtection="1">
      <alignment horizontal="center" vertical="center"/>
    </xf>
    <xf numFmtId="169" fontId="7" fillId="6" borderId="23" xfId="2" applyNumberFormat="1" applyFont="1" applyFill="1" applyBorder="1" applyAlignment="1" applyProtection="1">
      <alignment horizontal="center" vertical="center"/>
    </xf>
    <xf numFmtId="2" fontId="4" fillId="6" borderId="31" xfId="0" applyNumberFormat="1" applyFont="1" applyFill="1" applyBorder="1" applyAlignment="1">
      <alignment vertical="center"/>
    </xf>
    <xf numFmtId="0" fontId="34" fillId="0" borderId="2" xfId="0" applyFont="1" applyBorder="1" applyAlignment="1">
      <alignment horizontal="center" vertical="center" wrapText="1"/>
    </xf>
    <xf numFmtId="0" fontId="35" fillId="0" borderId="2" xfId="0" applyFont="1" applyBorder="1" applyAlignment="1">
      <alignment horizontal="center" vertical="center"/>
    </xf>
    <xf numFmtId="0" fontId="36" fillId="0" borderId="2" xfId="0" applyFont="1" applyBorder="1" applyAlignment="1">
      <alignment horizontal="center" vertical="center"/>
    </xf>
    <xf numFmtId="0" fontId="20" fillId="15" borderId="37" xfId="0" applyFont="1" applyFill="1" applyBorder="1" applyAlignment="1">
      <alignment horizontal="left" vertical="center"/>
    </xf>
    <xf numFmtId="0" fontId="0" fillId="0" borderId="2" xfId="0" applyBorder="1" applyAlignment="1">
      <alignment horizontal="left" vertical="center"/>
    </xf>
    <xf numFmtId="0" fontId="46" fillId="0" borderId="2" xfId="0" applyFont="1" applyBorder="1" applyAlignment="1">
      <alignment vertical="center"/>
    </xf>
    <xf numFmtId="0" fontId="47" fillId="0" borderId="0" xfId="0" applyFont="1" applyAlignment="1">
      <alignment vertical="center"/>
    </xf>
    <xf numFmtId="0" fontId="46" fillId="0" borderId="0" xfId="0" applyFont="1" applyAlignment="1">
      <alignment vertical="center"/>
    </xf>
    <xf numFmtId="0" fontId="20" fillId="0" borderId="0" xfId="0" applyFont="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4" fillId="3" borderId="14" xfId="0" applyFont="1" applyFill="1" applyBorder="1" applyAlignment="1">
      <alignment vertical="center"/>
    </xf>
    <xf numFmtId="0" fontId="15" fillId="3" borderId="15" xfId="0" applyFont="1" applyFill="1" applyBorder="1" applyAlignment="1">
      <alignment vertical="center"/>
    </xf>
    <xf numFmtId="0" fontId="4" fillId="3" borderId="15" xfId="0" applyFont="1" applyFill="1" applyBorder="1" applyAlignment="1">
      <alignment vertical="center"/>
    </xf>
    <xf numFmtId="0" fontId="4" fillId="3" borderId="16" xfId="0" applyFont="1" applyFill="1" applyBorder="1" applyAlignment="1">
      <alignment vertical="center"/>
    </xf>
    <xf numFmtId="2" fontId="4" fillId="6" borderId="32" xfId="0" applyNumberFormat="1" applyFont="1" applyFill="1" applyBorder="1" applyAlignment="1">
      <alignment vertical="center"/>
    </xf>
    <xf numFmtId="0" fontId="34" fillId="0" borderId="0" xfId="0" applyFont="1" applyAlignment="1">
      <alignment horizontal="left" vertical="center" wrapText="1"/>
    </xf>
    <xf numFmtId="0" fontId="7" fillId="5" borderId="55"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0" fontId="20" fillId="8" borderId="27" xfId="0" applyFont="1" applyFill="1" applyBorder="1" applyAlignment="1">
      <alignment vertical="center"/>
    </xf>
    <xf numFmtId="0" fontId="20" fillId="8" borderId="28" xfId="0" applyFont="1" applyFill="1" applyBorder="1" applyAlignment="1">
      <alignment vertical="center"/>
    </xf>
    <xf numFmtId="0" fontId="20" fillId="8" borderId="29" xfId="0" applyFont="1" applyFill="1" applyBorder="1" applyAlignment="1">
      <alignment vertical="center"/>
    </xf>
    <xf numFmtId="0" fontId="20" fillId="22" borderId="27" xfId="0" applyFont="1" applyFill="1" applyBorder="1" applyAlignment="1">
      <alignment vertical="center"/>
    </xf>
    <xf numFmtId="0" fontId="20" fillId="22" borderId="28" xfId="0" applyFont="1" applyFill="1" applyBorder="1" applyAlignment="1">
      <alignment vertical="center"/>
    </xf>
    <xf numFmtId="0" fontId="20" fillId="22" borderId="29" xfId="0" applyFont="1" applyFill="1" applyBorder="1" applyAlignment="1">
      <alignment vertical="center"/>
    </xf>
    <xf numFmtId="165" fontId="7" fillId="4" borderId="8" xfId="2" applyNumberFormat="1" applyFont="1" applyFill="1" applyBorder="1" applyAlignment="1" applyProtection="1">
      <alignment vertical="center"/>
      <protection locked="0"/>
    </xf>
    <xf numFmtId="165" fontId="7" fillId="4" borderId="41" xfId="2" applyNumberFormat="1" applyFont="1" applyFill="1" applyBorder="1" applyAlignment="1" applyProtection="1">
      <alignment vertical="center"/>
      <protection locked="0"/>
    </xf>
    <xf numFmtId="165" fontId="7" fillId="4" borderId="33" xfId="2" applyNumberFormat="1" applyFont="1" applyFill="1" applyBorder="1" applyAlignment="1" applyProtection="1">
      <alignment horizontal="left" vertical="center"/>
      <protection locked="0"/>
    </xf>
    <xf numFmtId="0" fontId="7" fillId="4"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4" borderId="1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4" borderId="2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5" fontId="7" fillId="4" borderId="22" xfId="2" applyNumberFormat="1" applyFont="1" applyFill="1" applyBorder="1" applyAlignment="1" applyProtection="1">
      <alignment horizontal="left" vertical="center"/>
      <protection locked="0"/>
    </xf>
    <xf numFmtId="0" fontId="34" fillId="0" borderId="0" xfId="0" applyFont="1" applyAlignment="1">
      <alignment horizontal="center" vertical="center" wrapText="1"/>
    </xf>
    <xf numFmtId="0" fontId="35" fillId="0" borderId="0" xfId="0" applyFont="1" applyAlignment="1">
      <alignment horizontal="center" vertical="center"/>
    </xf>
    <xf numFmtId="0" fontId="36" fillId="0" borderId="0" xfId="0" applyFont="1" applyAlignment="1">
      <alignment horizontal="center" vertical="center"/>
    </xf>
    <xf numFmtId="1" fontId="7" fillId="4" borderId="41" xfId="0" applyNumberFormat="1"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4" borderId="20"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4" borderId="23"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6" fontId="7" fillId="4" borderId="1" xfId="0" applyNumberFormat="1" applyFont="1" applyFill="1" applyBorder="1" applyAlignment="1" applyProtection="1">
      <alignment horizontal="left" vertical="center"/>
      <protection locked="0"/>
    </xf>
    <xf numFmtId="166" fontId="7" fillId="4" borderId="22" xfId="0" applyNumberFormat="1" applyFont="1" applyFill="1" applyBorder="1" applyAlignment="1" applyProtection="1">
      <alignment horizontal="left" vertical="center"/>
      <protection locked="0"/>
    </xf>
    <xf numFmtId="0" fontId="0" fillId="24" borderId="56" xfId="0" applyFill="1" applyBorder="1"/>
    <xf numFmtId="0" fontId="45" fillId="23" borderId="57" xfId="0" applyFont="1" applyFill="1" applyBorder="1"/>
    <xf numFmtId="0" fontId="4" fillId="6" borderId="34" xfId="0" applyFont="1" applyFill="1" applyBorder="1" applyAlignment="1">
      <alignment horizontal="left" vertical="center"/>
    </xf>
    <xf numFmtId="166" fontId="33" fillId="4" borderId="1" xfId="0" applyNumberFormat="1" applyFont="1" applyFill="1" applyBorder="1" applyAlignment="1" applyProtection="1">
      <alignment horizontal="left" vertical="center" wrapText="1"/>
      <protection locked="0"/>
    </xf>
    <xf numFmtId="0" fontId="4" fillId="0" borderId="11" xfId="0" applyFont="1" applyBorder="1" applyAlignment="1">
      <alignment horizontal="center" vertical="center" wrapText="1"/>
    </xf>
    <xf numFmtId="166" fontId="33" fillId="4" borderId="22" xfId="0" applyNumberFormat="1" applyFont="1" applyFill="1" applyBorder="1" applyAlignment="1" applyProtection="1">
      <alignment horizontal="left" vertical="center" wrapText="1"/>
      <protection locked="0"/>
    </xf>
    <xf numFmtId="0" fontId="20" fillId="0" borderId="15" xfId="0" applyFont="1" applyBorder="1"/>
    <xf numFmtId="0" fontId="7" fillId="4" borderId="10"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4" borderId="33"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6" fontId="33" fillId="4" borderId="20" xfId="0" applyNumberFormat="1" applyFont="1" applyFill="1" applyBorder="1" applyAlignment="1" applyProtection="1">
      <alignment horizontal="left" vertical="center" wrapText="1"/>
      <protection locked="0"/>
    </xf>
    <xf numFmtId="166" fontId="33" fillId="4" borderId="23" xfId="0" applyNumberFormat="1" applyFont="1" applyFill="1" applyBorder="1" applyAlignment="1" applyProtection="1">
      <alignment horizontal="left" vertical="center" wrapText="1"/>
      <protection locked="0"/>
    </xf>
    <xf numFmtId="0" fontId="4" fillId="6" borderId="32" xfId="0" applyFont="1" applyFill="1" applyBorder="1" applyAlignment="1">
      <alignment horizontal="left" vertical="center"/>
    </xf>
    <xf numFmtId="0" fontId="0" fillId="12" borderId="0" xfId="0" applyFill="1"/>
    <xf numFmtId="0" fontId="7" fillId="5" borderId="1"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0" borderId="19" xfId="0" applyFont="1" applyBorder="1" applyAlignment="1">
      <alignment horizontal="center" vertical="center" wrapText="1"/>
    </xf>
    <xf numFmtId="0" fontId="54" fillId="0" borderId="15" xfId="0" applyFont="1" applyBorder="1" applyAlignment="1">
      <alignment horizontal="left" vertical="center"/>
    </xf>
    <xf numFmtId="0" fontId="4" fillId="18" borderId="1" xfId="0" applyFont="1" applyFill="1" applyBorder="1" applyAlignment="1">
      <alignment horizontal="center" vertical="center" wrapText="1"/>
    </xf>
    <xf numFmtId="9" fontId="7" fillId="18" borderId="19" xfId="1" applyFont="1" applyFill="1" applyBorder="1" applyAlignment="1" applyProtection="1">
      <alignment horizontal="center" vertical="center"/>
    </xf>
    <xf numFmtId="169" fontId="7" fillId="18" borderId="1" xfId="2" applyNumberFormat="1" applyFont="1" applyFill="1" applyBorder="1" applyAlignment="1" applyProtection="1">
      <alignment horizontal="center" vertical="center"/>
    </xf>
    <xf numFmtId="9" fontId="7" fillId="18" borderId="1" xfId="1" applyFont="1" applyFill="1" applyBorder="1" applyAlignment="1" applyProtection="1">
      <alignment horizontal="center" vertical="center"/>
    </xf>
    <xf numFmtId="164" fontId="7" fillId="18" borderId="20" xfId="1" applyNumberFormat="1" applyFont="1" applyFill="1" applyBorder="1" applyAlignment="1" applyProtection="1">
      <alignment horizontal="center" vertical="center"/>
    </xf>
    <xf numFmtId="9" fontId="7" fillId="18" borderId="21" xfId="1" applyFont="1" applyFill="1" applyBorder="1" applyAlignment="1" applyProtection="1">
      <alignment horizontal="center" vertical="center"/>
    </xf>
    <xf numFmtId="169" fontId="7" fillId="18" borderId="22" xfId="2" applyNumberFormat="1" applyFont="1" applyFill="1" applyBorder="1" applyAlignment="1" applyProtection="1">
      <alignment horizontal="center" vertical="center"/>
    </xf>
    <xf numFmtId="9" fontId="7" fillId="18" borderId="22" xfId="1" applyFont="1" applyFill="1" applyBorder="1" applyAlignment="1" applyProtection="1">
      <alignment horizontal="center" vertical="center"/>
    </xf>
    <xf numFmtId="164" fontId="7" fillId="18" borderId="23" xfId="1" applyNumberFormat="1" applyFont="1" applyFill="1" applyBorder="1" applyAlignment="1" applyProtection="1">
      <alignment horizontal="center" vertical="center"/>
    </xf>
    <xf numFmtId="0" fontId="4" fillId="18" borderId="19" xfId="0" applyFont="1" applyFill="1" applyBorder="1" applyAlignment="1">
      <alignment horizontal="center" vertical="center" wrapText="1"/>
    </xf>
    <xf numFmtId="0" fontId="4" fillId="18" borderId="20" xfId="0" applyFont="1" applyFill="1" applyBorder="1" applyAlignment="1">
      <alignment horizontal="center" vertical="center" wrapText="1"/>
    </xf>
    <xf numFmtId="0" fontId="7" fillId="4" borderId="20" xfId="0" applyFont="1" applyFill="1" applyBorder="1" applyAlignment="1" applyProtection="1">
      <alignment horizontal="left" vertical="center"/>
      <protection locked="0"/>
    </xf>
    <xf numFmtId="0" fontId="7" fillId="4" borderId="23" xfId="0" applyFont="1" applyFill="1" applyBorder="1" applyAlignment="1" applyProtection="1">
      <alignment horizontal="left" vertical="center"/>
      <protection locked="0"/>
    </xf>
    <xf numFmtId="0" fontId="0" fillId="25" borderId="56" xfId="0" applyFill="1" applyBorder="1"/>
    <xf numFmtId="0" fontId="0" fillId="24" borderId="58" xfId="0" applyFill="1" applyBorder="1"/>
    <xf numFmtId="44" fontId="4" fillId="0" borderId="1" xfId="0" applyNumberFormat="1" applyFont="1" applyBorder="1" applyAlignment="1">
      <alignment horizontal="center" vertical="center"/>
    </xf>
    <xf numFmtId="10" fontId="4" fillId="10" borderId="1" xfId="0" applyNumberFormat="1" applyFont="1" applyFill="1" applyBorder="1" applyAlignment="1">
      <alignment horizontal="center" vertical="center"/>
    </xf>
    <xf numFmtId="0" fontId="4" fillId="0" borderId="17" xfId="0" applyFont="1" applyBorder="1" applyAlignment="1">
      <alignment horizontal="center" vertical="center" wrapText="1"/>
    </xf>
    <xf numFmtId="44" fontId="4" fillId="0" borderId="0" xfId="0" applyNumberFormat="1" applyFont="1" applyAlignment="1">
      <alignment horizontal="right" vertical="center"/>
    </xf>
    <xf numFmtId="167" fontId="7" fillId="19" borderId="38" xfId="0" applyNumberFormat="1" applyFont="1" applyFill="1" applyBorder="1" applyAlignment="1" applyProtection="1">
      <alignment horizontal="center" vertical="center"/>
      <protection locked="0"/>
    </xf>
    <xf numFmtId="167" fontId="7" fillId="19" borderId="39" xfId="0" applyNumberFormat="1" applyFont="1" applyFill="1" applyBorder="1" applyAlignment="1" applyProtection="1">
      <alignment horizontal="center" vertical="center"/>
      <protection locked="0"/>
    </xf>
    <xf numFmtId="164" fontId="7" fillId="18" borderId="1" xfId="0" applyNumberFormat="1" applyFont="1" applyFill="1" applyBorder="1" applyAlignment="1">
      <alignment horizontal="center" vertical="center"/>
    </xf>
    <xf numFmtId="170" fontId="7" fillId="18" borderId="1" xfId="0" applyNumberFormat="1" applyFont="1" applyFill="1" applyBorder="1" applyAlignment="1">
      <alignment horizontal="center" vertical="center"/>
    </xf>
    <xf numFmtId="164" fontId="7" fillId="18" borderId="1" xfId="1" applyNumberFormat="1" applyFont="1" applyFill="1" applyBorder="1" applyAlignment="1" applyProtection="1">
      <alignment horizontal="center" vertical="center"/>
    </xf>
    <xf numFmtId="164" fontId="7" fillId="18" borderId="22" xfId="0" applyNumberFormat="1" applyFont="1" applyFill="1" applyBorder="1" applyAlignment="1">
      <alignment horizontal="center" vertical="center"/>
    </xf>
    <xf numFmtId="170" fontId="7" fillId="18" borderId="22" xfId="0" applyNumberFormat="1" applyFont="1" applyFill="1" applyBorder="1" applyAlignment="1">
      <alignment horizontal="center" vertical="center"/>
    </xf>
    <xf numFmtId="164" fontId="7" fillId="18" borderId="22" xfId="1" applyNumberFormat="1" applyFont="1" applyFill="1" applyBorder="1" applyAlignment="1" applyProtection="1">
      <alignment horizontal="center" vertical="center"/>
    </xf>
    <xf numFmtId="0" fontId="52" fillId="0" borderId="1" xfId="0" applyFont="1" applyBorder="1"/>
    <xf numFmtId="43" fontId="4" fillId="0" borderId="0" xfId="0" applyNumberFormat="1" applyFont="1"/>
    <xf numFmtId="0" fontId="55" fillId="26" borderId="59" xfId="0" applyFont="1" applyFill="1" applyBorder="1"/>
    <xf numFmtId="0" fontId="58" fillId="27" borderId="60" xfId="0" applyFont="1" applyFill="1" applyBorder="1" applyAlignment="1">
      <alignment wrapText="1"/>
    </xf>
    <xf numFmtId="44" fontId="58" fillId="27" borderId="60" xfId="8" applyFont="1" applyFill="1" applyBorder="1" applyAlignment="1">
      <alignment wrapText="1"/>
    </xf>
    <xf numFmtId="165" fontId="58" fillId="17" borderId="60" xfId="2" applyNumberFormat="1" applyFont="1" applyFill="1" applyBorder="1" applyAlignment="1">
      <alignment wrapText="1"/>
    </xf>
    <xf numFmtId="0" fontId="58" fillId="17" borderId="60" xfId="0" applyFont="1" applyFill="1" applyBorder="1" applyAlignment="1">
      <alignment wrapText="1"/>
    </xf>
    <xf numFmtId="2" fontId="58" fillId="17" borderId="60" xfId="0" applyNumberFormat="1" applyFont="1" applyFill="1" applyBorder="1" applyAlignment="1">
      <alignment wrapText="1"/>
    </xf>
    <xf numFmtId="0" fontId="58" fillId="28" borderId="60" xfId="0" applyFont="1" applyFill="1" applyBorder="1" applyAlignment="1">
      <alignment wrapText="1"/>
    </xf>
    <xf numFmtId="44" fontId="58" fillId="28" borderId="60" xfId="8" applyFont="1" applyFill="1" applyBorder="1" applyAlignment="1">
      <alignment wrapText="1"/>
    </xf>
    <xf numFmtId="0" fontId="58" fillId="14" borderId="60" xfId="0" applyFont="1" applyFill="1" applyBorder="1" applyAlignment="1">
      <alignment wrapText="1"/>
    </xf>
    <xf numFmtId="44" fontId="58" fillId="14" borderId="60" xfId="8" applyFont="1" applyFill="1" applyBorder="1" applyAlignment="1">
      <alignment wrapText="1"/>
    </xf>
    <xf numFmtId="0" fontId="58" fillId="29" borderId="60" xfId="0" applyFont="1" applyFill="1" applyBorder="1" applyAlignment="1">
      <alignment wrapText="1"/>
    </xf>
    <xf numFmtId="44" fontId="58" fillId="29" borderId="60" xfId="8" applyFont="1" applyFill="1" applyBorder="1" applyAlignment="1">
      <alignment wrapText="1"/>
    </xf>
    <xf numFmtId="0" fontId="58" fillId="21" borderId="60" xfId="0" applyFont="1" applyFill="1" applyBorder="1" applyAlignment="1">
      <alignment wrapText="1"/>
    </xf>
    <xf numFmtId="0" fontId="58" fillId="16" borderId="60" xfId="0" applyFont="1" applyFill="1" applyBorder="1" applyAlignment="1">
      <alignment wrapText="1"/>
    </xf>
    <xf numFmtId="165" fontId="60" fillId="16" borderId="60" xfId="2" applyNumberFormat="1" applyFont="1" applyFill="1" applyBorder="1" applyAlignment="1">
      <alignment horizontal="center" wrapText="1"/>
    </xf>
    <xf numFmtId="165" fontId="58" fillId="16" borderId="60" xfId="2" applyNumberFormat="1" applyFont="1" applyFill="1" applyBorder="1" applyAlignment="1">
      <alignment horizontal="center" wrapText="1"/>
    </xf>
    <xf numFmtId="44" fontId="58" fillId="16" borderId="60" xfId="8" applyFont="1" applyFill="1" applyBorder="1" applyAlignment="1">
      <alignment horizontal="center" wrapText="1"/>
    </xf>
    <xf numFmtId="44" fontId="58" fillId="16" borderId="4" xfId="8" applyFont="1" applyFill="1" applyBorder="1" applyAlignment="1">
      <alignment horizontal="center" wrapText="1"/>
    </xf>
    <xf numFmtId="44" fontId="58" fillId="16" borderId="61" xfId="8" applyFont="1" applyFill="1" applyBorder="1" applyAlignment="1">
      <alignment horizontal="center" wrapText="1"/>
    </xf>
    <xf numFmtId="44" fontId="58" fillId="16" borderId="6" xfId="8" applyFont="1" applyFill="1" applyBorder="1" applyAlignment="1">
      <alignment horizontal="center" wrapText="1"/>
    </xf>
    <xf numFmtId="44" fontId="58" fillId="16" borderId="62" xfId="8" applyFont="1" applyFill="1" applyBorder="1" applyAlignment="1">
      <alignment horizontal="center" wrapText="1"/>
    </xf>
    <xf numFmtId="44" fontId="58" fillId="30" borderId="7" xfId="8" applyFont="1" applyFill="1" applyBorder="1" applyAlignment="1">
      <alignment horizontal="center" wrapText="1"/>
    </xf>
    <xf numFmtId="49" fontId="0" fillId="0" borderId="0" xfId="0" applyNumberFormat="1"/>
    <xf numFmtId="44" fontId="0" fillId="0" borderId="0" xfId="0" applyNumberFormat="1"/>
    <xf numFmtId="9" fontId="58" fillId="7" borderId="60" xfId="1" applyFont="1" applyFill="1" applyBorder="1" applyAlignment="1">
      <alignment wrapText="1"/>
    </xf>
    <xf numFmtId="44" fontId="58" fillId="7" borderId="60" xfId="8" applyFont="1" applyFill="1" applyBorder="1" applyAlignment="1">
      <alignment wrapText="1"/>
    </xf>
    <xf numFmtId="0" fontId="0" fillId="7" borderId="0" xfId="0" applyFill="1"/>
    <xf numFmtId="9" fontId="0" fillId="0" borderId="0" xfId="0" applyNumberFormat="1"/>
    <xf numFmtId="4" fontId="0" fillId="0" borderId="0" xfId="0" applyNumberFormat="1"/>
    <xf numFmtId="171" fontId="7" fillId="18" borderId="1" xfId="1" applyNumberFormat="1" applyFont="1" applyFill="1" applyBorder="1" applyAlignment="1" applyProtection="1">
      <alignment horizontal="center" vertical="center"/>
    </xf>
    <xf numFmtId="0" fontId="4" fillId="29" borderId="27" xfId="0" applyFont="1" applyFill="1" applyBorder="1" applyAlignment="1">
      <alignment horizontal="center" vertical="center" wrapText="1"/>
    </xf>
    <xf numFmtId="0" fontId="4" fillId="29" borderId="28" xfId="0" applyFont="1" applyFill="1" applyBorder="1" applyAlignment="1">
      <alignment horizontal="center" vertical="center" wrapText="1"/>
    </xf>
    <xf numFmtId="0" fontId="4" fillId="29" borderId="30" xfId="0" applyFont="1" applyFill="1" applyBorder="1" applyAlignment="1">
      <alignment horizontal="center" vertical="center" wrapText="1"/>
    </xf>
    <xf numFmtId="0" fontId="4" fillId="29" borderId="17" xfId="0" applyFont="1" applyFill="1" applyBorder="1" applyAlignment="1">
      <alignment horizontal="center" vertical="center" wrapText="1"/>
    </xf>
    <xf numFmtId="0" fontId="4" fillId="29" borderId="1" xfId="0" applyFont="1" applyFill="1" applyBorder="1" applyAlignment="1">
      <alignment horizontal="center" vertical="center" wrapText="1"/>
    </xf>
    <xf numFmtId="0" fontId="4" fillId="29" borderId="19" xfId="0" applyFont="1" applyFill="1" applyBorder="1" applyAlignment="1">
      <alignment horizontal="center" vertical="center" wrapText="1"/>
    </xf>
    <xf numFmtId="0" fontId="4" fillId="29" borderId="10" xfId="0" applyFont="1" applyFill="1" applyBorder="1" applyAlignment="1">
      <alignment horizontal="center" vertical="center" wrapText="1"/>
    </xf>
    <xf numFmtId="0" fontId="12" fillId="29" borderId="1" xfId="0" applyFont="1" applyFill="1" applyBorder="1"/>
    <xf numFmtId="0" fontId="0" fillId="29" borderId="1" xfId="0" applyFill="1" applyBorder="1"/>
    <xf numFmtId="0" fontId="0" fillId="16" borderId="1" xfId="0" applyFill="1" applyBorder="1" applyAlignment="1">
      <alignment horizontal="left" vertical="center"/>
    </xf>
    <xf numFmtId="0" fontId="52" fillId="16" borderId="1" xfId="0" applyFont="1" applyFill="1" applyBorder="1"/>
    <xf numFmtId="17" fontId="0" fillId="16" borderId="1" xfId="0" applyNumberFormat="1" applyFill="1" applyBorder="1" applyAlignment="1">
      <alignment horizontal="left" vertical="center"/>
    </xf>
    <xf numFmtId="0" fontId="61" fillId="0" borderId="0" xfId="0" applyFont="1" applyAlignment="1">
      <alignment horizontal="left" vertical="center" wrapText="1"/>
    </xf>
    <xf numFmtId="0" fontId="21" fillId="3" borderId="7" xfId="0" applyFont="1" applyFill="1" applyBorder="1"/>
    <xf numFmtId="0" fontId="39" fillId="5" borderId="0" xfId="0" applyFont="1" applyFill="1" applyAlignment="1">
      <alignment horizontal="left" vertical="top"/>
    </xf>
    <xf numFmtId="0" fontId="4" fillId="0" borderId="0" xfId="0" applyFont="1" applyAlignment="1">
      <alignment horizontal="left" vertical="top" wrapText="1"/>
    </xf>
    <xf numFmtId="0" fontId="62" fillId="0" borderId="0" xfId="0" applyFont="1"/>
    <xf numFmtId="169" fontId="7" fillId="6" borderId="1" xfId="2" applyNumberFormat="1" applyFont="1" applyFill="1" applyBorder="1" applyAlignment="1" applyProtection="1">
      <alignment horizontal="center" vertical="center"/>
    </xf>
    <xf numFmtId="169" fontId="7" fillId="6" borderId="22" xfId="2" applyNumberFormat="1" applyFont="1" applyFill="1" applyBorder="1" applyAlignment="1" applyProtection="1">
      <alignment horizontal="center" vertical="center"/>
    </xf>
    <xf numFmtId="164" fontId="7" fillId="6" borderId="8" xfId="0" applyNumberFormat="1" applyFont="1" applyFill="1" applyBorder="1" applyAlignment="1">
      <alignment horizontal="center" vertical="center"/>
    </xf>
    <xf numFmtId="164" fontId="7" fillId="6" borderId="41" xfId="0" applyNumberFormat="1" applyFont="1" applyFill="1" applyBorder="1" applyAlignment="1">
      <alignment horizontal="center" vertical="center"/>
    </xf>
    <xf numFmtId="165" fontId="7" fillId="6" borderId="19" xfId="2" applyNumberFormat="1" applyFont="1" applyFill="1" applyBorder="1" applyAlignment="1" applyProtection="1">
      <alignment vertical="center"/>
    </xf>
    <xf numFmtId="165" fontId="7" fillId="6" borderId="1" xfId="2" applyNumberFormat="1" applyFont="1" applyFill="1" applyBorder="1" applyAlignment="1" applyProtection="1">
      <alignment vertical="center"/>
    </xf>
    <xf numFmtId="169" fontId="7" fillId="6" borderId="1" xfId="2" applyNumberFormat="1" applyFont="1" applyFill="1" applyBorder="1" applyAlignment="1" applyProtection="1">
      <alignment vertical="center"/>
    </xf>
    <xf numFmtId="165" fontId="7" fillId="6" borderId="20" xfId="2" applyNumberFormat="1" applyFont="1" applyFill="1" applyBorder="1" applyAlignment="1" applyProtection="1">
      <alignment vertical="center"/>
    </xf>
    <xf numFmtId="165" fontId="7" fillId="6" borderId="21" xfId="2" applyNumberFormat="1" applyFont="1" applyFill="1" applyBorder="1" applyAlignment="1" applyProtection="1">
      <alignment vertical="center"/>
    </xf>
    <xf numFmtId="165" fontId="7" fillId="6" borderId="22" xfId="2" applyNumberFormat="1" applyFont="1" applyFill="1" applyBorder="1" applyAlignment="1" applyProtection="1">
      <alignment vertical="center"/>
    </xf>
    <xf numFmtId="169" fontId="7" fillId="6" borderId="22" xfId="2" applyNumberFormat="1" applyFont="1" applyFill="1" applyBorder="1" applyAlignment="1" applyProtection="1">
      <alignment vertical="center"/>
    </xf>
    <xf numFmtId="165" fontId="7" fillId="6" borderId="23" xfId="2" applyNumberFormat="1" applyFont="1" applyFill="1" applyBorder="1" applyAlignment="1" applyProtection="1">
      <alignment vertical="center"/>
    </xf>
    <xf numFmtId="166" fontId="7" fillId="6" borderId="1" xfId="0" applyNumberFormat="1" applyFont="1" applyFill="1" applyBorder="1" applyAlignment="1">
      <alignment horizontal="center" vertical="center"/>
    </xf>
    <xf numFmtId="166" fontId="7" fillId="6" borderId="22" xfId="0" applyNumberFormat="1" applyFont="1" applyFill="1" applyBorder="1" applyAlignment="1">
      <alignment horizontal="center" vertical="center"/>
    </xf>
    <xf numFmtId="4" fontId="7" fillId="18" borderId="1" xfId="1" applyNumberFormat="1" applyFont="1" applyFill="1" applyBorder="1" applyAlignment="1" applyProtection="1">
      <alignment horizontal="center" vertical="center"/>
    </xf>
    <xf numFmtId="4" fontId="7" fillId="18" borderId="20" xfId="1" applyNumberFormat="1" applyFont="1" applyFill="1" applyBorder="1" applyAlignment="1" applyProtection="1">
      <alignment horizontal="center" vertical="center"/>
    </xf>
    <xf numFmtId="171" fontId="7" fillId="18" borderId="22" xfId="1" applyNumberFormat="1" applyFont="1" applyFill="1" applyBorder="1" applyAlignment="1" applyProtection="1">
      <alignment horizontal="center" vertical="center"/>
    </xf>
    <xf numFmtId="4" fontId="7" fillId="18" borderId="22" xfId="1" applyNumberFormat="1" applyFont="1" applyFill="1" applyBorder="1" applyAlignment="1" applyProtection="1">
      <alignment horizontal="center" vertical="center"/>
    </xf>
    <xf numFmtId="4" fontId="7" fillId="18" borderId="23" xfId="1" applyNumberFormat="1" applyFont="1" applyFill="1" applyBorder="1" applyAlignment="1" applyProtection="1">
      <alignment horizontal="center" vertical="center"/>
    </xf>
    <xf numFmtId="166" fontId="44" fillId="18" borderId="20" xfId="0" applyNumberFormat="1" applyFont="1" applyFill="1" applyBorder="1" applyAlignment="1">
      <alignment horizontal="center" vertical="center" wrapText="1"/>
    </xf>
    <xf numFmtId="166" fontId="44" fillId="18" borderId="23" xfId="0" applyNumberFormat="1" applyFont="1" applyFill="1" applyBorder="1" applyAlignment="1">
      <alignment horizontal="center" vertical="center" wrapText="1"/>
    </xf>
    <xf numFmtId="166" fontId="7" fillId="6" borderId="19" xfId="0" applyNumberFormat="1" applyFont="1" applyFill="1" applyBorder="1" applyAlignment="1">
      <alignment horizontal="center" vertical="center"/>
    </xf>
    <xf numFmtId="166" fontId="7" fillId="6" borderId="21" xfId="0" applyNumberFormat="1" applyFont="1" applyFill="1" applyBorder="1" applyAlignment="1">
      <alignment horizontal="center" vertical="center"/>
    </xf>
    <xf numFmtId="166" fontId="7" fillId="6" borderId="8" xfId="0" applyNumberFormat="1" applyFont="1" applyFill="1" applyBorder="1" applyAlignment="1">
      <alignment horizontal="center" vertical="center"/>
    </xf>
    <xf numFmtId="166" fontId="7" fillId="6" borderId="41" xfId="0" applyNumberFormat="1" applyFont="1" applyFill="1" applyBorder="1" applyAlignment="1">
      <alignment horizontal="center" vertical="center"/>
    </xf>
    <xf numFmtId="169" fontId="7" fillId="4" borderId="20" xfId="2" applyNumberFormat="1" applyFont="1" applyFill="1" applyBorder="1" applyAlignment="1" applyProtection="1">
      <alignment horizontal="center" vertical="center"/>
      <protection locked="0"/>
    </xf>
    <xf numFmtId="169" fontId="7" fillId="4" borderId="23" xfId="2" applyNumberFormat="1" applyFont="1" applyFill="1" applyBorder="1" applyAlignment="1" applyProtection="1">
      <alignment horizontal="center" vertical="center"/>
      <protection locked="0"/>
    </xf>
    <xf numFmtId="0" fontId="38" fillId="29" borderId="1" xfId="0" applyFont="1" applyFill="1" applyBorder="1" applyAlignment="1">
      <alignment horizontal="center"/>
    </xf>
    <xf numFmtId="49" fontId="4" fillId="4" borderId="8" xfId="0" applyNumberFormat="1" applyFont="1" applyFill="1" applyBorder="1" applyAlignment="1" applyProtection="1">
      <alignment horizontal="left" vertical="top" wrapText="1"/>
      <protection locked="0"/>
    </xf>
    <xf numFmtId="49" fontId="4" fillId="4" borderId="9" xfId="0" applyNumberFormat="1" applyFont="1" applyFill="1" applyBorder="1" applyAlignment="1" applyProtection="1">
      <alignment horizontal="left" vertical="top"/>
      <protection locked="0"/>
    </xf>
    <xf numFmtId="49" fontId="4" fillId="4" borderId="10" xfId="0" applyNumberFormat="1" applyFont="1" applyFill="1" applyBorder="1" applyAlignment="1" applyProtection="1">
      <alignment horizontal="left" vertical="top"/>
      <protection locked="0"/>
    </xf>
    <xf numFmtId="0" fontId="31" fillId="0" borderId="0" xfId="0" applyFont="1" applyAlignment="1">
      <alignment horizontal="left" vertical="top" wrapText="1"/>
    </xf>
    <xf numFmtId="0" fontId="31" fillId="0" borderId="0" xfId="0" applyFont="1" applyAlignment="1">
      <alignment horizontal="left" vertical="center" wrapText="1"/>
    </xf>
    <xf numFmtId="0" fontId="20" fillId="11" borderId="27" xfId="0" applyFont="1" applyFill="1" applyBorder="1" applyAlignment="1">
      <alignment horizontal="left" vertical="center"/>
    </xf>
    <xf numFmtId="0" fontId="20" fillId="11" borderId="28" xfId="0" applyFont="1" applyFill="1" applyBorder="1" applyAlignment="1">
      <alignment horizontal="left" vertical="center"/>
    </xf>
    <xf numFmtId="0" fontId="20" fillId="15" borderId="35" xfId="0" applyFont="1" applyFill="1" applyBorder="1" applyAlignment="1">
      <alignment horizontal="left" vertical="center"/>
    </xf>
    <xf numFmtId="0" fontId="20" fillId="15" borderId="36" xfId="0" applyFont="1" applyFill="1" applyBorder="1" applyAlignment="1">
      <alignment horizontal="left" vertical="center"/>
    </xf>
    <xf numFmtId="0" fontId="20" fillId="15" borderId="27" xfId="0" applyFont="1" applyFill="1" applyBorder="1" applyAlignment="1">
      <alignment horizontal="left" vertical="center" wrapText="1"/>
    </xf>
    <xf numFmtId="0" fontId="20" fillId="15" borderId="28" xfId="0" applyFont="1" applyFill="1" applyBorder="1" applyAlignment="1">
      <alignment horizontal="left" vertical="center" wrapText="1"/>
    </xf>
    <xf numFmtId="0" fontId="20" fillId="15" borderId="29" xfId="0" applyFont="1" applyFill="1" applyBorder="1" applyAlignment="1">
      <alignment horizontal="left" vertical="center" wrapText="1"/>
    </xf>
    <xf numFmtId="0" fontId="20" fillId="9" borderId="27" xfId="0" applyFont="1" applyFill="1" applyBorder="1" applyAlignment="1">
      <alignment horizontal="left" vertical="center"/>
    </xf>
    <xf numFmtId="0" fontId="20" fillId="9" borderId="28" xfId="0" applyFont="1" applyFill="1" applyBorder="1" applyAlignment="1">
      <alignment horizontal="left" vertical="center"/>
    </xf>
    <xf numFmtId="0" fontId="20" fillId="11" borderId="27" xfId="0" applyFont="1" applyFill="1" applyBorder="1" applyAlignment="1">
      <alignment horizontal="left" vertical="center" wrapText="1"/>
    </xf>
    <xf numFmtId="0" fontId="20" fillId="11" borderId="28" xfId="0" applyFont="1" applyFill="1" applyBorder="1" applyAlignment="1">
      <alignment horizontal="left" vertical="center" wrapText="1"/>
    </xf>
    <xf numFmtId="0" fontId="20" fillId="11" borderId="29" xfId="0" applyFont="1" applyFill="1" applyBorder="1" applyAlignment="1">
      <alignment horizontal="left" vertical="center" wrapText="1"/>
    </xf>
    <xf numFmtId="0" fontId="20" fillId="22" borderId="27" xfId="0" applyFont="1" applyFill="1" applyBorder="1" applyAlignment="1">
      <alignment horizontal="left" vertical="center" wrapText="1"/>
    </xf>
    <xf numFmtId="0" fontId="20" fillId="22" borderId="28" xfId="0" applyFont="1" applyFill="1" applyBorder="1" applyAlignment="1">
      <alignment horizontal="left" vertical="center" wrapText="1"/>
    </xf>
    <xf numFmtId="0" fontId="20" fillId="8" borderId="27" xfId="0" applyFont="1" applyFill="1" applyBorder="1" applyAlignment="1">
      <alignment horizontal="left" vertical="center" wrapText="1"/>
    </xf>
    <xf numFmtId="0" fontId="20" fillId="8" borderId="28" xfId="0" applyFont="1" applyFill="1" applyBorder="1" applyAlignment="1">
      <alignment horizontal="left" vertical="center" wrapText="1"/>
    </xf>
    <xf numFmtId="0" fontId="20" fillId="8" borderId="29" xfId="0" applyFont="1" applyFill="1" applyBorder="1" applyAlignment="1">
      <alignment horizontal="left" vertical="center" wrapText="1"/>
    </xf>
    <xf numFmtId="0" fontId="20" fillId="18" borderId="37" xfId="0" applyFont="1" applyFill="1" applyBorder="1" applyAlignment="1">
      <alignment horizontal="left" vertical="center" wrapText="1"/>
    </xf>
    <xf numFmtId="0" fontId="20" fillId="18" borderId="35" xfId="0" applyFont="1" applyFill="1" applyBorder="1" applyAlignment="1">
      <alignment horizontal="left" vertical="center" wrapText="1"/>
    </xf>
    <xf numFmtId="0" fontId="20" fillId="18" borderId="36" xfId="0" applyFont="1" applyFill="1" applyBorder="1" applyAlignment="1">
      <alignment horizontal="left" vertical="center" wrapText="1"/>
    </xf>
    <xf numFmtId="0" fontId="20" fillId="15" borderId="37" xfId="0" applyFont="1" applyFill="1" applyBorder="1" applyAlignment="1">
      <alignment horizontal="left" vertical="center"/>
    </xf>
    <xf numFmtId="0" fontId="20" fillId="15" borderId="54" xfId="0" applyFont="1" applyFill="1" applyBorder="1" applyAlignment="1">
      <alignment horizontal="left" vertical="center"/>
    </xf>
    <xf numFmtId="0" fontId="20" fillId="8" borderId="27" xfId="0" applyFont="1" applyFill="1" applyBorder="1" applyAlignment="1">
      <alignment horizontal="left" vertical="center"/>
    </xf>
    <xf numFmtId="0" fontId="20" fillId="8" borderId="29" xfId="0" applyFont="1" applyFill="1" applyBorder="1" applyAlignment="1">
      <alignment horizontal="left" vertical="center"/>
    </xf>
    <xf numFmtId="0" fontId="20" fillId="22" borderId="27" xfId="0" applyFont="1" applyFill="1" applyBorder="1" applyAlignment="1">
      <alignment horizontal="left" vertical="center"/>
    </xf>
    <xf numFmtId="0" fontId="20" fillId="22" borderId="28" xfId="0" applyFont="1" applyFill="1" applyBorder="1" applyAlignment="1">
      <alignment horizontal="left" vertical="center"/>
    </xf>
    <xf numFmtId="0" fontId="20" fillId="22" borderId="29" xfId="0" applyFont="1" applyFill="1" applyBorder="1" applyAlignment="1">
      <alignment horizontal="left" vertical="center"/>
    </xf>
    <xf numFmtId="0" fontId="20" fillId="11" borderId="29" xfId="0" applyFont="1" applyFill="1" applyBorder="1" applyAlignment="1">
      <alignment horizontal="left" vertical="center"/>
    </xf>
    <xf numFmtId="0" fontId="20" fillId="6" borderId="37" xfId="0" applyFont="1" applyFill="1" applyBorder="1" applyAlignment="1">
      <alignment horizontal="left" vertical="center" wrapText="1"/>
    </xf>
    <xf numFmtId="0" fontId="20" fillId="6" borderId="35" xfId="0" applyFont="1" applyFill="1" applyBorder="1" applyAlignment="1">
      <alignment horizontal="left" vertical="center" wrapText="1"/>
    </xf>
    <xf numFmtId="0" fontId="20" fillId="6" borderId="36" xfId="0" applyFont="1" applyFill="1" applyBorder="1" applyAlignment="1">
      <alignment horizontal="left" vertical="center" wrapText="1"/>
    </xf>
    <xf numFmtId="0" fontId="20" fillId="15" borderId="37" xfId="0" applyFont="1" applyFill="1" applyBorder="1" applyAlignment="1">
      <alignment horizontal="left" vertical="center" wrapText="1"/>
    </xf>
    <xf numFmtId="0" fontId="20" fillId="15" borderId="35" xfId="0" applyFont="1" applyFill="1" applyBorder="1" applyAlignment="1">
      <alignment horizontal="left" vertical="center" wrapText="1"/>
    </xf>
    <xf numFmtId="0" fontId="20" fillId="15" borderId="36" xfId="0" applyFont="1" applyFill="1" applyBorder="1" applyAlignment="1">
      <alignment horizontal="left" vertical="center" wrapText="1"/>
    </xf>
    <xf numFmtId="0" fontId="20" fillId="22" borderId="29" xfId="0" applyFont="1" applyFill="1" applyBorder="1" applyAlignment="1">
      <alignment horizontal="left" vertical="center" wrapText="1"/>
    </xf>
    <xf numFmtId="0" fontId="20" fillId="9" borderId="4" xfId="0" applyFont="1" applyFill="1" applyBorder="1" applyAlignment="1">
      <alignment horizontal="left" vertical="center"/>
    </xf>
    <xf numFmtId="0" fontId="20" fillId="9" borderId="6" xfId="0" applyFont="1" applyFill="1" applyBorder="1" applyAlignment="1">
      <alignment horizontal="left" vertical="center"/>
    </xf>
    <xf numFmtId="0" fontId="20" fillId="9" borderId="7" xfId="0" applyFont="1" applyFill="1" applyBorder="1" applyAlignment="1">
      <alignment horizontal="left" vertical="center"/>
    </xf>
    <xf numFmtId="0" fontId="20" fillId="15" borderId="27" xfId="0" applyFont="1" applyFill="1" applyBorder="1" applyAlignment="1">
      <alignment horizontal="left" vertical="center"/>
    </xf>
    <xf numFmtId="0" fontId="20" fillId="15" borderId="28" xfId="0" applyFont="1" applyFill="1" applyBorder="1" applyAlignment="1">
      <alignment horizontal="left" vertical="center"/>
    </xf>
    <xf numFmtId="0" fontId="4" fillId="4" borderId="8" xfId="0" applyFont="1" applyFill="1" applyBorder="1" applyAlignment="1" applyProtection="1">
      <alignment horizontal="left" vertical="center"/>
      <protection locked="0"/>
    </xf>
    <xf numFmtId="0" fontId="4" fillId="4" borderId="10" xfId="0" applyFont="1" applyFill="1" applyBorder="1" applyAlignment="1" applyProtection="1">
      <alignment horizontal="left" vertical="center"/>
      <protection locked="0"/>
    </xf>
    <xf numFmtId="49" fontId="4" fillId="4" borderId="8" xfId="0" applyNumberFormat="1" applyFont="1" applyFill="1" applyBorder="1" applyAlignment="1" applyProtection="1">
      <alignment horizontal="center" vertical="center"/>
      <protection locked="0"/>
    </xf>
    <xf numFmtId="49" fontId="4" fillId="4" borderId="10" xfId="0" applyNumberFormat="1" applyFont="1" applyFill="1" applyBorder="1" applyAlignment="1" applyProtection="1">
      <alignment horizontal="center" vertical="center"/>
      <protection locked="0"/>
    </xf>
    <xf numFmtId="0" fontId="4" fillId="5" borderId="0" xfId="0" applyFont="1" applyFill="1" applyAlignment="1">
      <alignment horizontal="left" vertical="center" wrapText="1"/>
    </xf>
    <xf numFmtId="0" fontId="4" fillId="5" borderId="51" xfId="0" applyFont="1" applyFill="1" applyBorder="1" applyAlignment="1">
      <alignment horizontal="left" vertical="center" wrapText="1"/>
    </xf>
    <xf numFmtId="0" fontId="7" fillId="4" borderId="8" xfId="0" applyFont="1" applyFill="1" applyBorder="1" applyAlignment="1" applyProtection="1">
      <alignment horizontal="left" vertical="center"/>
      <protection locked="0"/>
    </xf>
    <xf numFmtId="0" fontId="7" fillId="4" borderId="9"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5" fillId="7" borderId="15" xfId="0" applyFont="1" applyFill="1" applyBorder="1" applyAlignment="1">
      <alignment horizontal="center"/>
    </xf>
    <xf numFmtId="0" fontId="7" fillId="4" borderId="1" xfId="0" applyFont="1" applyFill="1" applyBorder="1" applyAlignment="1" applyProtection="1">
      <alignment horizontal="center" vertical="center"/>
      <protection locked="0"/>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51" xfId="0" applyFont="1" applyBorder="1" applyAlignment="1">
      <alignment horizontal="left" vertical="center" wrapText="1"/>
    </xf>
    <xf numFmtId="2" fontId="4" fillId="6" borderId="1" xfId="0" applyNumberFormat="1" applyFont="1" applyFill="1" applyBorder="1" applyAlignment="1">
      <alignment horizontal="center" vertical="center"/>
    </xf>
    <xf numFmtId="0" fontId="15" fillId="7" borderId="5" xfId="0" applyFont="1" applyFill="1" applyBorder="1" applyAlignment="1">
      <alignment horizontal="center"/>
    </xf>
    <xf numFmtId="0" fontId="4" fillId="0" borderId="0" xfId="0" applyFont="1" applyAlignment="1">
      <alignment horizont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49" fontId="4" fillId="0" borderId="0" xfId="0" applyNumberFormat="1" applyFont="1" applyAlignment="1">
      <alignment horizontal="right" vertical="center"/>
    </xf>
    <xf numFmtId="0" fontId="20" fillId="11" borderId="37" xfId="0" applyFont="1" applyFill="1" applyBorder="1" applyAlignment="1">
      <alignment horizontal="left" vertical="center"/>
    </xf>
    <xf numFmtId="0" fontId="20" fillId="11" borderId="35" xfId="0" applyFont="1" applyFill="1" applyBorder="1" applyAlignment="1">
      <alignment horizontal="left" vertical="center"/>
    </xf>
    <xf numFmtId="0" fontId="20" fillId="11" borderId="36" xfId="0" applyFont="1" applyFill="1" applyBorder="1" applyAlignment="1">
      <alignment horizontal="left" vertical="center"/>
    </xf>
    <xf numFmtId="0" fontId="20" fillId="8" borderId="27" xfId="0" applyFont="1" applyFill="1" applyBorder="1" applyAlignment="1">
      <alignment horizontal="center" vertical="center"/>
    </xf>
    <xf numFmtId="0" fontId="20" fillId="8" borderId="29" xfId="0" applyFont="1" applyFill="1" applyBorder="1" applyAlignment="1">
      <alignment horizontal="center" vertical="center"/>
    </xf>
    <xf numFmtId="0" fontId="41" fillId="0" borderId="44" xfId="6" applyFont="1" applyBorder="1" applyAlignment="1">
      <alignment horizontal="center"/>
    </xf>
    <xf numFmtId="0" fontId="41" fillId="0" borderId="45" xfId="6" applyFont="1" applyBorder="1" applyAlignment="1">
      <alignment horizontal="center"/>
    </xf>
    <xf numFmtId="0" fontId="26" fillId="0" borderId="42" xfId="6" applyBorder="1"/>
    <xf numFmtId="0" fontId="26" fillId="0" borderId="47" xfId="6" applyBorder="1"/>
    <xf numFmtId="0" fontId="26" fillId="0" borderId="49" xfId="6" applyBorder="1"/>
    <xf numFmtId="0" fontId="26" fillId="0" borderId="50" xfId="6" applyBorder="1"/>
    <xf numFmtId="0" fontId="3" fillId="0" borderId="0" xfId="0" applyFont="1" applyFill="1" applyAlignment="1">
      <alignment vertical="top"/>
    </xf>
    <xf numFmtId="0" fontId="0" fillId="0" borderId="0" xfId="0" applyFill="1"/>
    <xf numFmtId="0" fontId="6" fillId="0" borderId="0" xfId="0" applyFont="1" applyFill="1"/>
    <xf numFmtId="0" fontId="4" fillId="0" borderId="0" xfId="0" applyFont="1" applyFill="1"/>
    <xf numFmtId="0" fontId="22" fillId="0" borderId="0" xfId="0" applyFont="1" applyFill="1" applyAlignment="1">
      <alignment vertical="center"/>
    </xf>
    <xf numFmtId="14" fontId="0" fillId="0" borderId="0" xfId="0" applyNumberFormat="1" applyFill="1"/>
  </cellXfs>
  <cellStyles count="9">
    <cellStyle name="Comma" xfId="2" builtinId="3"/>
    <cellStyle name="Comma 2" xfId="5" xr:uid="{50807036-139A-4B6E-9006-6BBE0B697389}"/>
    <cellStyle name="Currency" xfId="8" builtinId="4"/>
    <cellStyle name="Currency 2" xfId="4" xr:uid="{ADDF6AEA-C29B-4D13-8097-D76667314A01}"/>
    <cellStyle name="Hyperlink" xfId="3" builtinId="8"/>
    <cellStyle name="Normal" xfId="0" builtinId="0"/>
    <cellStyle name="Normal 2" xfId="6" xr:uid="{A4BB8CBE-6E57-4002-88B1-3D95B15958DF}"/>
    <cellStyle name="Normal 4" xfId="7" xr:uid="{158E1116-57BD-4C3C-A228-67A888B553E9}"/>
    <cellStyle name="Percent" xfId="1" builtinId="5"/>
  </cellStyles>
  <dxfs count="78">
    <dxf>
      <fill>
        <patternFill>
          <bgColor theme="9"/>
        </patternFill>
      </fill>
    </dxf>
    <dxf>
      <fill>
        <patternFill>
          <bgColor rgb="FFCC3300"/>
        </patternFill>
      </fill>
    </dxf>
    <dxf>
      <fill>
        <patternFill>
          <bgColor theme="9"/>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ont>
        <color auto="1"/>
      </font>
      <fill>
        <patternFill>
          <bgColor theme="0"/>
        </patternFill>
      </fill>
      <border>
        <left/>
        <right/>
        <vertical/>
        <horizontal/>
      </border>
    </dxf>
    <dxf>
      <font>
        <color auto="1"/>
      </font>
      <fill>
        <patternFill>
          <bgColor theme="0"/>
        </patternFill>
      </fill>
      <border>
        <left/>
        <right/>
        <vertical/>
        <horizontal/>
      </border>
    </dxf>
    <dxf>
      <fill>
        <patternFill>
          <bgColor theme="0"/>
        </patternFill>
      </fill>
      <border>
        <left/>
        <right/>
        <vertical/>
        <horizontal/>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fill>
        <patternFill>
          <bgColor theme="0"/>
        </patternFill>
      </fill>
      <border>
        <left/>
        <right/>
        <vertical/>
        <horizontal/>
      </border>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1" indent="0" justifyLastLine="0" shrinkToFit="0" readingOrder="0"/>
    </dxf>
    <dxf>
      <alignment horizontal="left" vertical="center" textRotation="0" wrapText="0" indent="1"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numFmt numFmtId="0" formatCode="General"/>
    </dxf>
    <dxf>
      <font>
        <b/>
        <color theme="1"/>
      </font>
      <border>
        <bottom style="thin">
          <color theme="4"/>
        </bottom>
        <vertical/>
        <horizontal/>
      </border>
    </dxf>
    <dxf>
      <font>
        <color theme="1"/>
      </font>
      <border diagonalUp="0" diagonalDown="0">
        <left/>
        <right/>
        <top/>
        <bottom/>
        <vertical/>
        <horizontal/>
      </border>
    </dxf>
    <dxf>
      <border diagonalUp="0" diagonalDown="0">
        <left/>
        <right/>
        <top/>
        <bottom/>
        <vertical/>
        <horizontal/>
      </border>
    </dxf>
  </dxfs>
  <tableStyles count="2" defaultTableStyle="TableStyleMedium2" defaultPivotStyle="PivotStyleLight16">
    <tableStyle name="Slicer Style 1" pivot="0" table="0" count="3" xr9:uid="{51BEBE3E-51AB-4103-98D9-726C865FCE7F}">
      <tableStyleElement type="wholeTable" dxfId="77"/>
    </tableStyle>
    <tableStyle name="SlicerStyleLight1 2" pivot="0" table="0" count="10" xr9:uid="{9564A095-3324-4ED6-BBF7-072AC8E9A9BB}">
      <tableStyleElement type="wholeTable" dxfId="76"/>
      <tableStyleElement type="headerRow" dxfId="75"/>
    </tableStyle>
  </tableStyles>
  <colors>
    <mruColors>
      <color rgb="FFBDC8DB"/>
      <color rgb="FFFF3300"/>
      <color rgb="FF4472C4"/>
      <color rgb="FF4A7EA6"/>
      <color rgb="FFFF7C80"/>
      <color rgb="FF00B050"/>
      <color rgb="FF00E266"/>
    </mruColors>
  </colors>
  <extLst>
    <ext xmlns:x14="http://schemas.microsoft.com/office/spreadsheetml/2009/9/main" uri="{46F421CA-312F-682f-3DD2-61675219B42D}">
      <x14:dxfs count="10">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border>
            <left style="thin">
              <color auto="1"/>
            </left>
            <right style="thin">
              <color auto="1"/>
            </right>
            <top style="thin">
              <color auto="1"/>
            </top>
            <bottom style="thin">
              <color auto="1"/>
            </bottom>
          </border>
        </dxf>
        <dxf>
          <fill>
            <patternFill>
              <bgColor theme="8" tint="-0.24994659260841701"/>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Slicer Style 1">
          <x14:slicerStyleElements>
            <x14:slicerStyleElement type="selectedItemWithData" dxfId="9"/>
            <x14:slicerStyleElement type="selectedItemWithNoData" dxfId="8"/>
          </x14:slicerStyleElements>
        </x14:slicerStyle>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2.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 Id="rId22" Type="http://schemas.microsoft.com/office/2022/11/relationships/FeaturePropertyBag" Target="featurePropertyBag/featurePropertyBag.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2</xdr:row>
      <xdr:rowOff>6350</xdr:rowOff>
    </xdr:from>
    <xdr:to>
      <xdr:col>6</xdr:col>
      <xdr:colOff>591358</xdr:colOff>
      <xdr:row>7</xdr:row>
      <xdr:rowOff>135255</xdr:rowOff>
    </xdr:to>
    <xdr:pic>
      <xdr:nvPicPr>
        <xdr:cNvPr id="4" name="Picture 3">
          <a:extLst>
            <a:ext uri="{FF2B5EF4-FFF2-40B4-BE49-F238E27FC236}">
              <a16:creationId xmlns:a16="http://schemas.microsoft.com/office/drawing/2014/main" id="{255BE40F-87E8-40A1-A129-4F5A8E3EE3E7}"/>
            </a:ext>
          </a:extLst>
        </xdr:cNvPr>
        <xdr:cNvPicPr>
          <a:picLocks noChangeAspect="1"/>
        </xdr:cNvPicPr>
      </xdr:nvPicPr>
      <xdr:blipFill rotWithShape="1">
        <a:blip xmlns:r="http://schemas.openxmlformats.org/officeDocument/2006/relationships" r:embed="rId1"/>
        <a:srcRect l="600" t="1150" b="28806"/>
        <a:stretch/>
      </xdr:blipFill>
      <xdr:spPr>
        <a:xfrm>
          <a:off x="111125" y="282575"/>
          <a:ext cx="3682538" cy="1165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2</xdr:row>
      <xdr:rowOff>19687</xdr:rowOff>
    </xdr:from>
    <xdr:to>
      <xdr:col>3</xdr:col>
      <xdr:colOff>1562100</xdr:colOff>
      <xdr:row>5</xdr:row>
      <xdr:rowOff>130364</xdr:rowOff>
    </xdr:to>
    <xdr:pic>
      <xdr:nvPicPr>
        <xdr:cNvPr id="2" name="Picture 1">
          <a:extLst>
            <a:ext uri="{FF2B5EF4-FFF2-40B4-BE49-F238E27FC236}">
              <a16:creationId xmlns:a16="http://schemas.microsoft.com/office/drawing/2014/main" id="{8BA1EC35-8123-4E71-9C50-4AD435D92783}"/>
            </a:ext>
          </a:extLst>
        </xdr:cNvPr>
        <xdr:cNvPicPr>
          <a:picLocks noChangeAspect="1"/>
        </xdr:cNvPicPr>
      </xdr:nvPicPr>
      <xdr:blipFill rotWithShape="1">
        <a:blip xmlns:r="http://schemas.openxmlformats.org/officeDocument/2006/relationships" r:embed="rId1"/>
        <a:srcRect l="600" t="1149" b="29712"/>
        <a:stretch/>
      </xdr:blipFill>
      <xdr:spPr>
        <a:xfrm>
          <a:off x="91440" y="524512"/>
          <a:ext cx="2089785" cy="661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68661</xdr:colOff>
      <xdr:row>2</xdr:row>
      <xdr:rowOff>67716</xdr:rowOff>
    </xdr:from>
    <xdr:to>
      <xdr:col>3</xdr:col>
      <xdr:colOff>1922853</xdr:colOff>
      <xdr:row>3</xdr:row>
      <xdr:rowOff>56920</xdr:rowOff>
    </xdr:to>
    <xdr:pic>
      <xdr:nvPicPr>
        <xdr:cNvPr id="3" name="Picture 3">
          <a:extLst>
            <a:ext uri="{FF2B5EF4-FFF2-40B4-BE49-F238E27FC236}">
              <a16:creationId xmlns:a16="http://schemas.microsoft.com/office/drawing/2014/main" id="{F5EF2478-7E75-4B51-A4F3-34453F4E2FCB}"/>
            </a:ext>
          </a:extLst>
        </xdr:cNvPr>
        <xdr:cNvPicPr>
          <a:picLocks noChangeAspect="1"/>
        </xdr:cNvPicPr>
      </xdr:nvPicPr>
      <xdr:blipFill rotWithShape="1">
        <a:blip xmlns:r="http://schemas.openxmlformats.org/officeDocument/2006/relationships" r:embed="rId1"/>
        <a:srcRect l="600" t="1150" b="28097"/>
        <a:stretch/>
      </xdr:blipFill>
      <xdr:spPr>
        <a:xfrm>
          <a:off x="259161" y="810666"/>
          <a:ext cx="2048501" cy="631189"/>
        </a:xfrm>
        <a:prstGeom prst="rect">
          <a:avLst/>
        </a:prstGeom>
      </xdr:spPr>
    </xdr:pic>
    <xdr:clientData/>
  </xdr:twoCellAnchor>
  <xdr:twoCellAnchor editAs="absolute">
    <xdr:from>
      <xdr:col>7</xdr:col>
      <xdr:colOff>151557</xdr:colOff>
      <xdr:row>2</xdr:row>
      <xdr:rowOff>60006</xdr:rowOff>
    </xdr:from>
    <xdr:to>
      <xdr:col>9</xdr:col>
      <xdr:colOff>1159190</xdr:colOff>
      <xdr:row>3</xdr:row>
      <xdr:rowOff>107156</xdr:rowOff>
    </xdr:to>
    <mc:AlternateContent xmlns:mc="http://schemas.openxmlformats.org/markup-compatibility/2006" xmlns:sle15="http://schemas.microsoft.com/office/drawing/2012/slicer">
      <mc:Choice Requires="sle15">
        <xdr:graphicFrame macro="">
          <xdr:nvGraphicFramePr>
            <xdr:cNvPr id="2" name="Hide Unused Building Rows">
              <a:extLst>
                <a:ext uri="{FF2B5EF4-FFF2-40B4-BE49-F238E27FC236}">
                  <a16:creationId xmlns:a16="http://schemas.microsoft.com/office/drawing/2014/main" id="{F5F4C5DD-C229-666A-2115-7F3A57DAA3AE}"/>
                </a:ext>
              </a:extLst>
            </xdr:cNvPr>
            <xdr:cNvGraphicFramePr/>
          </xdr:nvGraphicFramePr>
          <xdr:xfrm>
            <a:off x="0" y="0"/>
            <a:ext cx="0" cy="0"/>
          </xdr:xfrm>
          <a:graphic>
            <a:graphicData uri="http://schemas.microsoft.com/office/drawing/2010/slicer">
              <sle:slicer xmlns:sle="http://schemas.microsoft.com/office/drawing/2010/slicer" name="Hide Unused Building Rows"/>
            </a:graphicData>
          </a:graphic>
        </xdr:graphicFrame>
      </mc:Choice>
      <mc:Fallback xmlns="">
        <xdr:sp macro="" textlink="">
          <xdr:nvSpPr>
            <xdr:cNvPr id="0" name=""/>
            <xdr:cNvSpPr>
              <a:spLocks noTextEdit="1"/>
            </xdr:cNvSpPr>
          </xdr:nvSpPr>
          <xdr:spPr>
            <a:xfrm>
              <a:off x="6723807" y="806290"/>
              <a:ext cx="3726068" cy="68008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4.xml><?xml version="1.0" encoding="utf-8"?>
<xdr:wsDr xmlns:xdr="http://schemas.openxmlformats.org/drawingml/2006/spreadsheetDrawing" xmlns:a="http://schemas.openxmlformats.org/drawingml/2006/main">
  <xdr:twoCellAnchor editAs="absolute">
    <xdr:from>
      <xdr:col>6</xdr:col>
      <xdr:colOff>230323</xdr:colOff>
      <xdr:row>2</xdr:row>
      <xdr:rowOff>56198</xdr:rowOff>
    </xdr:from>
    <xdr:to>
      <xdr:col>8</xdr:col>
      <xdr:colOff>287179</xdr:colOff>
      <xdr:row>3</xdr:row>
      <xdr:rowOff>50165</xdr:rowOff>
    </xdr:to>
    <mc:AlternateContent xmlns:mc="http://schemas.openxmlformats.org/markup-compatibility/2006" xmlns:sle15="http://schemas.microsoft.com/office/drawing/2012/slicer">
      <mc:Choice Requires="sle15">
        <xdr:graphicFrame macro="">
          <xdr:nvGraphicFramePr>
            <xdr:cNvPr id="2" name="Hider for unused rows">
              <a:extLst>
                <a:ext uri="{FF2B5EF4-FFF2-40B4-BE49-F238E27FC236}">
                  <a16:creationId xmlns:a16="http://schemas.microsoft.com/office/drawing/2014/main" id="{B45EA799-F2E4-5B2A-B16B-9A7CBFB16DE0}"/>
                </a:ext>
              </a:extLst>
            </xdr:cNvPr>
            <xdr:cNvGraphicFramePr/>
          </xdr:nvGraphicFramePr>
          <xdr:xfrm>
            <a:off x="0" y="0"/>
            <a:ext cx="0" cy="0"/>
          </xdr:xfrm>
          <a:graphic>
            <a:graphicData uri="http://schemas.microsoft.com/office/drawing/2010/slicer">
              <sle:slicer xmlns:sle="http://schemas.microsoft.com/office/drawing/2010/slicer" name="Hider for unused rows"/>
            </a:graphicData>
          </a:graphic>
        </xdr:graphicFrame>
      </mc:Choice>
      <mc:Fallback xmlns="">
        <xdr:sp macro="" textlink="">
          <xdr:nvSpPr>
            <xdr:cNvPr id="0" name=""/>
            <xdr:cNvSpPr>
              <a:spLocks noTextEdit="1"/>
            </xdr:cNvSpPr>
          </xdr:nvSpPr>
          <xdr:spPr>
            <a:xfrm>
              <a:off x="5909604" y="556261"/>
              <a:ext cx="3438231" cy="73771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oneCell">
    <xdr:from>
      <xdr:col>2</xdr:col>
      <xdr:colOff>92450</xdr:colOff>
      <xdr:row>2</xdr:row>
      <xdr:rowOff>46729</xdr:rowOff>
    </xdr:from>
    <xdr:to>
      <xdr:col>4</xdr:col>
      <xdr:colOff>2224</xdr:colOff>
      <xdr:row>2</xdr:row>
      <xdr:rowOff>683633</xdr:rowOff>
    </xdr:to>
    <xdr:pic>
      <xdr:nvPicPr>
        <xdr:cNvPr id="4" name="Picture 3">
          <a:extLst>
            <a:ext uri="{FF2B5EF4-FFF2-40B4-BE49-F238E27FC236}">
              <a16:creationId xmlns:a16="http://schemas.microsoft.com/office/drawing/2014/main" id="{E98DDF81-037D-4C69-B33F-FD6EE63EE998}"/>
            </a:ext>
          </a:extLst>
        </xdr:cNvPr>
        <xdr:cNvPicPr>
          <a:picLocks noChangeAspect="1"/>
        </xdr:cNvPicPr>
      </xdr:nvPicPr>
      <xdr:blipFill rotWithShape="1">
        <a:blip xmlns:r="http://schemas.openxmlformats.org/officeDocument/2006/relationships" r:embed="rId1"/>
        <a:srcRect l="600" t="1150" b="28097"/>
        <a:stretch/>
      </xdr:blipFill>
      <xdr:spPr>
        <a:xfrm>
          <a:off x="197225" y="551554"/>
          <a:ext cx="2052423" cy="6369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86224</xdr:colOff>
      <xdr:row>2</xdr:row>
      <xdr:rowOff>39461</xdr:rowOff>
    </xdr:from>
    <xdr:to>
      <xdr:col>3</xdr:col>
      <xdr:colOff>1965484</xdr:colOff>
      <xdr:row>2</xdr:row>
      <xdr:rowOff>632024</xdr:rowOff>
    </xdr:to>
    <xdr:pic>
      <xdr:nvPicPr>
        <xdr:cNvPr id="2" name="Picture 1">
          <a:extLst>
            <a:ext uri="{FF2B5EF4-FFF2-40B4-BE49-F238E27FC236}">
              <a16:creationId xmlns:a16="http://schemas.microsoft.com/office/drawing/2014/main" id="{F66D76AF-FA65-4BB5-AFD3-F74542FB91BA}"/>
            </a:ext>
          </a:extLst>
        </xdr:cNvPr>
        <xdr:cNvPicPr>
          <a:picLocks noChangeAspect="1"/>
        </xdr:cNvPicPr>
      </xdr:nvPicPr>
      <xdr:blipFill rotWithShape="1">
        <a:blip xmlns:r="http://schemas.openxmlformats.org/officeDocument/2006/relationships" r:embed="rId1"/>
        <a:srcRect l="600" t="1150" b="28097"/>
        <a:stretch/>
      </xdr:blipFill>
      <xdr:spPr>
        <a:xfrm>
          <a:off x="1855153" y="148318"/>
          <a:ext cx="2019141" cy="603993"/>
        </a:xfrm>
        <a:prstGeom prst="rect">
          <a:avLst/>
        </a:prstGeom>
      </xdr:spPr>
    </xdr:pic>
    <xdr:clientData/>
  </xdr:twoCellAnchor>
  <xdr:twoCellAnchor editAs="absolute">
    <xdr:from>
      <xdr:col>6</xdr:col>
      <xdr:colOff>18027</xdr:colOff>
      <xdr:row>2</xdr:row>
      <xdr:rowOff>53340</xdr:rowOff>
    </xdr:from>
    <xdr:to>
      <xdr:col>8</xdr:col>
      <xdr:colOff>323849</xdr:colOff>
      <xdr:row>3</xdr:row>
      <xdr:rowOff>39529</xdr:rowOff>
    </xdr:to>
    <mc:AlternateContent xmlns:mc="http://schemas.openxmlformats.org/markup-compatibility/2006" xmlns:sle15="http://schemas.microsoft.com/office/drawing/2012/slicer">
      <mc:Choice Requires="sle15">
        <xdr:graphicFrame macro="">
          <xdr:nvGraphicFramePr>
            <xdr:cNvPr id="3" name="hider">
              <a:extLst>
                <a:ext uri="{FF2B5EF4-FFF2-40B4-BE49-F238E27FC236}">
                  <a16:creationId xmlns:a16="http://schemas.microsoft.com/office/drawing/2014/main" id="{E53301AF-F570-CD2A-A4CA-828BBFBCD1B8}"/>
                </a:ext>
              </a:extLst>
            </xdr:cNvPr>
            <xdr:cNvGraphicFramePr/>
          </xdr:nvGraphicFramePr>
          <xdr:xfrm>
            <a:off x="0" y="0"/>
            <a:ext cx="0" cy="0"/>
          </xdr:xfrm>
          <a:graphic>
            <a:graphicData uri="http://schemas.microsoft.com/office/drawing/2010/slicer">
              <sle:slicer xmlns:sle="http://schemas.microsoft.com/office/drawing/2010/slicer" name="hider"/>
            </a:graphicData>
          </a:graphic>
        </xdr:graphicFrame>
      </mc:Choice>
      <mc:Fallback xmlns="">
        <xdr:sp macro="" textlink="">
          <xdr:nvSpPr>
            <xdr:cNvPr id="0" name=""/>
            <xdr:cNvSpPr>
              <a:spLocks noTextEdit="1"/>
            </xdr:cNvSpPr>
          </xdr:nvSpPr>
          <xdr:spPr>
            <a:xfrm>
              <a:off x="5427275" y="581025"/>
              <a:ext cx="3353822" cy="63722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109379</xdr:colOff>
      <xdr:row>2</xdr:row>
      <xdr:rowOff>110650</xdr:rowOff>
    </xdr:from>
    <xdr:to>
      <xdr:col>3</xdr:col>
      <xdr:colOff>705182</xdr:colOff>
      <xdr:row>3</xdr:row>
      <xdr:rowOff>35780</xdr:rowOff>
    </xdr:to>
    <xdr:pic>
      <xdr:nvPicPr>
        <xdr:cNvPr id="2" name="Picture 1">
          <a:extLst>
            <a:ext uri="{FF2B5EF4-FFF2-40B4-BE49-F238E27FC236}">
              <a16:creationId xmlns:a16="http://schemas.microsoft.com/office/drawing/2014/main" id="{91DC5117-4ED3-4323-99D0-ACBDA49CFF2E}"/>
            </a:ext>
          </a:extLst>
        </xdr:cNvPr>
        <xdr:cNvPicPr>
          <a:picLocks noChangeAspect="1"/>
        </xdr:cNvPicPr>
      </xdr:nvPicPr>
      <xdr:blipFill rotWithShape="1">
        <a:blip xmlns:r="http://schemas.openxmlformats.org/officeDocument/2006/relationships" r:embed="rId1"/>
        <a:srcRect l="600" t="1150" b="28097"/>
        <a:stretch/>
      </xdr:blipFill>
      <xdr:spPr>
        <a:xfrm>
          <a:off x="204629" y="610713"/>
          <a:ext cx="2127899" cy="66331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Zoe Hooper" id="{078845A5-9216-4128-BA91-26C34613A61F}" userId="S::Zoe.Hooper@energyservice.wales::d9fec201-cb4e-4ff8-b564-afe05c825279"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ider" xr10:uid="{C18EF75D-0472-4E0C-ABC4-D773C7284731}" sourceName="hider">
  <extLst>
    <x:ext xmlns:x15="http://schemas.microsoft.com/office/spreadsheetml/2010/11/main" uri="{2F2917AC-EB37-4324-AD4E-5DD8C200BD13}">
      <x15:tableSlicerCache tableId="2" column="1"/>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ider1" xr10:uid="{8339174B-887D-45A6-8CEC-60E6E28DB06F}" sourceName="hider">
  <extLst>
    <x:ext xmlns:x15="http://schemas.microsoft.com/office/spreadsheetml/2010/11/main" uri="{2F2917AC-EB37-4324-AD4E-5DD8C200BD13}">
      <x15:tableSlicerCache tableId="3"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ider2" xr10:uid="{3245ED2C-891E-404B-96D0-498F4EF05068}" sourceName="hider">
  <extLst>
    <x:ext xmlns:x15="http://schemas.microsoft.com/office/spreadsheetml/2010/11/main" uri="{2F2917AC-EB37-4324-AD4E-5DD8C200BD13}">
      <x15:tableSlicerCache tableId="4"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ide Unused Building Rows" xr10:uid="{0EA7EF3D-845B-4176-AC16-B013C5A07766}" cache="Slicer_hider" caption="hider" showCaption="0" style="SlicerStyleLight1 2"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ider for unused rows" xr10:uid="{11C335FD-AFDD-49C6-AD34-E728B9377784}" cache="Slicer_hider1" caption="hider" showCaption="0" style="SlicerStyleLight1 2"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ider" xr10:uid="{60C968D7-6475-4BF9-B6BA-C6AE312B83FC}" cache="Slicer_hider2" caption="hider" showCaption="0" style="SlicerStyleLight1 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E8914F-E4EE-44F8-978E-6100F35EA4D2}" name="Table2" displayName="Table2" ref="A8:A49" totalsRowShown="0">
  <autoFilter ref="A8:A49" xr:uid="{B6E8914F-E4EE-44F8-978E-6100F35EA4D2}"/>
  <tableColumns count="1">
    <tableColumn id="1" xr3:uid="{53C9305A-A3DE-4015-BD92-EC3A39445DEC}" name="hider" dataDxfId="74">
      <calculatedColumnFormula>IF(D9="",Lookups!$E$4,Lookups!$E$5)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F1F17B-522A-4AC4-B7E3-6FD7AEDB19B3}" name="Table3" displayName="Table3" ref="A8:A34" totalsRowShown="0" headerRowDxfId="73" dataDxfId="71" headerRowBorderDxfId="72" tableBorderDxfId="70" totalsRowBorderDxfId="69">
  <autoFilter ref="A8:A34" xr:uid="{C3F1F17B-522A-4AC4-B7E3-6FD7AEDB19B3}"/>
  <tableColumns count="1">
    <tableColumn id="1" xr3:uid="{7CADA523-E3FA-4860-A653-9804B4E08F5E}" name="hider" dataDxfId="68">
      <calculatedColumnFormula>IF(D9="",Lookups!$E$4,Lookups!$E$5)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434315C-D761-4BBD-9A87-47A75C5B50D6}" name="Table4" displayName="Table4" ref="A8:A33" totalsRowShown="0" headerRowDxfId="67" dataDxfId="65" headerRowBorderDxfId="66" tableBorderDxfId="64" totalsRowBorderDxfId="63">
  <autoFilter ref="A8:A33" xr:uid="{4434315C-D761-4BBD-9A87-47A75C5B50D6}"/>
  <tableColumns count="1">
    <tableColumn id="1" xr3:uid="{13052FD6-44C3-45C6-90BF-C6BABC08E6FA}" name="hider" dataDxfId="62">
      <calculatedColumnFormula>IF(D9="",Lookups!$E$4,Lookups!$E$5)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9DB477-DA7E-4C9A-AE34-A96B5AC44CAC}" name="Table1" displayName="Table1" ref="B3:D25" totalsRowShown="0" headerRowDxfId="61" dataDxfId="60">
  <autoFilter ref="B3:D25" xr:uid="{7E04B8E4-9D0C-4F1F-93E0-2F78EE5F0A85}"/>
  <tableColumns count="3">
    <tableColumn id="1" xr3:uid="{0F4ABE73-3E98-44AB-850B-47D50C9809CD}" name="Administration:" dataDxfId="59"/>
    <tableColumn id="2" xr3:uid="{3C36755A-510E-4741-BB60-1209875BEC23}" name="Checkbox" dataDxfId="58"/>
    <tableColumn id="3" xr3:uid="{5FD11731-D56C-4CE8-88A1-6741DF7F5506}" name="Notes for tracker" dataDxfId="5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O3" dT="2024-12-19T12:32:28.59" personId="{078845A5-9216-4128-BA91-26C34613A61F}" id="{46B48B67-0C42-45A0-BEBB-F0336D57BC88}">
    <text>Once done - make some charts to compare £/KW</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quiries@energyservice.wales" TargetMode="Externa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07078-D1DC-4A99-99CF-4302C8491193}">
  <sheetPr codeName="Sheet1">
    <tabColor theme="7" tint="0.59999389629810485"/>
  </sheetPr>
  <dimension ref="A1:Q48"/>
  <sheetViews>
    <sheetView showGridLines="0" workbookViewId="0">
      <selection activeCell="O3" sqref="O3"/>
    </sheetView>
  </sheetViews>
  <sheetFormatPr defaultColWidth="0" defaultRowHeight="15" zeroHeight="1" x14ac:dyDescent="0.25"/>
  <cols>
    <col min="1" max="1" width="1.42578125" customWidth="1"/>
    <col min="2" max="5" width="8.5703125" customWidth="1"/>
    <col min="6" max="7" width="9.5703125" customWidth="1"/>
    <col min="8" max="8" width="12.5703125" customWidth="1"/>
    <col min="9" max="9" width="9.5703125" customWidth="1"/>
    <col min="10" max="10" width="21.42578125" customWidth="1"/>
    <col min="11" max="12" width="10.42578125" customWidth="1"/>
    <col min="13" max="13" width="10.5703125" customWidth="1"/>
    <col min="14" max="14" width="10.42578125" customWidth="1"/>
    <col min="15" max="15" width="12.85546875" customWidth="1"/>
    <col min="16" max="16" width="13.42578125" customWidth="1"/>
    <col min="17" max="17" width="1.42578125" customWidth="1"/>
    <col min="18" max="16384" width="8.5703125" hidden="1"/>
  </cols>
  <sheetData>
    <row r="1" spans="2:16" ht="6.6" customHeight="1" thickTop="1" x14ac:dyDescent="0.25"/>
    <row r="2" spans="2:16" ht="15.75" thickTop="1" x14ac:dyDescent="0.25">
      <c r="B2" s="6"/>
      <c r="C2" s="7"/>
      <c r="D2" s="7"/>
      <c r="E2" s="7"/>
      <c r="F2" s="7"/>
      <c r="G2" s="7"/>
      <c r="H2" s="7"/>
      <c r="I2" s="7"/>
      <c r="J2" s="7"/>
      <c r="K2" s="7"/>
      <c r="L2" s="7"/>
      <c r="M2" s="7"/>
      <c r="N2" s="7"/>
      <c r="O2" s="7"/>
      <c r="P2" s="8"/>
    </row>
    <row r="3" spans="2:16" x14ac:dyDescent="0.25">
      <c r="B3" s="3"/>
      <c r="L3" t="s">
        <v>0</v>
      </c>
      <c r="O3" s="481">
        <v>46218</v>
      </c>
      <c r="P3" s="2"/>
    </row>
    <row r="4" spans="2:16" x14ac:dyDescent="0.25">
      <c r="B4" s="3"/>
      <c r="P4" s="2"/>
    </row>
    <row r="5" spans="2:16" x14ac:dyDescent="0.25">
      <c r="B5" s="3"/>
      <c r="P5" s="2"/>
    </row>
    <row r="6" spans="2:16" ht="26.25" x14ac:dyDescent="0.4">
      <c r="B6" s="3"/>
      <c r="I6" s="1" t="s">
        <v>1</v>
      </c>
      <c r="P6" s="2"/>
    </row>
    <row r="7" spans="2:16" x14ac:dyDescent="0.25">
      <c r="B7" s="3"/>
      <c r="N7" s="370"/>
      <c r="P7" s="2"/>
    </row>
    <row r="8" spans="2:16" x14ac:dyDescent="0.25">
      <c r="B8" s="3"/>
      <c r="P8" s="2"/>
    </row>
    <row r="9" spans="2:16" x14ac:dyDescent="0.25">
      <c r="B9" s="3"/>
      <c r="P9" s="2"/>
    </row>
    <row r="10" spans="2:16" ht="31.5" x14ac:dyDescent="0.25">
      <c r="B10" s="3"/>
      <c r="C10" s="476" t="s">
        <v>2</v>
      </c>
      <c r="D10" s="477"/>
      <c r="E10" s="477"/>
      <c r="I10" s="45"/>
      <c r="J10" s="46"/>
      <c r="P10" s="2"/>
    </row>
    <row r="11" spans="2:16" x14ac:dyDescent="0.25">
      <c r="B11" s="3"/>
      <c r="C11" s="477"/>
      <c r="D11" s="477"/>
      <c r="E11" s="477"/>
      <c r="P11" s="2"/>
    </row>
    <row r="12" spans="2:16" x14ac:dyDescent="0.25">
      <c r="B12" s="3"/>
      <c r="C12" s="478" t="s">
        <v>3</v>
      </c>
      <c r="D12" s="477"/>
      <c r="E12" s="477"/>
      <c r="P12" s="2"/>
    </row>
    <row r="13" spans="2:16" ht="7.5" customHeight="1" x14ac:dyDescent="0.25">
      <c r="B13" s="3"/>
      <c r="C13" s="478"/>
      <c r="D13" s="477"/>
      <c r="E13" s="477"/>
      <c r="P13" s="2"/>
    </row>
    <row r="14" spans="2:16" x14ac:dyDescent="0.25">
      <c r="B14" s="3"/>
      <c r="C14" s="479" t="s">
        <v>4</v>
      </c>
      <c r="D14" s="477"/>
      <c r="E14" s="477"/>
      <c r="H14" s="4" t="s">
        <v>5</v>
      </c>
      <c r="P14" s="2"/>
    </row>
    <row r="15" spans="2:16" x14ac:dyDescent="0.25">
      <c r="B15" s="3"/>
      <c r="C15" s="479" t="s">
        <v>6</v>
      </c>
      <c r="D15" s="477"/>
      <c r="E15" s="477"/>
      <c r="H15" s="22" t="s">
        <v>7</v>
      </c>
      <c r="I15" s="21" t="s">
        <v>8</v>
      </c>
      <c r="P15" s="2"/>
    </row>
    <row r="16" spans="2:16" x14ac:dyDescent="0.25">
      <c r="B16" s="3"/>
      <c r="C16" s="479" t="s">
        <v>9</v>
      </c>
      <c r="D16" s="477"/>
      <c r="E16" s="477"/>
      <c r="H16" s="19" t="s">
        <v>10</v>
      </c>
      <c r="I16" s="21" t="s">
        <v>11</v>
      </c>
      <c r="P16" s="2"/>
    </row>
    <row r="17" spans="2:16" x14ac:dyDescent="0.25">
      <c r="B17" s="3"/>
      <c r="C17" s="479" t="s">
        <v>12</v>
      </c>
      <c r="D17" s="477"/>
      <c r="E17" s="477"/>
      <c r="H17" s="70" t="s">
        <v>13</v>
      </c>
      <c r="I17" s="21" t="s">
        <v>14</v>
      </c>
      <c r="P17" s="2"/>
    </row>
    <row r="18" spans="2:16" x14ac:dyDescent="0.25">
      <c r="B18" s="3"/>
      <c r="C18" s="479" t="s">
        <v>15</v>
      </c>
      <c r="D18" s="477"/>
      <c r="E18" s="477"/>
      <c r="P18" s="2"/>
    </row>
    <row r="19" spans="2:16" x14ac:dyDescent="0.25">
      <c r="B19" s="3"/>
      <c r="C19" s="479" t="s">
        <v>16</v>
      </c>
      <c r="D19" s="477"/>
      <c r="E19" s="477"/>
      <c r="P19" s="2"/>
    </row>
    <row r="20" spans="2:16" x14ac:dyDescent="0.25">
      <c r="B20" s="3"/>
      <c r="C20" s="477"/>
      <c r="D20" s="477"/>
      <c r="E20" s="477"/>
      <c r="P20" s="2"/>
    </row>
    <row r="21" spans="2:16" x14ac:dyDescent="0.25">
      <c r="B21" s="3"/>
      <c r="C21" s="480" t="s">
        <v>17</v>
      </c>
      <c r="D21" s="477"/>
      <c r="E21" s="477"/>
      <c r="K21" s="11"/>
      <c r="L21" s="11"/>
      <c r="M21" s="11"/>
      <c r="N21" s="11"/>
      <c r="O21" s="11"/>
      <c r="P21" s="2"/>
    </row>
    <row r="22" spans="2:16" x14ac:dyDescent="0.25">
      <c r="B22" s="3"/>
      <c r="C22" s="477"/>
      <c r="D22" s="477"/>
      <c r="E22" s="477"/>
      <c r="P22" s="2"/>
    </row>
    <row r="23" spans="2:16" x14ac:dyDescent="0.25">
      <c r="B23" s="3"/>
      <c r="C23" s="478" t="s">
        <v>18</v>
      </c>
      <c r="D23" s="477"/>
      <c r="E23" s="477"/>
      <c r="P23" s="2"/>
    </row>
    <row r="24" spans="2:16" ht="7.5" customHeight="1" x14ac:dyDescent="0.25">
      <c r="B24" s="3"/>
      <c r="C24" s="5"/>
      <c r="P24" s="2"/>
    </row>
    <row r="25" spans="2:16" x14ac:dyDescent="0.25">
      <c r="B25" s="3"/>
      <c r="C25" s="4" t="s">
        <v>19</v>
      </c>
      <c r="P25" s="2"/>
    </row>
    <row r="26" spans="2:16" x14ac:dyDescent="0.25">
      <c r="B26" s="3"/>
      <c r="C26" s="4" t="s">
        <v>20</v>
      </c>
      <c r="L26" s="11"/>
      <c r="M26" s="11"/>
      <c r="N26" s="11"/>
      <c r="O26" s="11"/>
      <c r="P26" s="20"/>
    </row>
    <row r="27" spans="2:16" x14ac:dyDescent="0.25">
      <c r="B27" s="3"/>
      <c r="C27" s="4" t="s">
        <v>21</v>
      </c>
      <c r="P27" s="2"/>
    </row>
    <row r="28" spans="2:16" x14ac:dyDescent="0.25">
      <c r="B28" s="3"/>
      <c r="C28" s="47" t="s">
        <v>22</v>
      </c>
      <c r="P28" s="2"/>
    </row>
    <row r="29" spans="2:16" x14ac:dyDescent="0.25">
      <c r="B29" s="3"/>
      <c r="P29" s="2"/>
    </row>
    <row r="30" spans="2:16" x14ac:dyDescent="0.25">
      <c r="B30" s="3"/>
      <c r="C30" s="5" t="s">
        <v>23</v>
      </c>
      <c r="P30" s="2"/>
    </row>
    <row r="31" spans="2:16" ht="7.5" customHeight="1" x14ac:dyDescent="0.25">
      <c r="B31" s="3"/>
      <c r="C31" s="5"/>
      <c r="P31" s="2"/>
    </row>
    <row r="32" spans="2:16" x14ac:dyDescent="0.25">
      <c r="B32" s="3"/>
      <c r="C32" s="4" t="s">
        <v>24</v>
      </c>
      <c r="P32" s="2"/>
    </row>
    <row r="33" spans="2:16" x14ac:dyDescent="0.25">
      <c r="B33" s="3"/>
      <c r="C33" s="4" t="s">
        <v>25</v>
      </c>
      <c r="P33" s="2"/>
    </row>
    <row r="34" spans="2:16" x14ac:dyDescent="0.25">
      <c r="B34" s="3"/>
      <c r="C34" s="4"/>
      <c r="P34" s="2"/>
    </row>
    <row r="35" spans="2:16" x14ac:dyDescent="0.25">
      <c r="B35" s="10"/>
      <c r="C35" s="9" t="s">
        <v>26</v>
      </c>
      <c r="D35" s="11"/>
      <c r="E35" s="11"/>
      <c r="F35" s="11"/>
      <c r="G35" s="11"/>
      <c r="H35" s="11"/>
      <c r="I35" s="11"/>
      <c r="J35" s="11"/>
      <c r="K35" s="11"/>
      <c r="L35" s="11"/>
      <c r="P35" s="2"/>
    </row>
    <row r="36" spans="2:16" ht="7.5" customHeight="1" x14ac:dyDescent="0.25">
      <c r="B36" s="10"/>
      <c r="C36" s="9"/>
      <c r="D36" s="11"/>
      <c r="E36" s="11"/>
      <c r="F36" s="11"/>
      <c r="G36" s="11"/>
      <c r="H36" s="11"/>
      <c r="I36" s="11"/>
      <c r="J36" s="11"/>
      <c r="K36" s="11"/>
      <c r="L36" s="11"/>
      <c r="P36" s="2"/>
    </row>
    <row r="37" spans="2:16" x14ac:dyDescent="0.25">
      <c r="B37" s="3"/>
      <c r="C37" s="13" t="s">
        <v>27</v>
      </c>
      <c r="D37" s="13"/>
      <c r="E37" s="13"/>
      <c r="F37" s="13"/>
      <c r="G37" s="13"/>
      <c r="H37" s="13"/>
      <c r="I37" s="13"/>
      <c r="J37" s="13"/>
      <c r="K37" s="13"/>
      <c r="L37" s="13"/>
      <c r="M37" s="13"/>
      <c r="P37" s="2"/>
    </row>
    <row r="38" spans="2:16" x14ac:dyDescent="0.25">
      <c r="B38" s="3"/>
      <c r="C38" s="13" t="s">
        <v>28</v>
      </c>
      <c r="D38" s="13"/>
      <c r="E38" s="13"/>
      <c r="F38" s="13"/>
      <c r="G38" s="13"/>
      <c r="H38" s="13"/>
      <c r="I38" s="13"/>
      <c r="J38" s="13"/>
      <c r="K38" s="13"/>
      <c r="L38" s="13"/>
      <c r="M38" s="13"/>
      <c r="P38" s="2"/>
    </row>
    <row r="39" spans="2:16" x14ac:dyDescent="0.25">
      <c r="B39" s="3"/>
      <c r="C39" s="13" t="s">
        <v>29</v>
      </c>
      <c r="D39" s="13"/>
      <c r="E39" s="13"/>
      <c r="F39" s="13"/>
      <c r="G39" s="13"/>
      <c r="H39" s="13"/>
      <c r="I39" s="13"/>
      <c r="J39" s="13"/>
      <c r="K39" s="13"/>
      <c r="L39" s="13"/>
      <c r="M39" s="13"/>
      <c r="P39" s="2"/>
    </row>
    <row r="40" spans="2:16" x14ac:dyDescent="0.25">
      <c r="B40" s="3"/>
      <c r="C40" s="13" t="s">
        <v>30</v>
      </c>
      <c r="D40" s="13"/>
      <c r="E40" s="13"/>
      <c r="F40" s="13"/>
      <c r="G40" s="13"/>
      <c r="H40" s="13"/>
      <c r="I40" s="13"/>
      <c r="J40" s="13"/>
      <c r="K40" s="13"/>
      <c r="L40" s="13"/>
      <c r="M40" s="13"/>
      <c r="P40" s="2"/>
    </row>
    <row r="41" spans="2:16" x14ac:dyDescent="0.25">
      <c r="B41" s="3"/>
      <c r="C41" s="13" t="s">
        <v>31</v>
      </c>
      <c r="D41" s="13"/>
      <c r="E41" s="13"/>
      <c r="F41" s="13"/>
      <c r="G41" s="13"/>
      <c r="H41" s="13"/>
      <c r="I41" s="13"/>
      <c r="J41" s="13"/>
      <c r="K41" s="13"/>
      <c r="L41" s="13"/>
      <c r="M41" s="13"/>
      <c r="P41" s="2"/>
    </row>
    <row r="42" spans="2:16" x14ac:dyDescent="0.25">
      <c r="B42" s="3"/>
      <c r="C42" s="13" t="s">
        <v>32</v>
      </c>
      <c r="D42" s="13"/>
      <c r="E42" s="13"/>
      <c r="F42" s="13"/>
      <c r="G42" s="13"/>
      <c r="H42" s="13"/>
      <c r="I42" s="13"/>
      <c r="J42" s="13"/>
      <c r="K42" s="13"/>
      <c r="L42" s="13"/>
      <c r="M42" s="13"/>
      <c r="P42" s="2"/>
    </row>
    <row r="43" spans="2:16" x14ac:dyDescent="0.25">
      <c r="B43" s="3"/>
      <c r="C43" s="13" t="s">
        <v>33</v>
      </c>
      <c r="D43" s="13"/>
      <c r="E43" s="13"/>
      <c r="F43" s="13"/>
      <c r="G43" s="13"/>
      <c r="H43" s="13"/>
      <c r="I43" s="13"/>
      <c r="J43" s="13"/>
      <c r="K43" s="13"/>
      <c r="L43" s="13"/>
      <c r="M43" s="13"/>
      <c r="P43" s="2"/>
    </row>
    <row r="44" spans="2:16" x14ac:dyDescent="0.25">
      <c r="B44" s="3"/>
      <c r="C44" s="14" t="s">
        <v>34</v>
      </c>
      <c r="D44" s="13"/>
      <c r="E44" s="13"/>
      <c r="F44" s="13"/>
      <c r="G44" s="13"/>
      <c r="H44" s="13"/>
      <c r="I44" s="13"/>
      <c r="J44" s="13"/>
      <c r="K44" s="13"/>
      <c r="L44" s="13"/>
      <c r="M44" s="13"/>
      <c r="P44" s="2"/>
    </row>
    <row r="45" spans="2:16" x14ac:dyDescent="0.25">
      <c r="B45" s="3"/>
      <c r="C45" s="12"/>
      <c r="P45" s="2"/>
    </row>
    <row r="46" spans="2:16" ht="15.75" thickTop="1" x14ac:dyDescent="0.25">
      <c r="B46" s="3"/>
      <c r="C46" s="12"/>
      <c r="P46" s="2"/>
    </row>
    <row r="47" spans="2:16" ht="15.75" thickTop="1" x14ac:dyDescent="0.25">
      <c r="B47" s="6"/>
      <c r="C47" s="7"/>
      <c r="D47" s="7"/>
      <c r="E47" s="7"/>
      <c r="F47" s="7"/>
      <c r="G47" s="7"/>
      <c r="H47" s="7"/>
      <c r="I47" s="7"/>
      <c r="J47" s="7"/>
      <c r="K47" s="7"/>
      <c r="L47" s="7"/>
      <c r="M47" s="7"/>
      <c r="N47" s="7"/>
      <c r="O47" s="7"/>
      <c r="P47" s="8"/>
    </row>
    <row r="48" spans="2:16" ht="7.5" customHeight="1" x14ac:dyDescent="0.25"/>
  </sheetData>
  <sheetProtection algorithmName="SHA-512" hashValue="mUL7/kMlVn29dwg6Vu5DnZ7DvD0YdvJlwm/XVV2CgvbtToQE0fV1W9Ozw/xqUTif6lVt4xPa/LRec6wbvq07vQ==" saltValue="V+DXIpRJ3lh2YGwul5UxUQ==" spinCount="100000" sheet="1" selectLockedCells="1" selectUnlockedCells="1"/>
  <protectedRanges>
    <protectedRange sqref="C32:P32" name="Range1"/>
  </protectedRanges>
  <hyperlinks>
    <hyperlink ref="C44" r:id="rId1" xr:uid="{D2933379-98AF-497F-9909-2FE2008B1CBD}"/>
  </hyperlinks>
  <pageMargins left="0.7" right="0.7" top="0.75" bottom="0.75" header="0.3" footer="0.3"/>
  <pageSetup paperSize="9" orientation="portrait" r:id="rId2"/>
  <headerFooter>
    <oddFooter>&amp;L_x000D_&amp;1#&amp;"Calibri"&amp;10&amp;KFF0000 Confidential</oddFooter>
  </headerFooter>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E8EA-33F5-40F7-BA94-AA8B364C42C0}">
  <dimension ref="B2:BT13"/>
  <sheetViews>
    <sheetView topLeftCell="A3" workbookViewId="0">
      <selection activeCell="G135" sqref="G135:H135"/>
    </sheetView>
  </sheetViews>
  <sheetFormatPr defaultRowHeight="15" x14ac:dyDescent="0.25"/>
  <sheetData>
    <row r="2" spans="2:72" ht="15.75" thickBot="1" x14ac:dyDescent="0.3"/>
    <row r="3" spans="2:72" ht="165.75" thickBot="1" x14ac:dyDescent="0.3">
      <c r="B3" s="325" t="s">
        <v>437</v>
      </c>
      <c r="C3" s="325" t="s">
        <v>438</v>
      </c>
      <c r="D3" s="325" t="s">
        <v>439</v>
      </c>
      <c r="E3" s="325" t="s">
        <v>440</v>
      </c>
      <c r="F3" s="348" t="s">
        <v>441</v>
      </c>
      <c r="G3" s="349" t="s">
        <v>442</v>
      </c>
      <c r="H3" s="349" t="s">
        <v>443</v>
      </c>
      <c r="I3" s="349" t="s">
        <v>444</v>
      </c>
      <c r="J3" s="326" t="s">
        <v>445</v>
      </c>
      <c r="K3" s="326" t="s">
        <v>446</v>
      </c>
      <c r="L3" s="325" t="s">
        <v>447</v>
      </c>
      <c r="M3" s="327" t="s">
        <v>448</v>
      </c>
      <c r="N3" s="327" t="s">
        <v>449</v>
      </c>
      <c r="O3" s="328" t="s">
        <v>450</v>
      </c>
      <c r="P3" s="329" t="s">
        <v>451</v>
      </c>
      <c r="Q3" s="327" t="s">
        <v>452</v>
      </c>
      <c r="R3" s="327" t="s">
        <v>453</v>
      </c>
      <c r="S3" s="328" t="s">
        <v>454</v>
      </c>
      <c r="T3" s="328" t="s">
        <v>455</v>
      </c>
      <c r="U3" s="327" t="s">
        <v>456</v>
      </c>
      <c r="V3" s="328" t="s">
        <v>457</v>
      </c>
      <c r="W3" s="330" t="s">
        <v>458</v>
      </c>
      <c r="X3" s="330" t="s">
        <v>459</v>
      </c>
      <c r="Y3" s="330" t="s">
        <v>460</v>
      </c>
      <c r="Z3" s="330" t="s">
        <v>461</v>
      </c>
      <c r="AA3" s="330" t="s">
        <v>462</v>
      </c>
      <c r="AB3" s="330" t="s">
        <v>463</v>
      </c>
      <c r="AC3" s="330" t="s">
        <v>464</v>
      </c>
      <c r="AD3" s="330" t="s">
        <v>465</v>
      </c>
      <c r="AE3" s="330" t="s">
        <v>466</v>
      </c>
      <c r="AF3" s="331" t="s">
        <v>467</v>
      </c>
      <c r="AG3" s="330" t="s">
        <v>468</v>
      </c>
      <c r="AH3" s="330" t="s">
        <v>469</v>
      </c>
      <c r="AI3" s="332" t="s">
        <v>470</v>
      </c>
      <c r="AJ3" s="332" t="s">
        <v>471</v>
      </c>
      <c r="AK3" s="333" t="s">
        <v>472</v>
      </c>
      <c r="AL3" s="332" t="s">
        <v>473</v>
      </c>
      <c r="AM3" s="332" t="s">
        <v>474</v>
      </c>
      <c r="AN3" s="332" t="s">
        <v>475</v>
      </c>
      <c r="AO3" s="334" t="s">
        <v>476</v>
      </c>
      <c r="AP3" s="335" t="s">
        <v>477</v>
      </c>
      <c r="AQ3" s="335" t="s">
        <v>478</v>
      </c>
      <c r="AR3" s="335" t="s">
        <v>479</v>
      </c>
      <c r="AS3" s="334" t="s">
        <v>480</v>
      </c>
      <c r="AT3" s="334" t="s">
        <v>481</v>
      </c>
      <c r="AU3" s="334" t="s">
        <v>482</v>
      </c>
      <c r="AV3" s="334" t="s">
        <v>483</v>
      </c>
      <c r="AW3" s="334" t="s">
        <v>484</v>
      </c>
      <c r="AX3" s="336" t="s">
        <v>485</v>
      </c>
      <c r="AY3" s="336" t="s">
        <v>486</v>
      </c>
      <c r="AZ3" s="336" t="s">
        <v>487</v>
      </c>
      <c r="BA3" s="336" t="s">
        <v>488</v>
      </c>
      <c r="BB3" s="336" t="s">
        <v>489</v>
      </c>
      <c r="BC3" s="336" t="s">
        <v>490</v>
      </c>
      <c r="BD3" s="336" t="s">
        <v>491</v>
      </c>
      <c r="BE3" s="336" t="s">
        <v>492</v>
      </c>
      <c r="BF3" s="337" t="s">
        <v>493</v>
      </c>
      <c r="BG3" s="338" t="s">
        <v>494</v>
      </c>
      <c r="BH3" s="339" t="s">
        <v>495</v>
      </c>
      <c r="BI3" s="340" t="s">
        <v>496</v>
      </c>
      <c r="BJ3" s="340" t="s">
        <v>497</v>
      </c>
      <c r="BK3" s="340" t="s">
        <v>498</v>
      </c>
      <c r="BL3" s="340" t="s">
        <v>499</v>
      </c>
      <c r="BM3" s="340" t="s">
        <v>500</v>
      </c>
      <c r="BN3" s="340" t="s">
        <v>501</v>
      </c>
      <c r="BO3" s="340" t="s">
        <v>502</v>
      </c>
      <c r="BP3" s="341" t="s">
        <v>503</v>
      </c>
      <c r="BQ3" s="342" t="s">
        <v>504</v>
      </c>
      <c r="BR3" s="343" t="s">
        <v>505</v>
      </c>
      <c r="BS3" s="344" t="s">
        <v>506</v>
      </c>
      <c r="BT3" s="345" t="s">
        <v>507</v>
      </c>
    </row>
    <row r="4" spans="2:72" x14ac:dyDescent="0.25">
      <c r="B4">
        <f>'6. Summary &amp; Declaration'!G23</f>
        <v>0</v>
      </c>
      <c r="C4" s="127" t="str">
        <f>'2. Technical Details'!D40</f>
        <v/>
      </c>
      <c r="D4" s="346" t="str">
        <f>'2. Technical Details'!G9</f>
        <v>Please select</v>
      </c>
      <c r="E4" s="346">
        <f>'2. Technical Details'!H9</f>
        <v>0</v>
      </c>
      <c r="F4" s="350"/>
      <c r="G4" s="350"/>
      <c r="H4" s="350"/>
      <c r="I4" s="350"/>
      <c r="J4" s="347" t="str">
        <f>'6. Summary &amp; Declaration'!G74</f>
        <v/>
      </c>
      <c r="K4" s="347" t="str">
        <f>'6. Summary &amp; Declaration'!H74</f>
        <v/>
      </c>
      <c r="L4" s="347" t="str">
        <f>'6. Summary &amp; Declaration'!I74</f>
        <v/>
      </c>
      <c r="M4">
        <f>'2. Technical Details'!AH9</f>
        <v>0</v>
      </c>
      <c r="N4">
        <f>'2. Technical Details'!Y40</f>
        <v>0</v>
      </c>
      <c r="O4" s="351">
        <f>'2. Technical Details'!R9</f>
        <v>0</v>
      </c>
      <c r="P4">
        <f>'2. Technical Details'!AM40</f>
        <v>0</v>
      </c>
      <c r="Q4">
        <f>SUM('2. Technical Details'!Q9,'2. Technical Details'!X9,'2. Technical Details'!AE9)</f>
        <v>0</v>
      </c>
      <c r="R4">
        <f>SUM('2. Technical Details'!H40,'2. Technical Details'!O40,'2. Technical Details'!V40)</f>
        <v>0</v>
      </c>
      <c r="S4">
        <f>'2. Technical Details'!N9</f>
        <v>0</v>
      </c>
      <c r="T4">
        <f>'2. Technical Details'!F40</f>
        <v>0</v>
      </c>
      <c r="U4">
        <f>'2. Technical Details'!AF40</f>
        <v>0</v>
      </c>
      <c r="V4">
        <f>'2. Technical Details'!AG40</f>
        <v>0</v>
      </c>
      <c r="W4">
        <f>'3. Deliverability Details'!G9</f>
        <v>0</v>
      </c>
      <c r="X4">
        <f>'3. Deliverability Details'!F9</f>
        <v>0</v>
      </c>
      <c r="Y4">
        <f>'3. Deliverability Details'!E9</f>
        <v>0</v>
      </c>
      <c r="Z4">
        <f>'3. Deliverability Details'!H9</f>
        <v>0</v>
      </c>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t="e">
        <f>'2. Technical Details'!AH9/'2. Technical Details'!H9</f>
        <v>#DIV/0!</v>
      </c>
      <c r="BG4" t="e">
        <f>'2. Technical Details'!AI9/'2. Technical Details'!H9</f>
        <v>#DIV/0!</v>
      </c>
      <c r="BH4">
        <f>'2. Technical Details'!Z40</f>
        <v>0</v>
      </c>
      <c r="BI4" t="e">
        <f>('4. Financial Detail'!E9+'4. Financial Detail'!K9)/'Export - current tracker'!BH4</f>
        <v>#DIV/0!</v>
      </c>
      <c r="BJ4" t="str">
        <f>'4. Financial Detail'!V9</f>
        <v/>
      </c>
      <c r="BK4" t="e">
        <f>'4. Financial Detail'!H9/'Export - current tracker'!BH4</f>
        <v>#DIV/0!</v>
      </c>
      <c r="BL4" t="e">
        <f>'4. Financial Detail'!I9/BH4</f>
        <v>#DIV/0!</v>
      </c>
      <c r="BM4" s="350"/>
      <c r="BN4" t="e">
        <f>'4. Financial Detail'!J9/BH4</f>
        <v>#DIV/0!</v>
      </c>
      <c r="BO4" t="e">
        <f>'4. Financial Detail'!G9/'Export - current tracker'!BH4</f>
        <v>#DIV/0!</v>
      </c>
      <c r="BP4" t="e">
        <f>'4. Financial Detail'!L9/'Export - current tracker'!BH4</f>
        <v>#DIV/0!</v>
      </c>
      <c r="BQ4" t="e">
        <f>'4. Financial Detail'!F9/'Export - current tracker'!U4</f>
        <v>#DIV/0!</v>
      </c>
      <c r="BR4" t="e">
        <f>SUM('4. Financial Detail'!E9,'4. Financial Detail'!G9:K9)/U4</f>
        <v>#DIV/0!</v>
      </c>
      <c r="BS4" s="352" t="str">
        <f>'4. Financial Detail'!Y9</f>
        <v/>
      </c>
      <c r="BT4" s="352" t="str">
        <f>'4. Financial Detail'!Y9</f>
        <v/>
      </c>
    </row>
    <row r="5" spans="2:72" x14ac:dyDescent="0.25">
      <c r="B5">
        <f>'6. Summary &amp; Declaration'!G24</f>
        <v>0</v>
      </c>
      <c r="C5" s="127" t="str">
        <f>'2. Technical Details'!D41</f>
        <v/>
      </c>
      <c r="D5" s="346" t="str">
        <f>'2. Technical Details'!G10</f>
        <v>Please select</v>
      </c>
      <c r="E5" s="346">
        <f>'2. Technical Details'!H10</f>
        <v>0</v>
      </c>
      <c r="F5" s="350"/>
      <c r="G5" s="350"/>
      <c r="H5" s="350"/>
      <c r="I5" s="350"/>
      <c r="J5" s="347" t="str">
        <f>'6. Summary &amp; Declaration'!G75</f>
        <v/>
      </c>
      <c r="K5" s="347" t="str">
        <f>'6. Summary &amp; Declaration'!H75</f>
        <v/>
      </c>
      <c r="L5" s="347" t="str">
        <f>'6. Summary &amp; Declaration'!I75</f>
        <v/>
      </c>
      <c r="M5">
        <f>'2. Technical Details'!AH10</f>
        <v>0</v>
      </c>
      <c r="N5">
        <f>'2. Technical Details'!Y41</f>
        <v>0</v>
      </c>
      <c r="O5" s="351">
        <f>'2. Technical Details'!R10</f>
        <v>0</v>
      </c>
      <c r="P5">
        <f>'2. Technical Details'!AM41</f>
        <v>0</v>
      </c>
      <c r="Q5">
        <f>SUM('2. Technical Details'!Q10,'2. Technical Details'!X10,'2. Technical Details'!AE10)</f>
        <v>0</v>
      </c>
      <c r="R5">
        <f>SUM('2. Technical Details'!H41,'2. Technical Details'!O41,'2. Technical Details'!V41)</f>
        <v>0</v>
      </c>
      <c r="S5">
        <f>'2. Technical Details'!N10</f>
        <v>0</v>
      </c>
      <c r="T5">
        <f>'2. Technical Details'!F41</f>
        <v>0</v>
      </c>
      <c r="U5">
        <f>'2. Technical Details'!AF41</f>
        <v>0</v>
      </c>
      <c r="V5">
        <f>'2. Technical Details'!AG41</f>
        <v>0</v>
      </c>
      <c r="W5">
        <f>'3. Deliverability Details'!G10</f>
        <v>0</v>
      </c>
      <c r="X5">
        <f>'3. Deliverability Details'!F10</f>
        <v>0</v>
      </c>
      <c r="Y5">
        <f>'3. Deliverability Details'!E10</f>
        <v>0</v>
      </c>
      <c r="Z5">
        <f>'3. Deliverability Details'!H10</f>
        <v>0</v>
      </c>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t="e">
        <f>'2. Technical Details'!AH10/'2. Technical Details'!H10</f>
        <v>#DIV/0!</v>
      </c>
      <c r="BG5" t="e">
        <f>'2. Technical Details'!AI10/'2. Technical Details'!H10</f>
        <v>#DIV/0!</v>
      </c>
      <c r="BH5">
        <f>'2. Technical Details'!Z41</f>
        <v>0</v>
      </c>
      <c r="BI5" t="e">
        <f>('4. Financial Detail'!E10+'4. Financial Detail'!K10)/'Export - current tracker'!BH5</f>
        <v>#DIV/0!</v>
      </c>
      <c r="BJ5" t="str">
        <f>'4. Financial Detail'!V10</f>
        <v/>
      </c>
      <c r="BK5" t="e">
        <f>'4. Financial Detail'!H10/'Export - current tracker'!BH5</f>
        <v>#DIV/0!</v>
      </c>
      <c r="BL5" t="e">
        <f>'4. Financial Detail'!I10/BH5</f>
        <v>#DIV/0!</v>
      </c>
      <c r="BM5" s="350"/>
      <c r="BN5" t="e">
        <f>'4. Financial Detail'!J10/BH5</f>
        <v>#DIV/0!</v>
      </c>
      <c r="BO5" t="e">
        <f>'4. Financial Detail'!G10/'Export - current tracker'!BH5</f>
        <v>#DIV/0!</v>
      </c>
      <c r="BP5" t="e">
        <f>'4. Financial Detail'!L10/'Export - current tracker'!BH5</f>
        <v>#DIV/0!</v>
      </c>
      <c r="BQ5" t="e">
        <f>'4. Financial Detail'!F10/'Export - current tracker'!U5</f>
        <v>#DIV/0!</v>
      </c>
      <c r="BR5" t="e">
        <f>SUM('4. Financial Detail'!E10,'4. Financial Detail'!G10:K10)/U5</f>
        <v>#DIV/0!</v>
      </c>
      <c r="BS5" s="352" t="str">
        <f>'4. Financial Detail'!Y10</f>
        <v/>
      </c>
      <c r="BT5" s="352" t="str">
        <f>'4. Financial Detail'!Y10</f>
        <v/>
      </c>
    </row>
    <row r="6" spans="2:72" x14ac:dyDescent="0.25">
      <c r="B6">
        <f>'6. Summary &amp; Declaration'!G25</f>
        <v>0</v>
      </c>
      <c r="C6" s="127" t="str">
        <f>'2. Technical Details'!D42</f>
        <v/>
      </c>
      <c r="D6" s="346" t="str">
        <f>'2. Technical Details'!G11</f>
        <v>Please select</v>
      </c>
      <c r="E6" s="346">
        <f>'2. Technical Details'!H11</f>
        <v>0</v>
      </c>
      <c r="F6" s="350"/>
      <c r="G6" s="350"/>
      <c r="H6" s="350"/>
      <c r="I6" s="350"/>
      <c r="J6" s="347" t="str">
        <f>'6. Summary &amp; Declaration'!G76</f>
        <v/>
      </c>
      <c r="K6" s="347" t="str">
        <f>'6. Summary &amp; Declaration'!H76</f>
        <v/>
      </c>
      <c r="L6" s="347" t="str">
        <f>'6. Summary &amp; Declaration'!I76</f>
        <v/>
      </c>
      <c r="M6">
        <f>'2. Technical Details'!AH11</f>
        <v>0</v>
      </c>
      <c r="N6">
        <f>'2. Technical Details'!Y42</f>
        <v>0</v>
      </c>
      <c r="O6" s="351">
        <f>'2. Technical Details'!R11</f>
        <v>0</v>
      </c>
      <c r="P6">
        <f>'2. Technical Details'!AM42</f>
        <v>0</v>
      </c>
      <c r="Q6">
        <f>SUM('2. Technical Details'!Q11,'2. Technical Details'!X11,'2. Technical Details'!AE11)</f>
        <v>0</v>
      </c>
      <c r="R6">
        <f>SUM('2. Technical Details'!H42,'2. Technical Details'!O42,'2. Technical Details'!V42)</f>
        <v>0</v>
      </c>
      <c r="S6">
        <f>'2. Technical Details'!N11</f>
        <v>0</v>
      </c>
      <c r="T6">
        <f>'2. Technical Details'!F42</f>
        <v>0</v>
      </c>
      <c r="U6">
        <f>'2. Technical Details'!AF42</f>
        <v>0</v>
      </c>
      <c r="V6">
        <f>'2. Technical Details'!AG42</f>
        <v>0</v>
      </c>
      <c r="W6">
        <f>'3. Deliverability Details'!G11</f>
        <v>0</v>
      </c>
      <c r="X6">
        <f>'3. Deliverability Details'!F11</f>
        <v>0</v>
      </c>
      <c r="Y6">
        <f>'3. Deliverability Details'!E11</f>
        <v>0</v>
      </c>
      <c r="Z6">
        <f>'3. Deliverability Details'!H11</f>
        <v>0</v>
      </c>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t="e">
        <f>'2. Technical Details'!AH11/'2. Technical Details'!H11</f>
        <v>#DIV/0!</v>
      </c>
      <c r="BG6" t="e">
        <f>'2. Technical Details'!AI11/'2. Technical Details'!H11</f>
        <v>#DIV/0!</v>
      </c>
      <c r="BH6">
        <f>'2. Technical Details'!Z42</f>
        <v>0</v>
      </c>
      <c r="BI6" t="e">
        <f>('4. Financial Detail'!E11+'4. Financial Detail'!K11)/'Export - current tracker'!BH6</f>
        <v>#DIV/0!</v>
      </c>
      <c r="BJ6" t="str">
        <f>'4. Financial Detail'!V11</f>
        <v/>
      </c>
      <c r="BK6" t="e">
        <f>'4. Financial Detail'!H11/'Export - current tracker'!BH6</f>
        <v>#DIV/0!</v>
      </c>
      <c r="BL6" t="e">
        <f>'4. Financial Detail'!I11/BH6</f>
        <v>#DIV/0!</v>
      </c>
      <c r="BM6" s="350"/>
      <c r="BN6" t="e">
        <f>'4. Financial Detail'!J11/BH6</f>
        <v>#DIV/0!</v>
      </c>
      <c r="BO6" t="e">
        <f>'4. Financial Detail'!G11/'Export - current tracker'!BH6</f>
        <v>#DIV/0!</v>
      </c>
      <c r="BP6" t="e">
        <f>'4. Financial Detail'!L11/'Export - current tracker'!BH6</f>
        <v>#DIV/0!</v>
      </c>
      <c r="BQ6" t="e">
        <f>'4. Financial Detail'!F11/'Export - current tracker'!U6</f>
        <v>#DIV/0!</v>
      </c>
      <c r="BR6" t="e">
        <f>SUM('4. Financial Detail'!E11,'4. Financial Detail'!G11:K11)/U6</f>
        <v>#DIV/0!</v>
      </c>
      <c r="BS6" s="352" t="str">
        <f>'4. Financial Detail'!Y11</f>
        <v/>
      </c>
      <c r="BT6" s="352" t="str">
        <f>'4. Financial Detail'!Y11</f>
        <v/>
      </c>
    </row>
    <row r="7" spans="2:72" x14ac:dyDescent="0.25">
      <c r="B7">
        <f>'6. Summary &amp; Declaration'!G26</f>
        <v>0</v>
      </c>
      <c r="C7" s="127" t="str">
        <f>'2. Technical Details'!D43</f>
        <v/>
      </c>
      <c r="D7" s="346" t="str">
        <f>'2. Technical Details'!G12</f>
        <v>Please select</v>
      </c>
      <c r="E7" s="346">
        <f>'2. Technical Details'!H12</f>
        <v>0</v>
      </c>
      <c r="F7" s="350"/>
      <c r="G7" s="350"/>
      <c r="H7" s="350"/>
      <c r="I7" s="350"/>
      <c r="J7" s="347" t="str">
        <f>'6. Summary &amp; Declaration'!G77</f>
        <v/>
      </c>
      <c r="K7" s="347" t="str">
        <f>'6. Summary &amp; Declaration'!H77</f>
        <v/>
      </c>
      <c r="L7" s="347" t="str">
        <f>'6. Summary &amp; Declaration'!I77</f>
        <v/>
      </c>
      <c r="M7">
        <f>'2. Technical Details'!AH12</f>
        <v>0</v>
      </c>
      <c r="N7">
        <f>'2. Technical Details'!Y43</f>
        <v>0</v>
      </c>
      <c r="O7" s="351">
        <f>'2. Technical Details'!R12</f>
        <v>0</v>
      </c>
      <c r="P7">
        <f>'2. Technical Details'!AM43</f>
        <v>0</v>
      </c>
      <c r="Q7">
        <f>SUM('2. Technical Details'!Q12,'2. Technical Details'!X12,'2. Technical Details'!AE12)</f>
        <v>0</v>
      </c>
      <c r="R7">
        <f>SUM('2. Technical Details'!H43,'2. Technical Details'!O43,'2. Technical Details'!V43)</f>
        <v>0</v>
      </c>
      <c r="S7">
        <f>'2. Technical Details'!N12</f>
        <v>0</v>
      </c>
      <c r="T7">
        <f>'2. Technical Details'!F43</f>
        <v>0</v>
      </c>
      <c r="U7">
        <f>'2. Technical Details'!AF43</f>
        <v>0</v>
      </c>
      <c r="V7">
        <f>'2. Technical Details'!AG43</f>
        <v>0</v>
      </c>
      <c r="W7">
        <f>'3. Deliverability Details'!G12</f>
        <v>0</v>
      </c>
      <c r="X7">
        <f>'3. Deliverability Details'!F12</f>
        <v>0</v>
      </c>
      <c r="Y7">
        <f>'3. Deliverability Details'!E12</f>
        <v>0</v>
      </c>
      <c r="Z7">
        <f>'3. Deliverability Details'!H12</f>
        <v>0</v>
      </c>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t="e">
        <f>'2. Technical Details'!AH12/'2. Technical Details'!H12</f>
        <v>#DIV/0!</v>
      </c>
      <c r="BG7" t="e">
        <f>'2. Technical Details'!AI12/'2. Technical Details'!H12</f>
        <v>#DIV/0!</v>
      </c>
      <c r="BH7">
        <f>'2. Technical Details'!Z43</f>
        <v>0</v>
      </c>
      <c r="BI7" t="e">
        <f>('4. Financial Detail'!E12+'4. Financial Detail'!K12)/'Export - current tracker'!BH7</f>
        <v>#DIV/0!</v>
      </c>
      <c r="BJ7" t="str">
        <f>'4. Financial Detail'!V12</f>
        <v/>
      </c>
      <c r="BK7" t="e">
        <f>'4. Financial Detail'!H12/'Export - current tracker'!BH7</f>
        <v>#DIV/0!</v>
      </c>
      <c r="BL7" t="e">
        <f>'4. Financial Detail'!I12/BH7</f>
        <v>#DIV/0!</v>
      </c>
      <c r="BM7" s="350"/>
      <c r="BN7" t="e">
        <f>'4. Financial Detail'!J12/BH7</f>
        <v>#DIV/0!</v>
      </c>
      <c r="BO7" t="e">
        <f>'4. Financial Detail'!G12/'Export - current tracker'!BH7</f>
        <v>#DIV/0!</v>
      </c>
      <c r="BP7" t="e">
        <f>'4. Financial Detail'!L12/'Export - current tracker'!BH7</f>
        <v>#DIV/0!</v>
      </c>
      <c r="BQ7" t="e">
        <f>'4. Financial Detail'!F12/'Export - current tracker'!U7</f>
        <v>#DIV/0!</v>
      </c>
      <c r="BR7" t="e">
        <f>SUM('4. Financial Detail'!E12,'4. Financial Detail'!G12:K12)/U7</f>
        <v>#DIV/0!</v>
      </c>
      <c r="BS7" s="352" t="str">
        <f>'4. Financial Detail'!Y12</f>
        <v/>
      </c>
      <c r="BT7" s="352" t="str">
        <f>'4. Financial Detail'!Y12</f>
        <v/>
      </c>
    </row>
    <row r="8" spans="2:72" x14ac:dyDescent="0.25">
      <c r="B8">
        <f>'6. Summary &amp; Declaration'!G27</f>
        <v>0</v>
      </c>
      <c r="C8" s="127" t="str">
        <f>'2. Technical Details'!D44</f>
        <v/>
      </c>
      <c r="D8" s="346" t="str">
        <f>'2. Technical Details'!G13</f>
        <v>Please select</v>
      </c>
      <c r="E8" s="346">
        <f>'2. Technical Details'!H13</f>
        <v>0</v>
      </c>
      <c r="F8" s="350"/>
      <c r="G8" s="350"/>
      <c r="H8" s="350"/>
      <c r="I8" s="350"/>
      <c r="J8" s="347" t="str">
        <f>'6. Summary &amp; Declaration'!G78</f>
        <v/>
      </c>
      <c r="K8" s="347" t="str">
        <f>'6. Summary &amp; Declaration'!H78</f>
        <v/>
      </c>
      <c r="L8" s="347" t="str">
        <f>'6. Summary &amp; Declaration'!I78</f>
        <v/>
      </c>
      <c r="M8">
        <f>'2. Technical Details'!AH13</f>
        <v>0</v>
      </c>
      <c r="N8">
        <f>'2. Technical Details'!Y44</f>
        <v>0</v>
      </c>
      <c r="O8" s="351">
        <f>'2. Technical Details'!R13</f>
        <v>0</v>
      </c>
      <c r="P8">
        <f>'2. Technical Details'!AM44</f>
        <v>0</v>
      </c>
      <c r="Q8">
        <f>SUM('2. Technical Details'!Q13,'2. Technical Details'!X13,'2. Technical Details'!AE13)</f>
        <v>0</v>
      </c>
      <c r="R8">
        <f>SUM('2. Technical Details'!H44,'2. Technical Details'!O44,'2. Technical Details'!V44)</f>
        <v>0</v>
      </c>
      <c r="S8">
        <f>'2. Technical Details'!N13</f>
        <v>0</v>
      </c>
      <c r="T8">
        <f>'2. Technical Details'!F44</f>
        <v>0</v>
      </c>
      <c r="U8">
        <f>'2. Technical Details'!AF44</f>
        <v>0</v>
      </c>
      <c r="V8">
        <f>'2. Technical Details'!AG44</f>
        <v>0</v>
      </c>
      <c r="W8">
        <f>'3. Deliverability Details'!G13</f>
        <v>0</v>
      </c>
      <c r="X8">
        <f>'3. Deliverability Details'!F13</f>
        <v>0</v>
      </c>
      <c r="Y8">
        <f>'3. Deliverability Details'!E13</f>
        <v>0</v>
      </c>
      <c r="Z8">
        <f>'3. Deliverability Details'!H13</f>
        <v>0</v>
      </c>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t="e">
        <f>'2. Technical Details'!AH13/'2. Technical Details'!H13</f>
        <v>#DIV/0!</v>
      </c>
      <c r="BG8" t="e">
        <f>'2. Technical Details'!AI13/'2. Technical Details'!H13</f>
        <v>#DIV/0!</v>
      </c>
      <c r="BH8">
        <f>'2. Technical Details'!Z44</f>
        <v>0</v>
      </c>
      <c r="BI8" t="e">
        <f>('4. Financial Detail'!E13+'4. Financial Detail'!K13)/'Export - current tracker'!BH8</f>
        <v>#DIV/0!</v>
      </c>
      <c r="BJ8" t="str">
        <f>'4. Financial Detail'!V13</f>
        <v/>
      </c>
      <c r="BK8" t="e">
        <f>'4. Financial Detail'!H13/'Export - current tracker'!BH8</f>
        <v>#DIV/0!</v>
      </c>
      <c r="BL8" t="e">
        <f>'4. Financial Detail'!I13/BH8</f>
        <v>#DIV/0!</v>
      </c>
      <c r="BM8" s="350"/>
      <c r="BN8" t="e">
        <f>'4. Financial Detail'!J13/BH8</f>
        <v>#DIV/0!</v>
      </c>
      <c r="BO8" t="e">
        <f>'4. Financial Detail'!G13/'Export - current tracker'!BH8</f>
        <v>#DIV/0!</v>
      </c>
      <c r="BP8" t="e">
        <f>'4. Financial Detail'!L13/'Export - current tracker'!BH8</f>
        <v>#DIV/0!</v>
      </c>
      <c r="BQ8" t="e">
        <f>'4. Financial Detail'!F13/'Export - current tracker'!U8</f>
        <v>#DIV/0!</v>
      </c>
      <c r="BR8" t="e">
        <f>SUM('4. Financial Detail'!E13,'4. Financial Detail'!G13:K13)/U8</f>
        <v>#DIV/0!</v>
      </c>
      <c r="BS8" s="352" t="str">
        <f>'4. Financial Detail'!Y13</f>
        <v/>
      </c>
      <c r="BT8" s="352" t="str">
        <f>'4. Financial Detail'!Y13</f>
        <v/>
      </c>
    </row>
    <row r="9" spans="2:72" x14ac:dyDescent="0.25">
      <c r="B9">
        <f>'6. Summary &amp; Declaration'!G28</f>
        <v>0</v>
      </c>
      <c r="C9" s="127" t="str">
        <f>'2. Technical Details'!D45</f>
        <v/>
      </c>
      <c r="D9" s="346" t="str">
        <f>'2. Technical Details'!G14</f>
        <v>Please select</v>
      </c>
      <c r="E9" s="346">
        <f>'2. Technical Details'!H14</f>
        <v>0</v>
      </c>
      <c r="F9" s="350"/>
      <c r="G9" s="350"/>
      <c r="H9" s="350"/>
      <c r="I9" s="350"/>
      <c r="J9" s="347" t="str">
        <f>'6. Summary &amp; Declaration'!G79</f>
        <v/>
      </c>
      <c r="K9" s="347" t="str">
        <f>'6. Summary &amp; Declaration'!H79</f>
        <v/>
      </c>
      <c r="L9" s="347" t="str">
        <f>'6. Summary &amp; Declaration'!I79</f>
        <v/>
      </c>
      <c r="M9">
        <f>'2. Technical Details'!AH14</f>
        <v>0</v>
      </c>
      <c r="N9">
        <f>'2. Technical Details'!Y45</f>
        <v>0</v>
      </c>
      <c r="O9" s="351">
        <f>'2. Technical Details'!R14</f>
        <v>0</v>
      </c>
      <c r="P9">
        <f>'2. Technical Details'!AM45</f>
        <v>0</v>
      </c>
      <c r="Q9">
        <f>SUM('2. Technical Details'!Q14,'2. Technical Details'!X14,'2. Technical Details'!AE14)</f>
        <v>0</v>
      </c>
      <c r="R9">
        <f>SUM('2. Technical Details'!H45,'2. Technical Details'!O45,'2. Technical Details'!V45)</f>
        <v>0</v>
      </c>
      <c r="S9">
        <f>'2. Technical Details'!N14</f>
        <v>0</v>
      </c>
      <c r="T9">
        <f>'2. Technical Details'!F45</f>
        <v>0</v>
      </c>
      <c r="U9">
        <f>'2. Technical Details'!AF45</f>
        <v>0</v>
      </c>
      <c r="V9">
        <f>'2. Technical Details'!AG45</f>
        <v>0</v>
      </c>
      <c r="W9">
        <f>'3. Deliverability Details'!G14</f>
        <v>0</v>
      </c>
      <c r="X9">
        <f>'3. Deliverability Details'!F14</f>
        <v>0</v>
      </c>
      <c r="Y9">
        <f>'3. Deliverability Details'!E14</f>
        <v>0</v>
      </c>
      <c r="Z9">
        <f>'3. Deliverability Details'!H14</f>
        <v>0</v>
      </c>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t="e">
        <f>'2. Technical Details'!AH14/'2. Technical Details'!H14</f>
        <v>#DIV/0!</v>
      </c>
      <c r="BG9" t="e">
        <f>'2. Technical Details'!AI14/'2. Technical Details'!H14</f>
        <v>#DIV/0!</v>
      </c>
      <c r="BH9">
        <f>'2. Technical Details'!Z45</f>
        <v>0</v>
      </c>
      <c r="BI9" t="e">
        <f>('4. Financial Detail'!E14+'4. Financial Detail'!K14)/'Export - current tracker'!BH9</f>
        <v>#DIV/0!</v>
      </c>
      <c r="BJ9" t="str">
        <f>'4. Financial Detail'!V14</f>
        <v/>
      </c>
      <c r="BK9" t="e">
        <f>'4. Financial Detail'!H14/'Export - current tracker'!BH9</f>
        <v>#DIV/0!</v>
      </c>
      <c r="BL9" t="e">
        <f>'4. Financial Detail'!I14/BH9</f>
        <v>#DIV/0!</v>
      </c>
      <c r="BM9" s="350"/>
      <c r="BN9" t="e">
        <f>'4. Financial Detail'!J14/BH9</f>
        <v>#DIV/0!</v>
      </c>
      <c r="BO9" t="e">
        <f>'4. Financial Detail'!G14/'Export - current tracker'!BH9</f>
        <v>#DIV/0!</v>
      </c>
      <c r="BP9" t="e">
        <f>'4. Financial Detail'!L14/'Export - current tracker'!BH9</f>
        <v>#DIV/0!</v>
      </c>
      <c r="BQ9" t="e">
        <f>'4. Financial Detail'!F14/'Export - current tracker'!U9</f>
        <v>#DIV/0!</v>
      </c>
      <c r="BR9" t="e">
        <f>SUM('4. Financial Detail'!E14,'4. Financial Detail'!G14:K14)/U9</f>
        <v>#DIV/0!</v>
      </c>
      <c r="BS9" s="352" t="str">
        <f>'4. Financial Detail'!Y14</f>
        <v/>
      </c>
      <c r="BT9" s="352" t="str">
        <f>'4. Financial Detail'!Y14</f>
        <v/>
      </c>
    </row>
    <row r="10" spans="2:72" x14ac:dyDescent="0.25">
      <c r="B10">
        <f>'6. Summary &amp; Declaration'!G29</f>
        <v>0</v>
      </c>
      <c r="C10" s="127" t="str">
        <f>'2. Technical Details'!D46</f>
        <v/>
      </c>
      <c r="D10" s="346" t="str">
        <f>'2. Technical Details'!G15</f>
        <v>Please select</v>
      </c>
      <c r="E10" s="346">
        <f>'2. Technical Details'!H15</f>
        <v>0</v>
      </c>
      <c r="F10" s="350"/>
      <c r="G10" s="350"/>
      <c r="H10" s="350"/>
      <c r="I10" s="350"/>
      <c r="J10" s="347" t="str">
        <f>'6. Summary &amp; Declaration'!G80</f>
        <v/>
      </c>
      <c r="K10" s="347" t="str">
        <f>'6. Summary &amp; Declaration'!H80</f>
        <v/>
      </c>
      <c r="L10" s="347" t="str">
        <f>'6. Summary &amp; Declaration'!I80</f>
        <v/>
      </c>
      <c r="M10">
        <f>'2. Technical Details'!AH15</f>
        <v>0</v>
      </c>
      <c r="N10">
        <f>'2. Technical Details'!Y46</f>
        <v>0</v>
      </c>
      <c r="O10" s="351">
        <f>'2. Technical Details'!R15</f>
        <v>0</v>
      </c>
      <c r="P10">
        <f>'2. Technical Details'!AM46</f>
        <v>0</v>
      </c>
      <c r="Q10">
        <f>SUM('2. Technical Details'!Q15,'2. Technical Details'!X15,'2. Technical Details'!AE15)</f>
        <v>0</v>
      </c>
      <c r="R10">
        <f>SUM('2. Technical Details'!H46,'2. Technical Details'!O46,'2. Technical Details'!V46)</f>
        <v>0</v>
      </c>
      <c r="S10">
        <f>'2. Technical Details'!N15</f>
        <v>0</v>
      </c>
      <c r="T10">
        <f>'2. Technical Details'!F46</f>
        <v>0</v>
      </c>
      <c r="U10">
        <f>'2. Technical Details'!AF46</f>
        <v>0</v>
      </c>
      <c r="V10">
        <f>'2. Technical Details'!AG46</f>
        <v>0</v>
      </c>
      <c r="W10">
        <f>'3. Deliverability Details'!G15</f>
        <v>0</v>
      </c>
      <c r="X10">
        <f>'3. Deliverability Details'!F15</f>
        <v>0</v>
      </c>
      <c r="Y10">
        <f>'3. Deliverability Details'!E15</f>
        <v>0</v>
      </c>
      <c r="Z10">
        <f>'3. Deliverability Details'!H15</f>
        <v>0</v>
      </c>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t="e">
        <f>'2. Technical Details'!AH15/'2. Technical Details'!H15</f>
        <v>#DIV/0!</v>
      </c>
      <c r="BG10" t="e">
        <f>'2. Technical Details'!AI15/'2. Technical Details'!H15</f>
        <v>#DIV/0!</v>
      </c>
      <c r="BH10">
        <f>'2. Technical Details'!Z46</f>
        <v>0</v>
      </c>
      <c r="BI10" t="e">
        <f>('4. Financial Detail'!E15+'4. Financial Detail'!K15)/'Export - current tracker'!BH10</f>
        <v>#DIV/0!</v>
      </c>
      <c r="BJ10" t="str">
        <f>'4. Financial Detail'!V15</f>
        <v/>
      </c>
      <c r="BK10" t="e">
        <f>'4. Financial Detail'!H15/'Export - current tracker'!BH10</f>
        <v>#DIV/0!</v>
      </c>
      <c r="BL10" t="e">
        <f>'4. Financial Detail'!I15/BH10</f>
        <v>#DIV/0!</v>
      </c>
      <c r="BM10" s="350"/>
      <c r="BN10" t="e">
        <f>'4. Financial Detail'!J15/BH10</f>
        <v>#DIV/0!</v>
      </c>
      <c r="BO10" t="e">
        <f>'4. Financial Detail'!G15/'Export - current tracker'!BH10</f>
        <v>#DIV/0!</v>
      </c>
      <c r="BP10" t="e">
        <f>'4. Financial Detail'!L15/'Export - current tracker'!BH10</f>
        <v>#DIV/0!</v>
      </c>
      <c r="BQ10" t="e">
        <f>'4. Financial Detail'!F15/'Export - current tracker'!U10</f>
        <v>#DIV/0!</v>
      </c>
      <c r="BR10" t="e">
        <f>SUM('4. Financial Detail'!E15,'4. Financial Detail'!G15:K15)/U10</f>
        <v>#DIV/0!</v>
      </c>
      <c r="BS10" s="352" t="str">
        <f>'4. Financial Detail'!Y15</f>
        <v/>
      </c>
      <c r="BT10" s="352" t="str">
        <f>'4. Financial Detail'!Y15</f>
        <v/>
      </c>
    </row>
    <row r="11" spans="2:72" x14ac:dyDescent="0.25">
      <c r="B11">
        <f>'6. Summary &amp; Declaration'!G30</f>
        <v>0</v>
      </c>
      <c r="C11" s="127" t="str">
        <f>'2. Technical Details'!D47</f>
        <v/>
      </c>
      <c r="D11" s="346" t="str">
        <f>'2. Technical Details'!G16</f>
        <v>Please select</v>
      </c>
      <c r="E11" s="346">
        <f>'2. Technical Details'!H16</f>
        <v>0</v>
      </c>
      <c r="F11" s="350"/>
      <c r="G11" s="350"/>
      <c r="H11" s="350"/>
      <c r="I11" s="350"/>
      <c r="J11" s="347" t="str">
        <f>'6. Summary &amp; Declaration'!G81</f>
        <v/>
      </c>
      <c r="K11" s="347" t="str">
        <f>'6. Summary &amp; Declaration'!H81</f>
        <v/>
      </c>
      <c r="L11" s="347" t="str">
        <f>'6. Summary &amp; Declaration'!I81</f>
        <v/>
      </c>
      <c r="M11">
        <f>'2. Technical Details'!AH16</f>
        <v>0</v>
      </c>
      <c r="N11">
        <f>'2. Technical Details'!Y47</f>
        <v>0</v>
      </c>
      <c r="O11" s="351">
        <f>'2. Technical Details'!R16</f>
        <v>0</v>
      </c>
      <c r="P11">
        <f>'2. Technical Details'!AM47</f>
        <v>0</v>
      </c>
      <c r="Q11">
        <f>SUM('2. Technical Details'!Q16,'2. Technical Details'!X16,'2. Technical Details'!AE16)</f>
        <v>0</v>
      </c>
      <c r="R11">
        <f>SUM('2. Technical Details'!H47,'2. Technical Details'!O47,'2. Technical Details'!V47)</f>
        <v>0</v>
      </c>
      <c r="S11">
        <f>'2. Technical Details'!N16</f>
        <v>0</v>
      </c>
      <c r="T11">
        <f>'2. Technical Details'!F47</f>
        <v>0</v>
      </c>
      <c r="U11">
        <f>'2. Technical Details'!AF47</f>
        <v>0</v>
      </c>
      <c r="V11">
        <f>'2. Technical Details'!AG47</f>
        <v>0</v>
      </c>
      <c r="W11">
        <f>'3. Deliverability Details'!G16</f>
        <v>0</v>
      </c>
      <c r="X11">
        <f>'3. Deliverability Details'!F16</f>
        <v>0</v>
      </c>
      <c r="Y11">
        <f>'3. Deliverability Details'!E16</f>
        <v>0</v>
      </c>
      <c r="Z11">
        <f>'3. Deliverability Details'!H16</f>
        <v>0</v>
      </c>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t="e">
        <f>'2. Technical Details'!AH16/'2. Technical Details'!H16</f>
        <v>#DIV/0!</v>
      </c>
      <c r="BG11" t="e">
        <f>'2. Technical Details'!AI16/'2. Technical Details'!H16</f>
        <v>#DIV/0!</v>
      </c>
      <c r="BH11">
        <f>'2. Technical Details'!Z47</f>
        <v>0</v>
      </c>
      <c r="BI11" t="e">
        <f>('4. Financial Detail'!E16+'4. Financial Detail'!K16)/'Export - current tracker'!BH11</f>
        <v>#DIV/0!</v>
      </c>
      <c r="BJ11" t="str">
        <f>'4. Financial Detail'!V16</f>
        <v/>
      </c>
      <c r="BK11" t="e">
        <f>'4. Financial Detail'!H16/'Export - current tracker'!BH11</f>
        <v>#DIV/0!</v>
      </c>
      <c r="BL11" t="e">
        <f>'4. Financial Detail'!I16/BH11</f>
        <v>#DIV/0!</v>
      </c>
      <c r="BM11" s="350"/>
      <c r="BN11" t="e">
        <f>'4. Financial Detail'!J16/BH11</f>
        <v>#DIV/0!</v>
      </c>
      <c r="BO11" t="e">
        <f>'4. Financial Detail'!G16/'Export - current tracker'!BH11</f>
        <v>#DIV/0!</v>
      </c>
      <c r="BP11" t="e">
        <f>'4. Financial Detail'!L16/'Export - current tracker'!BH11</f>
        <v>#DIV/0!</v>
      </c>
      <c r="BQ11" t="e">
        <f>'4. Financial Detail'!F16/'Export - current tracker'!U11</f>
        <v>#DIV/0!</v>
      </c>
      <c r="BR11" t="e">
        <f>SUM('4. Financial Detail'!E16,'4. Financial Detail'!G16:K16)/U11</f>
        <v>#DIV/0!</v>
      </c>
      <c r="BS11" s="352" t="str">
        <f>'4. Financial Detail'!Y16</f>
        <v/>
      </c>
      <c r="BT11" s="352" t="str">
        <f>'4. Financial Detail'!Y16</f>
        <v/>
      </c>
    </row>
    <row r="12" spans="2:72" x14ac:dyDescent="0.25">
      <c r="B12">
        <f>'6. Summary &amp; Declaration'!G31</f>
        <v>0</v>
      </c>
      <c r="C12" s="127" t="str">
        <f>'2. Technical Details'!D48</f>
        <v/>
      </c>
      <c r="D12" s="346" t="str">
        <f>'2. Technical Details'!G17</f>
        <v>Please select</v>
      </c>
      <c r="E12" s="346">
        <f>'2. Technical Details'!H17</f>
        <v>0</v>
      </c>
      <c r="F12" s="350"/>
      <c r="G12" s="350"/>
      <c r="H12" s="350"/>
      <c r="I12" s="350"/>
      <c r="J12" s="347" t="str">
        <f>'6. Summary &amp; Declaration'!G82</f>
        <v/>
      </c>
      <c r="K12" s="347" t="str">
        <f>'6. Summary &amp; Declaration'!H82</f>
        <v/>
      </c>
      <c r="L12" s="347" t="str">
        <f>'6. Summary &amp; Declaration'!I82</f>
        <v/>
      </c>
      <c r="M12">
        <f>'2. Technical Details'!AH17</f>
        <v>0</v>
      </c>
      <c r="N12">
        <f>'2. Technical Details'!Y48</f>
        <v>0</v>
      </c>
      <c r="O12" s="351">
        <f>'2. Technical Details'!R17</f>
        <v>0</v>
      </c>
      <c r="P12">
        <f>'2. Technical Details'!AM48</f>
        <v>0</v>
      </c>
      <c r="Q12">
        <f>SUM('2. Technical Details'!Q17,'2. Technical Details'!X17,'2. Technical Details'!AE17)</f>
        <v>0</v>
      </c>
      <c r="R12">
        <f>SUM('2. Technical Details'!H48,'2. Technical Details'!O48,'2. Technical Details'!V48)</f>
        <v>0</v>
      </c>
      <c r="S12">
        <f>'2. Technical Details'!N17</f>
        <v>0</v>
      </c>
      <c r="T12">
        <f>'2. Technical Details'!F48</f>
        <v>0</v>
      </c>
      <c r="U12">
        <f>'2. Technical Details'!AF48</f>
        <v>0</v>
      </c>
      <c r="V12">
        <f>'2. Technical Details'!AG48</f>
        <v>0</v>
      </c>
      <c r="W12">
        <f>'3. Deliverability Details'!G17</f>
        <v>0</v>
      </c>
      <c r="X12">
        <f>'3. Deliverability Details'!F17</f>
        <v>0</v>
      </c>
      <c r="Y12">
        <f>'3. Deliverability Details'!E17</f>
        <v>0</v>
      </c>
      <c r="Z12">
        <f>'3. Deliverability Details'!H17</f>
        <v>0</v>
      </c>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t="e">
        <f>'2. Technical Details'!AH17/'2. Technical Details'!H17</f>
        <v>#DIV/0!</v>
      </c>
      <c r="BG12" t="e">
        <f>'2. Technical Details'!AI17/'2. Technical Details'!H17</f>
        <v>#DIV/0!</v>
      </c>
      <c r="BH12">
        <f>'2. Technical Details'!Z48</f>
        <v>0</v>
      </c>
      <c r="BI12" t="e">
        <f>('4. Financial Detail'!E17+'4. Financial Detail'!K17)/'Export - current tracker'!BH12</f>
        <v>#DIV/0!</v>
      </c>
      <c r="BJ12" t="str">
        <f>'4. Financial Detail'!V17</f>
        <v/>
      </c>
      <c r="BK12" t="e">
        <f>'4. Financial Detail'!H17/'Export - current tracker'!BH12</f>
        <v>#DIV/0!</v>
      </c>
      <c r="BL12" t="e">
        <f>'4. Financial Detail'!I17/BH12</f>
        <v>#DIV/0!</v>
      </c>
      <c r="BM12" s="350"/>
      <c r="BN12" t="e">
        <f>'4. Financial Detail'!J17/BH12</f>
        <v>#DIV/0!</v>
      </c>
      <c r="BO12" t="e">
        <f>'4. Financial Detail'!G17/'Export - current tracker'!BH12</f>
        <v>#DIV/0!</v>
      </c>
      <c r="BP12" t="e">
        <f>'4. Financial Detail'!L17/'Export - current tracker'!BH12</f>
        <v>#DIV/0!</v>
      </c>
      <c r="BQ12" t="e">
        <f>'4. Financial Detail'!F17/'Export - current tracker'!U12</f>
        <v>#DIV/0!</v>
      </c>
      <c r="BR12" t="e">
        <f>SUM('4. Financial Detail'!E17,'4. Financial Detail'!G17:K17)/U12</f>
        <v>#DIV/0!</v>
      </c>
      <c r="BS12" s="352" t="str">
        <f>'4. Financial Detail'!Y17</f>
        <v/>
      </c>
      <c r="BT12" s="352" t="str">
        <f>'4. Financial Detail'!Y17</f>
        <v/>
      </c>
    </row>
    <row r="13" spans="2:72" x14ac:dyDescent="0.25">
      <c r="B13">
        <f>'6. Summary &amp; Declaration'!G32</f>
        <v>0</v>
      </c>
      <c r="C13" s="127" t="str">
        <f>'2. Technical Details'!D49</f>
        <v/>
      </c>
      <c r="D13" s="346" t="str">
        <f>'2. Technical Details'!G18</f>
        <v>Please select</v>
      </c>
      <c r="E13" s="346">
        <f>'2. Technical Details'!H18</f>
        <v>0</v>
      </c>
      <c r="F13" s="350"/>
      <c r="G13" s="350"/>
      <c r="H13" s="350"/>
      <c r="I13" s="350"/>
      <c r="J13" s="347" t="str">
        <f>'6. Summary &amp; Declaration'!G83</f>
        <v/>
      </c>
      <c r="K13" s="347" t="str">
        <f>'6. Summary &amp; Declaration'!H83</f>
        <v/>
      </c>
      <c r="L13" s="347" t="str">
        <f>'6. Summary &amp; Declaration'!I83</f>
        <v/>
      </c>
      <c r="M13">
        <f>'2. Technical Details'!AH18</f>
        <v>0</v>
      </c>
      <c r="N13">
        <f>'2. Technical Details'!Y49</f>
        <v>0</v>
      </c>
      <c r="O13" s="351">
        <f>'2. Technical Details'!R18</f>
        <v>0</v>
      </c>
      <c r="P13">
        <f>'2. Technical Details'!AM49</f>
        <v>0</v>
      </c>
      <c r="Q13">
        <f>SUM('2. Technical Details'!Q18,'2. Technical Details'!X18,'2. Technical Details'!AE18)</f>
        <v>0</v>
      </c>
      <c r="R13">
        <f>SUM('2. Technical Details'!H49,'2. Technical Details'!O49,'2. Technical Details'!V49)</f>
        <v>0</v>
      </c>
      <c r="S13">
        <f>'2. Technical Details'!N18</f>
        <v>0</v>
      </c>
      <c r="T13">
        <f>'2. Technical Details'!F49</f>
        <v>0</v>
      </c>
      <c r="U13">
        <f>'2. Technical Details'!AF49</f>
        <v>0</v>
      </c>
      <c r="V13">
        <f>'2. Technical Details'!AG49</f>
        <v>0</v>
      </c>
      <c r="W13">
        <f>'3. Deliverability Details'!G18</f>
        <v>0</v>
      </c>
      <c r="X13">
        <f>'3. Deliverability Details'!F18</f>
        <v>0</v>
      </c>
      <c r="Y13">
        <f>'3. Deliverability Details'!E18</f>
        <v>0</v>
      </c>
      <c r="Z13">
        <f>'3. Deliverability Details'!H18</f>
        <v>0</v>
      </c>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t="e">
        <f>'2. Technical Details'!AH18/'2. Technical Details'!H18</f>
        <v>#DIV/0!</v>
      </c>
      <c r="BG13" t="e">
        <f>'2. Technical Details'!AI18/'2. Technical Details'!H18</f>
        <v>#DIV/0!</v>
      </c>
      <c r="BH13">
        <f>'2. Technical Details'!Z49</f>
        <v>0</v>
      </c>
      <c r="BI13" t="e">
        <f>('4. Financial Detail'!E18+'4. Financial Detail'!K18)/'Export - current tracker'!BH13</f>
        <v>#DIV/0!</v>
      </c>
      <c r="BJ13" t="str">
        <f>'4. Financial Detail'!V18</f>
        <v/>
      </c>
      <c r="BK13" t="e">
        <f>'4. Financial Detail'!H18/'Export - current tracker'!BH13</f>
        <v>#DIV/0!</v>
      </c>
      <c r="BL13" t="e">
        <f>'4. Financial Detail'!I18/BH13</f>
        <v>#DIV/0!</v>
      </c>
      <c r="BM13" s="350"/>
      <c r="BN13" t="e">
        <f>'4. Financial Detail'!J18/BH13</f>
        <v>#DIV/0!</v>
      </c>
      <c r="BO13" t="e">
        <f>'4. Financial Detail'!G18/'Export - current tracker'!BH13</f>
        <v>#DIV/0!</v>
      </c>
      <c r="BP13" t="e">
        <f>'4. Financial Detail'!L18/'Export - current tracker'!BH13</f>
        <v>#DIV/0!</v>
      </c>
      <c r="BQ13" t="e">
        <f>'4. Financial Detail'!F18/'Export - current tracker'!U13</f>
        <v>#DIV/0!</v>
      </c>
      <c r="BR13" t="e">
        <f>SUM('4. Financial Detail'!E18,'4. Financial Detail'!G18:K18)/U13</f>
        <v>#DIV/0!</v>
      </c>
      <c r="BS13" s="352" t="str">
        <f>'4. Financial Detail'!Y18</f>
        <v/>
      </c>
      <c r="BT13" s="352" t="str">
        <f>'4. Financial Detail'!Y18</f>
        <v/>
      </c>
    </row>
  </sheetData>
  <sheetProtection algorithmName="SHA-512" hashValue="HrTExnFQ72DA/z3PBXjSCPeMdVIBdrb+xoBkDCmlafUVSg7YtZ9dW+PEXBn9IurAjbOLScSgs6xw+xla8Dcx3g==" saltValue="OZHC+YK+4f+bNSj/HvItTA==" spinCount="100000" sheet="1" objects="1" scenarios="1"/>
  <conditionalFormatting sqref="J3">
    <cfRule type="expression" dxfId="2" priority="1">
      <formula>OR(_xlfn.ISFORMULA(J3), ISNUMBER(SEARCH("Hard Copy", J3)))</formula>
    </cfRule>
  </conditionalFormatting>
  <conditionalFormatting sqref="L3:T3 V3">
    <cfRule type="dataBar" priority="4">
      <dataBar>
        <cfvo type="min"/>
        <cfvo type="percent" val="90"/>
        <color rgb="FF63C384"/>
      </dataBar>
      <extLst>
        <ext xmlns:x14="http://schemas.microsoft.com/office/spreadsheetml/2009/9/main" uri="{B025F937-C7B1-47D3-B67F-A62EFF666E3E}">
          <x14:id>{0DFD2DF8-1678-468C-86E5-F0E8E13FFA9E}</x14:id>
        </ext>
      </extLst>
    </cfRule>
  </conditionalFormatting>
  <conditionalFormatting sqref="Q3">
    <cfRule type="expression" dxfId="1" priority="3">
      <formula>ISNUMBER(SEARCH("Hard Copy",Q3))</formula>
    </cfRule>
  </conditionalFormatting>
  <conditionalFormatting sqref="AS3">
    <cfRule type="expression" dxfId="0" priority="2">
      <formula>OR(_xlfn.ISFORMULA(AP4), ISNUMBER(SEARCH("Hard Copy", AP4)))</formula>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0DFD2DF8-1678-468C-86E5-F0E8E13FFA9E}">
            <x14:dataBar minLength="0" maxLength="100" border="1" negativeBarBorderColorSameAsPositive="0">
              <x14:cfvo type="autoMin"/>
              <x14:cfvo type="percent">
                <xm:f>90</xm:f>
              </x14:cfvo>
              <x14:borderColor rgb="FF63C384"/>
              <x14:negativeFillColor rgb="FFFF0000"/>
              <x14:negativeBorderColor rgb="FFFF0000"/>
              <x14:axisColor rgb="FF000000"/>
            </x14:dataBar>
          </x14:cfRule>
          <xm:sqref>L3:T3 V3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DA8E-6A7C-42FD-9D78-A37D42DD545B}">
  <sheetPr>
    <tabColor rgb="FF002060"/>
  </sheetPr>
  <dimension ref="A2:AW89"/>
  <sheetViews>
    <sheetView topLeftCell="A15" workbookViewId="0">
      <selection activeCell="G135" sqref="G135:H135"/>
    </sheetView>
  </sheetViews>
  <sheetFormatPr defaultColWidth="9.28515625" defaultRowHeight="15" x14ac:dyDescent="0.25"/>
  <cols>
    <col min="1" max="1" width="17.7109375" style="129" customWidth="1"/>
    <col min="2" max="2" width="35.7109375" style="129" customWidth="1"/>
    <col min="3" max="3" width="17.42578125" style="129" customWidth="1"/>
    <col min="4" max="4" width="19.42578125" style="129" customWidth="1"/>
    <col min="5" max="5" width="9" style="129" customWidth="1"/>
    <col min="6" max="6" width="13.7109375" style="129" customWidth="1"/>
    <col min="7" max="7" width="30.5703125" style="129" customWidth="1"/>
    <col min="8" max="8" width="15.28515625" style="129" customWidth="1"/>
    <col min="9" max="9" width="14.28515625" style="129" customWidth="1"/>
    <col min="10" max="10" width="9.28515625" style="129" customWidth="1"/>
    <col min="11" max="11" width="11.7109375" style="129" customWidth="1"/>
    <col min="12" max="12" width="31.7109375" style="129" customWidth="1"/>
    <col min="13" max="13" width="11.7109375" style="129" customWidth="1"/>
    <col min="14" max="14" width="13.28515625" style="129" customWidth="1"/>
    <col min="15" max="15" width="9.28515625" style="129" customWidth="1"/>
    <col min="16" max="16" width="15.5703125" style="129" customWidth="1"/>
    <col min="17" max="17" width="30.7109375" style="129" customWidth="1"/>
    <col min="18" max="18" width="13.42578125" style="129" customWidth="1"/>
    <col min="19" max="19" width="15.28515625" style="129" customWidth="1"/>
    <col min="20" max="20" width="9.28515625" style="129" customWidth="1"/>
    <col min="21" max="21" width="16.28515625" style="129" customWidth="1"/>
    <col min="22" max="22" width="32.7109375" style="129" customWidth="1"/>
    <col min="23" max="23" width="11" style="129" customWidth="1"/>
    <col min="24" max="24" width="14.5703125" style="129" customWidth="1"/>
    <col min="25" max="25" width="9.28515625" style="129" customWidth="1"/>
    <col min="26" max="26" width="9.28515625" style="129"/>
    <col min="27" max="27" width="29.7109375" style="129" customWidth="1"/>
    <col min="28" max="31" width="9.28515625" style="129"/>
    <col min="32" max="32" width="29" style="129" customWidth="1"/>
    <col min="33" max="36" width="9.28515625" style="129"/>
    <col min="37" max="37" width="27.7109375" style="129" customWidth="1"/>
    <col min="38" max="41" width="9.28515625" style="129"/>
    <col min="42" max="42" width="29.28515625" style="129" customWidth="1"/>
    <col min="43" max="46" width="9.28515625" style="129"/>
    <col min="47" max="47" width="29" style="129" customWidth="1"/>
    <col min="48" max="16384" width="9.28515625" style="129"/>
  </cols>
  <sheetData>
    <row r="2" spans="1:6" ht="18.75" x14ac:dyDescent="0.3">
      <c r="A2" s="128" t="s">
        <v>508</v>
      </c>
      <c r="D2" s="129" t="s">
        <v>509</v>
      </c>
    </row>
    <row r="3" spans="1:6" x14ac:dyDescent="0.25">
      <c r="D3" s="129">
        <v>5</v>
      </c>
      <c r="E3" s="129" t="s">
        <v>510</v>
      </c>
    </row>
    <row r="4" spans="1:6" x14ac:dyDescent="0.25">
      <c r="A4" s="130" t="s">
        <v>511</v>
      </c>
      <c r="B4" s="131">
        <v>0</v>
      </c>
      <c r="D4" s="129">
        <v>4</v>
      </c>
      <c r="E4" s="129" t="s">
        <v>512</v>
      </c>
    </row>
    <row r="5" spans="1:6" x14ac:dyDescent="0.25">
      <c r="A5" s="130" t="s">
        <v>513</v>
      </c>
      <c r="B5" s="131"/>
      <c r="D5" s="129">
        <v>3</v>
      </c>
      <c r="E5" s="129" t="s">
        <v>514</v>
      </c>
    </row>
    <row r="6" spans="1:6" x14ac:dyDescent="0.25">
      <c r="A6" s="130" t="s">
        <v>515</v>
      </c>
      <c r="B6" s="131"/>
      <c r="D6" s="129">
        <v>2</v>
      </c>
      <c r="E6" s="129" t="s">
        <v>516</v>
      </c>
    </row>
    <row r="7" spans="1:6" x14ac:dyDescent="0.25">
      <c r="A7" s="130" t="s">
        <v>517</v>
      </c>
      <c r="B7" s="132"/>
      <c r="D7" s="129">
        <v>1</v>
      </c>
      <c r="E7" s="129" t="s">
        <v>518</v>
      </c>
    </row>
    <row r="8" spans="1:6" x14ac:dyDescent="0.25">
      <c r="A8" s="133"/>
    </row>
    <row r="9" spans="1:6" ht="18.75" x14ac:dyDescent="0.3">
      <c r="A9" s="134" t="s">
        <v>519</v>
      </c>
    </row>
    <row r="11" spans="1:6" x14ac:dyDescent="0.25">
      <c r="A11" s="130" t="s">
        <v>513</v>
      </c>
      <c r="B11" s="130" t="s">
        <v>205</v>
      </c>
      <c r="C11" s="130" t="s">
        <v>520</v>
      </c>
      <c r="D11" s="130" t="s">
        <v>521</v>
      </c>
      <c r="E11" s="130" t="s">
        <v>522</v>
      </c>
      <c r="F11" s="129" t="s">
        <v>523</v>
      </c>
    </row>
    <row r="12" spans="1:6" x14ac:dyDescent="0.25">
      <c r="A12" s="135" t="s">
        <v>524</v>
      </c>
      <c r="B12" s="135">
        <v>0</v>
      </c>
      <c r="C12" s="136">
        <v>0</v>
      </c>
      <c r="D12" s="130"/>
      <c r="E12" s="129">
        <f>PRODUCT(C32,C39,C44,C49)</f>
        <v>0</v>
      </c>
    </row>
    <row r="13" spans="1:6" x14ac:dyDescent="0.25">
      <c r="A13" s="135" t="s">
        <v>525</v>
      </c>
      <c r="B13" s="135">
        <v>0</v>
      </c>
      <c r="C13" s="136">
        <v>0</v>
      </c>
      <c r="D13" s="130"/>
      <c r="E13" s="129">
        <f>PRODUCT(H32,H39,H44,H49)</f>
        <v>0</v>
      </c>
    </row>
    <row r="14" spans="1:6" x14ac:dyDescent="0.25">
      <c r="A14" s="135" t="s">
        <v>526</v>
      </c>
      <c r="B14" s="135">
        <v>0</v>
      </c>
      <c r="C14" s="136">
        <v>0</v>
      </c>
      <c r="D14" s="130"/>
      <c r="E14" s="129">
        <f>PRODUCT(M32,M39,M44,M49)</f>
        <v>0</v>
      </c>
    </row>
    <row r="15" spans="1:6" x14ac:dyDescent="0.25">
      <c r="A15" s="135" t="s">
        <v>527</v>
      </c>
      <c r="B15" s="135">
        <v>0</v>
      </c>
      <c r="C15" s="136">
        <v>0</v>
      </c>
      <c r="D15" s="130"/>
      <c r="E15" s="129">
        <f>PRODUCT(R32,R39,R44,R49)</f>
        <v>0</v>
      </c>
    </row>
    <row r="16" spans="1:6" x14ac:dyDescent="0.25">
      <c r="A16" s="135" t="s">
        <v>528</v>
      </c>
      <c r="B16" s="135">
        <v>0</v>
      </c>
      <c r="C16" s="136">
        <v>0</v>
      </c>
      <c r="D16" s="130"/>
      <c r="E16" s="129">
        <f>PRODUCT(W32,W39,W44,W49)</f>
        <v>0</v>
      </c>
    </row>
    <row r="17" spans="1:49" x14ac:dyDescent="0.25">
      <c r="A17" s="135" t="s">
        <v>529</v>
      </c>
      <c r="B17" s="135">
        <v>0</v>
      </c>
      <c r="C17" s="136">
        <v>0</v>
      </c>
      <c r="D17" s="135"/>
      <c r="E17" s="129">
        <f>PRODUCT(AB32,AB39,AB44,AB49)</f>
        <v>0</v>
      </c>
    </row>
    <row r="18" spans="1:49" x14ac:dyDescent="0.25">
      <c r="A18" s="135" t="s">
        <v>530</v>
      </c>
      <c r="B18" s="135">
        <v>0</v>
      </c>
      <c r="C18" s="136">
        <v>0</v>
      </c>
      <c r="D18" s="135"/>
      <c r="E18" s="129">
        <f>PRODUCT(AG32,AG39,AG44,AG49)</f>
        <v>0</v>
      </c>
    </row>
    <row r="19" spans="1:49" x14ac:dyDescent="0.25">
      <c r="A19" s="135" t="s">
        <v>531</v>
      </c>
      <c r="B19" s="135">
        <v>0</v>
      </c>
      <c r="C19" s="136">
        <v>0</v>
      </c>
      <c r="D19" s="135"/>
      <c r="E19" s="129">
        <f>PRODUCT(AL32,AL39,AL44,AL49)</f>
        <v>0</v>
      </c>
    </row>
    <row r="20" spans="1:49" x14ac:dyDescent="0.25">
      <c r="A20" s="135" t="s">
        <v>532</v>
      </c>
      <c r="B20" s="135">
        <v>0</v>
      </c>
      <c r="C20" s="136">
        <v>0</v>
      </c>
      <c r="D20" s="135"/>
      <c r="E20" s="129">
        <f>PRODUCT(AQ32,AQ39,AQ44,AQ49)</f>
        <v>0</v>
      </c>
    </row>
    <row r="21" spans="1:49" x14ac:dyDescent="0.25">
      <c r="A21" s="135" t="s">
        <v>533</v>
      </c>
      <c r="B21" s="135">
        <v>0</v>
      </c>
      <c r="C21" s="136">
        <v>0</v>
      </c>
      <c r="D21" s="135"/>
      <c r="E21" s="129">
        <f>PRODUCT(AV32,AV39,AV44,AV49)</f>
        <v>0</v>
      </c>
    </row>
    <row r="22" spans="1:49" x14ac:dyDescent="0.25">
      <c r="A22" s="130" t="s">
        <v>534</v>
      </c>
      <c r="B22" s="137"/>
      <c r="C22" s="138">
        <f>SUM(C12:C21)</f>
        <v>0</v>
      </c>
      <c r="D22" s="130"/>
    </row>
    <row r="24" spans="1:49" ht="18.75" x14ac:dyDescent="0.3">
      <c r="A24" s="134" t="s">
        <v>535</v>
      </c>
    </row>
    <row r="26" spans="1:49" x14ac:dyDescent="0.25">
      <c r="A26" s="130" t="s">
        <v>524</v>
      </c>
      <c r="B26" s="130">
        <f>B12</f>
        <v>0</v>
      </c>
      <c r="F26" s="130" t="s">
        <v>525</v>
      </c>
      <c r="G26" s="130">
        <f>B13</f>
        <v>0</v>
      </c>
      <c r="K26" s="130" t="s">
        <v>526</v>
      </c>
      <c r="L26" s="130">
        <f>B14</f>
        <v>0</v>
      </c>
      <c r="P26" s="130" t="s">
        <v>527</v>
      </c>
      <c r="Q26" s="130">
        <f>B15</f>
        <v>0</v>
      </c>
      <c r="U26" s="130" t="s">
        <v>528</v>
      </c>
      <c r="V26" s="130">
        <f>B16</f>
        <v>0</v>
      </c>
      <c r="Z26" s="130" t="s">
        <v>529</v>
      </c>
      <c r="AA26" s="130">
        <f>B17</f>
        <v>0</v>
      </c>
      <c r="AE26" s="130" t="s">
        <v>530</v>
      </c>
      <c r="AF26" s="130">
        <f>B18</f>
        <v>0</v>
      </c>
      <c r="AJ26" s="130" t="s">
        <v>531</v>
      </c>
      <c r="AK26" s="130">
        <f>B19</f>
        <v>0</v>
      </c>
      <c r="AO26" s="130" t="s">
        <v>532</v>
      </c>
      <c r="AP26" s="130">
        <f>B20</f>
        <v>0</v>
      </c>
      <c r="AT26" s="130" t="s">
        <v>533</v>
      </c>
      <c r="AU26" s="130">
        <f>B21</f>
        <v>0</v>
      </c>
    </row>
    <row r="28" spans="1:49" x14ac:dyDescent="0.25">
      <c r="A28" s="130" t="s">
        <v>536</v>
      </c>
      <c r="B28" s="130" t="s">
        <v>537</v>
      </c>
      <c r="C28" s="130" t="s">
        <v>72</v>
      </c>
      <c r="D28" s="130" t="s">
        <v>93</v>
      </c>
      <c r="F28" s="130" t="s">
        <v>536</v>
      </c>
      <c r="G28" s="130" t="s">
        <v>537</v>
      </c>
      <c r="H28" s="130" t="s">
        <v>72</v>
      </c>
      <c r="I28" s="130" t="s">
        <v>93</v>
      </c>
      <c r="K28" s="130" t="s">
        <v>536</v>
      </c>
      <c r="L28" s="130" t="s">
        <v>537</v>
      </c>
      <c r="M28" s="130" t="s">
        <v>72</v>
      </c>
      <c r="N28" s="130" t="s">
        <v>93</v>
      </c>
      <c r="P28" s="130" t="s">
        <v>536</v>
      </c>
      <c r="Q28" s="130" t="s">
        <v>537</v>
      </c>
      <c r="R28" s="130" t="s">
        <v>72</v>
      </c>
      <c r="S28" s="130" t="s">
        <v>93</v>
      </c>
      <c r="U28" s="130" t="s">
        <v>536</v>
      </c>
      <c r="V28" s="130" t="s">
        <v>537</v>
      </c>
      <c r="W28" s="130" t="s">
        <v>72</v>
      </c>
      <c r="X28" s="130" t="s">
        <v>93</v>
      </c>
      <c r="Z28" s="130" t="s">
        <v>536</v>
      </c>
      <c r="AA28" s="130" t="s">
        <v>537</v>
      </c>
      <c r="AB28" s="130" t="s">
        <v>72</v>
      </c>
      <c r="AC28" s="130" t="s">
        <v>93</v>
      </c>
      <c r="AE28" s="130" t="s">
        <v>536</v>
      </c>
      <c r="AF28" s="130" t="s">
        <v>537</v>
      </c>
      <c r="AG28" s="130" t="s">
        <v>72</v>
      </c>
      <c r="AH28" s="130" t="s">
        <v>93</v>
      </c>
      <c r="AJ28" s="130" t="s">
        <v>536</v>
      </c>
      <c r="AK28" s="130" t="s">
        <v>537</v>
      </c>
      <c r="AL28" s="130" t="s">
        <v>72</v>
      </c>
      <c r="AM28" s="130" t="s">
        <v>93</v>
      </c>
      <c r="AO28" s="130" t="s">
        <v>536</v>
      </c>
      <c r="AP28" s="130" t="s">
        <v>537</v>
      </c>
      <c r="AQ28" s="130" t="s">
        <v>72</v>
      </c>
      <c r="AR28" s="130" t="s">
        <v>93</v>
      </c>
      <c r="AT28" s="130" t="s">
        <v>536</v>
      </c>
      <c r="AU28" s="130" t="s">
        <v>537</v>
      </c>
      <c r="AV28" s="130" t="s">
        <v>72</v>
      </c>
      <c r="AW28" s="130" t="s">
        <v>93</v>
      </c>
    </row>
    <row r="29" spans="1:49" x14ac:dyDescent="0.25">
      <c r="A29" s="135" t="s">
        <v>538</v>
      </c>
      <c r="B29" s="131" t="s">
        <v>539</v>
      </c>
      <c r="C29" s="135"/>
      <c r="D29" s="135"/>
      <c r="F29" s="135" t="s">
        <v>538</v>
      </c>
      <c r="G29" s="131" t="s">
        <v>539</v>
      </c>
      <c r="H29" s="135"/>
      <c r="I29" s="135"/>
      <c r="K29" s="135" t="s">
        <v>538</v>
      </c>
      <c r="L29" s="131" t="s">
        <v>539</v>
      </c>
      <c r="M29" s="135"/>
      <c r="N29" s="135"/>
      <c r="P29" s="135" t="s">
        <v>538</v>
      </c>
      <c r="Q29" s="131" t="s">
        <v>539</v>
      </c>
      <c r="R29" s="135"/>
      <c r="S29" s="135"/>
      <c r="U29" s="135" t="s">
        <v>538</v>
      </c>
      <c r="V29" s="131" t="s">
        <v>539</v>
      </c>
      <c r="W29" s="135"/>
      <c r="X29" s="135"/>
      <c r="Z29" s="135" t="s">
        <v>538</v>
      </c>
      <c r="AA29" s="131" t="s">
        <v>539</v>
      </c>
      <c r="AB29" s="135"/>
      <c r="AC29" s="135"/>
      <c r="AE29" s="135" t="s">
        <v>538</v>
      </c>
      <c r="AF29" s="131" t="s">
        <v>539</v>
      </c>
      <c r="AG29" s="135"/>
      <c r="AH29" s="135"/>
      <c r="AJ29" s="135" t="s">
        <v>538</v>
      </c>
      <c r="AK29" s="131" t="s">
        <v>539</v>
      </c>
      <c r="AL29" s="135"/>
      <c r="AM29" s="135"/>
      <c r="AO29" s="135" t="s">
        <v>538</v>
      </c>
      <c r="AP29" s="131" t="s">
        <v>539</v>
      </c>
      <c r="AQ29" s="135"/>
      <c r="AR29" s="135"/>
      <c r="AT29" s="135" t="s">
        <v>538</v>
      </c>
      <c r="AU29" s="131" t="s">
        <v>539</v>
      </c>
      <c r="AV29" s="135"/>
      <c r="AW29" s="135"/>
    </row>
    <row r="30" spans="1:49" x14ac:dyDescent="0.25">
      <c r="A30" s="135" t="s">
        <v>540</v>
      </c>
      <c r="B30" s="131" t="s">
        <v>541</v>
      </c>
      <c r="C30" s="135"/>
      <c r="D30" s="135"/>
      <c r="F30" s="135" t="s">
        <v>540</v>
      </c>
      <c r="G30" s="131" t="s">
        <v>541</v>
      </c>
      <c r="H30" s="135"/>
      <c r="I30" s="135"/>
      <c r="K30" s="135" t="s">
        <v>540</v>
      </c>
      <c r="L30" s="131" t="s">
        <v>541</v>
      </c>
      <c r="M30" s="135"/>
      <c r="N30" s="135"/>
      <c r="P30" s="135" t="s">
        <v>540</v>
      </c>
      <c r="Q30" s="131" t="s">
        <v>541</v>
      </c>
      <c r="R30" s="135"/>
      <c r="S30" s="135"/>
      <c r="U30" s="135" t="s">
        <v>540</v>
      </c>
      <c r="V30" s="131" t="s">
        <v>541</v>
      </c>
      <c r="W30" s="135"/>
      <c r="X30" s="135"/>
      <c r="Z30" s="135" t="s">
        <v>540</v>
      </c>
      <c r="AA30" s="131" t="s">
        <v>541</v>
      </c>
      <c r="AB30" s="135"/>
      <c r="AC30" s="135"/>
      <c r="AE30" s="135" t="s">
        <v>540</v>
      </c>
      <c r="AF30" s="131" t="s">
        <v>541</v>
      </c>
      <c r="AG30" s="135"/>
      <c r="AH30" s="135"/>
      <c r="AJ30" s="135" t="s">
        <v>540</v>
      </c>
      <c r="AK30" s="131" t="s">
        <v>541</v>
      </c>
      <c r="AL30" s="135"/>
      <c r="AM30" s="135"/>
      <c r="AO30" s="135" t="s">
        <v>540</v>
      </c>
      <c r="AP30" s="131" t="s">
        <v>541</v>
      </c>
      <c r="AQ30" s="135"/>
      <c r="AR30" s="135"/>
      <c r="AT30" s="135" t="s">
        <v>540</v>
      </c>
      <c r="AU30" s="131" t="s">
        <v>541</v>
      </c>
      <c r="AV30" s="135"/>
      <c r="AW30" s="135"/>
    </row>
    <row r="31" spans="1:49" x14ac:dyDescent="0.25">
      <c r="A31" s="135" t="s">
        <v>542</v>
      </c>
      <c r="B31" s="131" t="s">
        <v>543</v>
      </c>
      <c r="C31" s="135"/>
      <c r="D31" s="135"/>
      <c r="F31" s="135" t="s">
        <v>542</v>
      </c>
      <c r="G31" s="131" t="s">
        <v>543</v>
      </c>
      <c r="H31" s="135"/>
      <c r="I31" s="135"/>
      <c r="K31" s="135" t="s">
        <v>542</v>
      </c>
      <c r="L31" s="131" t="s">
        <v>543</v>
      </c>
      <c r="M31" s="135"/>
      <c r="N31" s="135"/>
      <c r="P31" s="135" t="s">
        <v>542</v>
      </c>
      <c r="Q31" s="131" t="s">
        <v>543</v>
      </c>
      <c r="R31" s="135"/>
      <c r="S31" s="135"/>
      <c r="U31" s="135" t="s">
        <v>542</v>
      </c>
      <c r="V31" s="131" t="s">
        <v>543</v>
      </c>
      <c r="W31" s="135"/>
      <c r="X31" s="135"/>
      <c r="Z31" s="135" t="s">
        <v>542</v>
      </c>
      <c r="AA31" s="131" t="s">
        <v>543</v>
      </c>
      <c r="AB31" s="135"/>
      <c r="AC31" s="135"/>
      <c r="AE31" s="135" t="s">
        <v>542</v>
      </c>
      <c r="AF31" s="131" t="s">
        <v>543</v>
      </c>
      <c r="AG31" s="135"/>
      <c r="AH31" s="135"/>
      <c r="AJ31" s="135" t="s">
        <v>542</v>
      </c>
      <c r="AK31" s="131" t="s">
        <v>543</v>
      </c>
      <c r="AL31" s="135"/>
      <c r="AM31" s="135"/>
      <c r="AO31" s="135" t="s">
        <v>542</v>
      </c>
      <c r="AP31" s="131" t="s">
        <v>543</v>
      </c>
      <c r="AQ31" s="135"/>
      <c r="AR31" s="135"/>
      <c r="AT31" s="135" t="s">
        <v>542</v>
      </c>
      <c r="AU31" s="131" t="s">
        <v>543</v>
      </c>
      <c r="AV31" s="135"/>
      <c r="AW31" s="135"/>
    </row>
    <row r="32" spans="1:49" x14ac:dyDescent="0.25">
      <c r="A32" s="139" t="s">
        <v>544</v>
      </c>
      <c r="C32" s="139">
        <v>0</v>
      </c>
      <c r="D32" s="139"/>
      <c r="F32" s="139" t="s">
        <v>544</v>
      </c>
      <c r="H32" s="139">
        <v>0</v>
      </c>
      <c r="I32" s="139"/>
      <c r="K32" s="139" t="s">
        <v>544</v>
      </c>
      <c r="M32" s="139">
        <v>0</v>
      </c>
      <c r="N32" s="139"/>
      <c r="P32" s="139" t="s">
        <v>544</v>
      </c>
      <c r="R32" s="139">
        <v>0</v>
      </c>
      <c r="S32" s="139"/>
      <c r="U32" s="139" t="s">
        <v>544</v>
      </c>
      <c r="W32" s="139">
        <v>0</v>
      </c>
      <c r="X32" s="139"/>
      <c r="Z32" s="139" t="s">
        <v>544</v>
      </c>
      <c r="AB32" s="139">
        <v>0</v>
      </c>
      <c r="AC32" s="139"/>
      <c r="AE32" s="139" t="s">
        <v>544</v>
      </c>
      <c r="AG32" s="139">
        <v>0</v>
      </c>
      <c r="AH32" s="139"/>
      <c r="AJ32" s="139" t="s">
        <v>544</v>
      </c>
      <c r="AL32" s="139">
        <v>0</v>
      </c>
      <c r="AM32" s="139"/>
      <c r="AO32" s="139" t="s">
        <v>544</v>
      </c>
      <c r="AQ32" s="139">
        <v>0</v>
      </c>
      <c r="AR32" s="139"/>
      <c r="AT32" s="139" t="s">
        <v>544</v>
      </c>
      <c r="AV32" s="139">
        <v>0</v>
      </c>
      <c r="AW32" s="139"/>
    </row>
    <row r="34" spans="1:49" x14ac:dyDescent="0.25">
      <c r="A34" s="130" t="s">
        <v>545</v>
      </c>
      <c r="B34" s="130" t="s">
        <v>537</v>
      </c>
      <c r="C34" s="130" t="s">
        <v>72</v>
      </c>
      <c r="D34" s="130" t="s">
        <v>93</v>
      </c>
      <c r="F34" s="130" t="s">
        <v>545</v>
      </c>
      <c r="G34" s="130" t="s">
        <v>537</v>
      </c>
      <c r="H34" s="130" t="s">
        <v>72</v>
      </c>
      <c r="I34" s="130" t="s">
        <v>93</v>
      </c>
      <c r="K34" s="130" t="s">
        <v>545</v>
      </c>
      <c r="L34" s="130" t="s">
        <v>537</v>
      </c>
      <c r="M34" s="130" t="s">
        <v>72</v>
      </c>
      <c r="N34" s="130" t="s">
        <v>93</v>
      </c>
      <c r="P34" s="130" t="s">
        <v>545</v>
      </c>
      <c r="Q34" s="130" t="s">
        <v>537</v>
      </c>
      <c r="R34" s="130" t="s">
        <v>72</v>
      </c>
      <c r="S34" s="130" t="s">
        <v>93</v>
      </c>
      <c r="U34" s="130" t="s">
        <v>545</v>
      </c>
      <c r="V34" s="130" t="s">
        <v>537</v>
      </c>
      <c r="W34" s="130" t="s">
        <v>72</v>
      </c>
      <c r="X34" s="130" t="s">
        <v>93</v>
      </c>
      <c r="Z34" s="130" t="s">
        <v>545</v>
      </c>
      <c r="AA34" s="130" t="s">
        <v>537</v>
      </c>
      <c r="AB34" s="130" t="s">
        <v>72</v>
      </c>
      <c r="AC34" s="130" t="s">
        <v>93</v>
      </c>
      <c r="AE34" s="130" t="s">
        <v>545</v>
      </c>
      <c r="AF34" s="130" t="s">
        <v>537</v>
      </c>
      <c r="AG34" s="130" t="s">
        <v>72</v>
      </c>
      <c r="AH34" s="130" t="s">
        <v>93</v>
      </c>
      <c r="AJ34" s="130" t="s">
        <v>545</v>
      </c>
      <c r="AK34" s="130" t="s">
        <v>537</v>
      </c>
      <c r="AL34" s="130" t="s">
        <v>72</v>
      </c>
      <c r="AM34" s="130" t="s">
        <v>93</v>
      </c>
      <c r="AO34" s="130" t="s">
        <v>545</v>
      </c>
      <c r="AP34" s="130" t="s">
        <v>537</v>
      </c>
      <c r="AQ34" s="130" t="s">
        <v>72</v>
      </c>
      <c r="AR34" s="130" t="s">
        <v>93</v>
      </c>
      <c r="AT34" s="130" t="s">
        <v>545</v>
      </c>
      <c r="AU34" s="130" t="s">
        <v>537</v>
      </c>
      <c r="AV34" s="130" t="s">
        <v>72</v>
      </c>
      <c r="AW34" s="130" t="s">
        <v>93</v>
      </c>
    </row>
    <row r="35" spans="1:49" x14ac:dyDescent="0.25">
      <c r="A35" s="135" t="s">
        <v>546</v>
      </c>
      <c r="B35" s="131" t="s">
        <v>547</v>
      </c>
      <c r="C35" s="131"/>
      <c r="D35" s="131"/>
      <c r="F35" s="135" t="s">
        <v>546</v>
      </c>
      <c r="G35" s="131" t="s">
        <v>547</v>
      </c>
      <c r="H35" s="131"/>
      <c r="I35" s="131"/>
      <c r="K35" s="135" t="s">
        <v>546</v>
      </c>
      <c r="L35" s="131" t="s">
        <v>547</v>
      </c>
      <c r="M35" s="131"/>
      <c r="N35" s="131"/>
      <c r="P35" s="135" t="s">
        <v>546</v>
      </c>
      <c r="Q35" s="131" t="s">
        <v>547</v>
      </c>
      <c r="R35" s="131"/>
      <c r="S35" s="131"/>
      <c r="U35" s="135" t="s">
        <v>546</v>
      </c>
      <c r="V35" s="131" t="s">
        <v>547</v>
      </c>
      <c r="W35" s="131"/>
      <c r="X35" s="131"/>
      <c r="Z35" s="135" t="s">
        <v>546</v>
      </c>
      <c r="AA35" s="131" t="s">
        <v>547</v>
      </c>
      <c r="AB35" s="131"/>
      <c r="AC35" s="131"/>
      <c r="AE35" s="135" t="s">
        <v>546</v>
      </c>
      <c r="AF35" s="131" t="s">
        <v>547</v>
      </c>
      <c r="AG35" s="131"/>
      <c r="AH35" s="131"/>
      <c r="AJ35" s="135" t="s">
        <v>546</v>
      </c>
      <c r="AK35" s="131" t="s">
        <v>547</v>
      </c>
      <c r="AL35" s="131"/>
      <c r="AM35" s="131"/>
      <c r="AO35" s="135" t="s">
        <v>546</v>
      </c>
      <c r="AP35" s="131" t="s">
        <v>547</v>
      </c>
      <c r="AQ35" s="131"/>
      <c r="AR35" s="131"/>
      <c r="AT35" s="135" t="s">
        <v>546</v>
      </c>
      <c r="AU35" s="131" t="s">
        <v>547</v>
      </c>
      <c r="AV35" s="131"/>
      <c r="AW35" s="131"/>
    </row>
    <row r="36" spans="1:49" x14ac:dyDescent="0.25">
      <c r="A36" s="135" t="s">
        <v>548</v>
      </c>
      <c r="B36" s="131" t="s">
        <v>549</v>
      </c>
      <c r="C36" s="131"/>
      <c r="D36" s="131"/>
      <c r="F36" s="135" t="s">
        <v>548</v>
      </c>
      <c r="G36" s="131" t="s">
        <v>549</v>
      </c>
      <c r="H36" s="131"/>
      <c r="I36" s="131"/>
      <c r="K36" s="135" t="s">
        <v>548</v>
      </c>
      <c r="L36" s="131" t="s">
        <v>549</v>
      </c>
      <c r="M36" s="131"/>
      <c r="N36" s="131"/>
      <c r="P36" s="135" t="s">
        <v>548</v>
      </c>
      <c r="Q36" s="131" t="s">
        <v>549</v>
      </c>
      <c r="R36" s="131"/>
      <c r="S36" s="131"/>
      <c r="U36" s="135" t="s">
        <v>548</v>
      </c>
      <c r="V36" s="131" t="s">
        <v>549</v>
      </c>
      <c r="W36" s="131"/>
      <c r="X36" s="131"/>
      <c r="Z36" s="135" t="s">
        <v>548</v>
      </c>
      <c r="AA36" s="131" t="s">
        <v>549</v>
      </c>
      <c r="AB36" s="131"/>
      <c r="AC36" s="131"/>
      <c r="AE36" s="135" t="s">
        <v>548</v>
      </c>
      <c r="AF36" s="131" t="s">
        <v>549</v>
      </c>
      <c r="AG36" s="131"/>
      <c r="AH36" s="131"/>
      <c r="AJ36" s="135" t="s">
        <v>548</v>
      </c>
      <c r="AK36" s="131" t="s">
        <v>549</v>
      </c>
      <c r="AL36" s="131"/>
      <c r="AM36" s="131"/>
      <c r="AO36" s="135" t="s">
        <v>548</v>
      </c>
      <c r="AP36" s="131" t="s">
        <v>549</v>
      </c>
      <c r="AQ36" s="131"/>
      <c r="AR36" s="131"/>
      <c r="AT36" s="135" t="s">
        <v>548</v>
      </c>
      <c r="AU36" s="131" t="s">
        <v>549</v>
      </c>
      <c r="AV36" s="131"/>
      <c r="AW36" s="131"/>
    </row>
    <row r="37" spans="1:49" x14ac:dyDescent="0.25">
      <c r="A37" s="135" t="s">
        <v>550</v>
      </c>
      <c r="B37" s="131" t="s">
        <v>551</v>
      </c>
      <c r="C37" s="131"/>
      <c r="D37" s="131"/>
      <c r="F37" s="135" t="s">
        <v>550</v>
      </c>
      <c r="G37" s="131" t="s">
        <v>551</v>
      </c>
      <c r="H37" s="131"/>
      <c r="I37" s="131"/>
      <c r="K37" s="135" t="s">
        <v>550</v>
      </c>
      <c r="L37" s="131" t="s">
        <v>551</v>
      </c>
      <c r="M37" s="131"/>
      <c r="N37" s="131"/>
      <c r="P37" s="135" t="s">
        <v>550</v>
      </c>
      <c r="Q37" s="131" t="s">
        <v>551</v>
      </c>
      <c r="R37" s="131"/>
      <c r="S37" s="131"/>
      <c r="U37" s="135" t="s">
        <v>550</v>
      </c>
      <c r="V37" s="131" t="s">
        <v>551</v>
      </c>
      <c r="W37" s="131"/>
      <c r="X37" s="131"/>
      <c r="Z37" s="135" t="s">
        <v>550</v>
      </c>
      <c r="AA37" s="131" t="s">
        <v>551</v>
      </c>
      <c r="AB37" s="131"/>
      <c r="AC37" s="131"/>
      <c r="AE37" s="135" t="s">
        <v>550</v>
      </c>
      <c r="AF37" s="131" t="s">
        <v>551</v>
      </c>
      <c r="AG37" s="131"/>
      <c r="AH37" s="131"/>
      <c r="AJ37" s="135" t="s">
        <v>550</v>
      </c>
      <c r="AK37" s="131" t="s">
        <v>551</v>
      </c>
      <c r="AL37" s="131"/>
      <c r="AM37" s="131"/>
      <c r="AO37" s="135" t="s">
        <v>550</v>
      </c>
      <c r="AP37" s="131" t="s">
        <v>551</v>
      </c>
      <c r="AQ37" s="131"/>
      <c r="AR37" s="131"/>
      <c r="AT37" s="135" t="s">
        <v>550</v>
      </c>
      <c r="AU37" s="131" t="s">
        <v>551</v>
      </c>
      <c r="AV37" s="131"/>
      <c r="AW37" s="131"/>
    </row>
    <row r="38" spans="1:49" x14ac:dyDescent="0.25">
      <c r="A38" s="135" t="s">
        <v>552</v>
      </c>
      <c r="B38" s="131" t="s">
        <v>553</v>
      </c>
      <c r="C38" s="131"/>
      <c r="D38" s="131"/>
      <c r="F38" s="135" t="s">
        <v>552</v>
      </c>
      <c r="G38" s="131" t="s">
        <v>553</v>
      </c>
      <c r="H38" s="131"/>
      <c r="I38" s="131"/>
      <c r="K38" s="135" t="s">
        <v>552</v>
      </c>
      <c r="L38" s="131" t="s">
        <v>553</v>
      </c>
      <c r="M38" s="131"/>
      <c r="N38" s="131"/>
      <c r="P38" s="135" t="s">
        <v>552</v>
      </c>
      <c r="Q38" s="131" t="s">
        <v>553</v>
      </c>
      <c r="R38" s="131"/>
      <c r="S38" s="131"/>
      <c r="U38" s="135" t="s">
        <v>552</v>
      </c>
      <c r="V38" s="131" t="s">
        <v>553</v>
      </c>
      <c r="W38" s="131"/>
      <c r="X38" s="131"/>
      <c r="Z38" s="135" t="s">
        <v>552</v>
      </c>
      <c r="AA38" s="131" t="s">
        <v>553</v>
      </c>
      <c r="AB38" s="131"/>
      <c r="AC38" s="131"/>
      <c r="AE38" s="135" t="s">
        <v>552</v>
      </c>
      <c r="AF38" s="131" t="s">
        <v>553</v>
      </c>
      <c r="AG38" s="131"/>
      <c r="AH38" s="131"/>
      <c r="AJ38" s="135" t="s">
        <v>552</v>
      </c>
      <c r="AK38" s="131" t="s">
        <v>553</v>
      </c>
      <c r="AL38" s="131"/>
      <c r="AM38" s="131"/>
      <c r="AO38" s="135" t="s">
        <v>552</v>
      </c>
      <c r="AP38" s="131" t="s">
        <v>553</v>
      </c>
      <c r="AQ38" s="131"/>
      <c r="AR38" s="131"/>
      <c r="AT38" s="135" t="s">
        <v>552</v>
      </c>
      <c r="AU38" s="131" t="s">
        <v>553</v>
      </c>
      <c r="AV38" s="131"/>
      <c r="AW38" s="131"/>
    </row>
    <row r="39" spans="1:49" x14ac:dyDescent="0.25">
      <c r="A39" s="139" t="s">
        <v>544</v>
      </c>
      <c r="C39" s="139">
        <v>0</v>
      </c>
      <c r="F39" s="139" t="s">
        <v>544</v>
      </c>
      <c r="H39" s="139">
        <v>0</v>
      </c>
      <c r="K39" s="139" t="s">
        <v>544</v>
      </c>
      <c r="M39" s="139">
        <v>0</v>
      </c>
      <c r="P39" s="139" t="s">
        <v>544</v>
      </c>
      <c r="R39" s="139">
        <v>0</v>
      </c>
      <c r="U39" s="139" t="s">
        <v>544</v>
      </c>
      <c r="W39" s="139">
        <v>0</v>
      </c>
      <c r="Z39" s="139" t="s">
        <v>544</v>
      </c>
      <c r="AB39" s="139">
        <v>0</v>
      </c>
      <c r="AE39" s="139" t="s">
        <v>544</v>
      </c>
      <c r="AG39" s="139">
        <v>0</v>
      </c>
      <c r="AJ39" s="139" t="s">
        <v>544</v>
      </c>
      <c r="AL39" s="139">
        <v>0</v>
      </c>
      <c r="AO39" s="139" t="s">
        <v>544</v>
      </c>
      <c r="AQ39" s="139">
        <v>0</v>
      </c>
      <c r="AT39" s="139" t="s">
        <v>544</v>
      </c>
      <c r="AV39" s="139">
        <v>0</v>
      </c>
    </row>
    <row r="40" spans="1:49" x14ac:dyDescent="0.25">
      <c r="A40" s="139"/>
      <c r="F40" s="139"/>
      <c r="K40" s="139"/>
      <c r="P40" s="139"/>
      <c r="U40" s="139"/>
      <c r="Z40" s="139"/>
      <c r="AE40" s="139"/>
      <c r="AJ40" s="139"/>
      <c r="AO40" s="139"/>
      <c r="AT40" s="139"/>
    </row>
    <row r="41" spans="1:49" x14ac:dyDescent="0.25">
      <c r="A41" s="130" t="s">
        <v>554</v>
      </c>
      <c r="B41" s="130" t="s">
        <v>537</v>
      </c>
      <c r="C41" s="130" t="s">
        <v>72</v>
      </c>
      <c r="D41" s="130" t="s">
        <v>93</v>
      </c>
      <c r="F41" s="130" t="s">
        <v>554</v>
      </c>
      <c r="G41" s="130" t="s">
        <v>537</v>
      </c>
      <c r="H41" s="130" t="s">
        <v>72</v>
      </c>
      <c r="I41" s="130" t="s">
        <v>93</v>
      </c>
      <c r="K41" s="130" t="s">
        <v>554</v>
      </c>
      <c r="L41" s="130" t="s">
        <v>537</v>
      </c>
      <c r="M41" s="130" t="s">
        <v>72</v>
      </c>
      <c r="N41" s="130" t="s">
        <v>93</v>
      </c>
      <c r="P41" s="130" t="s">
        <v>554</v>
      </c>
      <c r="Q41" s="130" t="s">
        <v>537</v>
      </c>
      <c r="R41" s="130" t="s">
        <v>72</v>
      </c>
      <c r="S41" s="130" t="s">
        <v>93</v>
      </c>
      <c r="U41" s="130" t="s">
        <v>554</v>
      </c>
      <c r="V41" s="130" t="s">
        <v>537</v>
      </c>
      <c r="W41" s="130" t="s">
        <v>72</v>
      </c>
      <c r="X41" s="130" t="s">
        <v>93</v>
      </c>
      <c r="Z41" s="130" t="s">
        <v>554</v>
      </c>
      <c r="AA41" s="130" t="s">
        <v>537</v>
      </c>
      <c r="AB41" s="130" t="s">
        <v>72</v>
      </c>
      <c r="AC41" s="130" t="s">
        <v>93</v>
      </c>
      <c r="AE41" s="130" t="s">
        <v>554</v>
      </c>
      <c r="AF41" s="130" t="s">
        <v>537</v>
      </c>
      <c r="AG41" s="130" t="s">
        <v>72</v>
      </c>
      <c r="AH41" s="130" t="s">
        <v>93</v>
      </c>
      <c r="AJ41" s="130" t="s">
        <v>554</v>
      </c>
      <c r="AK41" s="130" t="s">
        <v>537</v>
      </c>
      <c r="AL41" s="130" t="s">
        <v>72</v>
      </c>
      <c r="AM41" s="130" t="s">
        <v>93</v>
      </c>
      <c r="AO41" s="130" t="s">
        <v>554</v>
      </c>
      <c r="AP41" s="130" t="s">
        <v>537</v>
      </c>
      <c r="AQ41" s="130" t="s">
        <v>72</v>
      </c>
      <c r="AR41" s="130" t="s">
        <v>93</v>
      </c>
      <c r="AT41" s="130" t="s">
        <v>554</v>
      </c>
      <c r="AU41" s="130" t="s">
        <v>537</v>
      </c>
      <c r="AV41" s="130" t="s">
        <v>72</v>
      </c>
      <c r="AW41" s="130" t="s">
        <v>93</v>
      </c>
    </row>
    <row r="42" spans="1:49" x14ac:dyDescent="0.25">
      <c r="A42" s="135" t="s">
        <v>555</v>
      </c>
      <c r="B42" s="131" t="s">
        <v>556</v>
      </c>
      <c r="C42" s="140"/>
      <c r="D42" s="131"/>
      <c r="F42" s="135" t="s">
        <v>555</v>
      </c>
      <c r="G42" s="131" t="s">
        <v>557</v>
      </c>
      <c r="H42" s="131"/>
      <c r="I42" s="131"/>
      <c r="K42" s="135" t="s">
        <v>555</v>
      </c>
      <c r="L42" s="131" t="s">
        <v>557</v>
      </c>
      <c r="M42" s="140"/>
      <c r="N42" s="131"/>
      <c r="P42" s="135" t="s">
        <v>555</v>
      </c>
      <c r="Q42" s="131" t="s">
        <v>557</v>
      </c>
      <c r="R42" s="140"/>
      <c r="S42" s="131"/>
      <c r="U42" s="135" t="s">
        <v>555</v>
      </c>
      <c r="V42" s="131" t="s">
        <v>557</v>
      </c>
      <c r="W42" s="140"/>
      <c r="X42" s="131"/>
      <c r="Z42" s="135" t="s">
        <v>555</v>
      </c>
      <c r="AA42" s="131" t="s">
        <v>557</v>
      </c>
      <c r="AB42" s="140"/>
      <c r="AC42" s="131"/>
      <c r="AE42" s="135" t="s">
        <v>555</v>
      </c>
      <c r="AF42" s="131" t="s">
        <v>557</v>
      </c>
      <c r="AG42" s="140"/>
      <c r="AH42" s="131"/>
      <c r="AJ42" s="135" t="s">
        <v>555</v>
      </c>
      <c r="AK42" s="131" t="s">
        <v>557</v>
      </c>
      <c r="AL42" s="140"/>
      <c r="AM42" s="131"/>
      <c r="AO42" s="135" t="s">
        <v>555</v>
      </c>
      <c r="AP42" s="131" t="s">
        <v>557</v>
      </c>
      <c r="AQ42" s="140"/>
      <c r="AR42" s="131"/>
      <c r="AT42" s="135" t="s">
        <v>555</v>
      </c>
      <c r="AU42" s="131" t="s">
        <v>557</v>
      </c>
      <c r="AV42" s="140"/>
      <c r="AW42" s="131"/>
    </row>
    <row r="43" spans="1:49" x14ac:dyDescent="0.25">
      <c r="A43" s="135" t="s">
        <v>558</v>
      </c>
      <c r="B43" s="131" t="s">
        <v>559</v>
      </c>
      <c r="C43" s="141"/>
      <c r="D43" s="131"/>
      <c r="F43" s="135" t="s">
        <v>558</v>
      </c>
      <c r="G43" s="131" t="s">
        <v>559</v>
      </c>
      <c r="H43" s="141"/>
      <c r="I43" s="131"/>
      <c r="K43" s="135" t="s">
        <v>558</v>
      </c>
      <c r="L43" s="131" t="s">
        <v>559</v>
      </c>
      <c r="M43" s="141"/>
      <c r="N43" s="131"/>
      <c r="P43" s="135" t="s">
        <v>558</v>
      </c>
      <c r="Q43" s="131" t="s">
        <v>559</v>
      </c>
      <c r="R43" s="141"/>
      <c r="S43" s="131"/>
      <c r="U43" s="135" t="s">
        <v>558</v>
      </c>
      <c r="V43" s="131" t="s">
        <v>559</v>
      </c>
      <c r="W43" s="141"/>
      <c r="X43" s="131"/>
      <c r="Z43" s="135" t="s">
        <v>558</v>
      </c>
      <c r="AA43" s="131" t="s">
        <v>559</v>
      </c>
      <c r="AB43" s="141"/>
      <c r="AC43" s="131"/>
      <c r="AD43" s="129" t="s">
        <v>560</v>
      </c>
      <c r="AE43" s="135" t="s">
        <v>558</v>
      </c>
      <c r="AF43" s="131" t="s">
        <v>559</v>
      </c>
      <c r="AG43" s="141"/>
      <c r="AH43" s="131"/>
      <c r="AJ43" s="135" t="s">
        <v>558</v>
      </c>
      <c r="AK43" s="131" t="s">
        <v>559</v>
      </c>
      <c r="AL43" s="141"/>
      <c r="AM43" s="131"/>
      <c r="AO43" s="135" t="s">
        <v>558</v>
      </c>
      <c r="AP43" s="131" t="s">
        <v>559</v>
      </c>
      <c r="AQ43" s="141"/>
      <c r="AR43" s="131"/>
      <c r="AT43" s="135" t="s">
        <v>558</v>
      </c>
      <c r="AU43" s="131" t="s">
        <v>559</v>
      </c>
      <c r="AV43" s="141"/>
      <c r="AW43" s="131"/>
    </row>
    <row r="44" spans="1:49" x14ac:dyDescent="0.25">
      <c r="A44" s="139" t="s">
        <v>544</v>
      </c>
      <c r="C44" s="139">
        <v>0</v>
      </c>
      <c r="F44" s="139" t="s">
        <v>544</v>
      </c>
      <c r="H44" s="139">
        <v>0</v>
      </c>
      <c r="K44" s="139" t="s">
        <v>544</v>
      </c>
      <c r="M44" s="139">
        <v>0</v>
      </c>
      <c r="P44" s="139" t="s">
        <v>544</v>
      </c>
      <c r="R44" s="139">
        <v>0</v>
      </c>
      <c r="U44" s="139" t="s">
        <v>544</v>
      </c>
      <c r="W44" s="139">
        <v>0</v>
      </c>
      <c r="Z44" s="139" t="s">
        <v>544</v>
      </c>
      <c r="AB44" s="139">
        <v>0</v>
      </c>
      <c r="AE44" s="139" t="s">
        <v>544</v>
      </c>
      <c r="AG44" s="139">
        <v>0</v>
      </c>
      <c r="AJ44" s="139" t="s">
        <v>544</v>
      </c>
      <c r="AL44" s="139">
        <v>0</v>
      </c>
      <c r="AO44" s="139" t="s">
        <v>544</v>
      </c>
      <c r="AQ44" s="139">
        <v>0</v>
      </c>
      <c r="AT44" s="139" t="s">
        <v>544</v>
      </c>
      <c r="AV44" s="139">
        <v>0</v>
      </c>
    </row>
    <row r="45" spans="1:49" x14ac:dyDescent="0.25">
      <c r="A45" s="139"/>
      <c r="F45" s="139"/>
      <c r="K45" s="139"/>
      <c r="P45" s="139"/>
      <c r="U45" s="139"/>
      <c r="Z45" s="139"/>
      <c r="AE45" s="139"/>
      <c r="AJ45" s="139"/>
      <c r="AO45" s="139"/>
      <c r="AT45" s="139"/>
    </row>
    <row r="46" spans="1:49" x14ac:dyDescent="0.25">
      <c r="A46" s="130" t="s">
        <v>561</v>
      </c>
      <c r="B46" s="130" t="s">
        <v>537</v>
      </c>
      <c r="C46" s="130" t="s">
        <v>72</v>
      </c>
      <c r="D46" s="130" t="s">
        <v>93</v>
      </c>
      <c r="F46" s="130" t="s">
        <v>561</v>
      </c>
      <c r="G46" s="130" t="s">
        <v>537</v>
      </c>
      <c r="H46" s="130" t="s">
        <v>72</v>
      </c>
      <c r="I46" s="130" t="s">
        <v>93</v>
      </c>
      <c r="K46" s="130" t="s">
        <v>561</v>
      </c>
      <c r="L46" s="130" t="s">
        <v>537</v>
      </c>
      <c r="M46" s="130" t="s">
        <v>72</v>
      </c>
      <c r="N46" s="130" t="s">
        <v>93</v>
      </c>
      <c r="P46" s="130" t="s">
        <v>561</v>
      </c>
      <c r="Q46" s="130" t="s">
        <v>537</v>
      </c>
      <c r="R46" s="130" t="s">
        <v>72</v>
      </c>
      <c r="S46" s="130" t="s">
        <v>93</v>
      </c>
      <c r="U46" s="130" t="s">
        <v>561</v>
      </c>
      <c r="V46" s="130" t="s">
        <v>537</v>
      </c>
      <c r="W46" s="130" t="s">
        <v>72</v>
      </c>
      <c r="X46" s="130" t="s">
        <v>93</v>
      </c>
      <c r="Z46" s="130" t="s">
        <v>561</v>
      </c>
      <c r="AA46" s="130" t="s">
        <v>537</v>
      </c>
      <c r="AB46" s="130" t="s">
        <v>72</v>
      </c>
      <c r="AC46" s="130" t="s">
        <v>93</v>
      </c>
      <c r="AE46" s="130" t="s">
        <v>561</v>
      </c>
      <c r="AF46" s="130" t="s">
        <v>537</v>
      </c>
      <c r="AG46" s="130" t="s">
        <v>72</v>
      </c>
      <c r="AH46" s="130" t="s">
        <v>93</v>
      </c>
      <c r="AJ46" s="130" t="s">
        <v>561</v>
      </c>
      <c r="AK46" s="130" t="s">
        <v>537</v>
      </c>
      <c r="AL46" s="130" t="s">
        <v>72</v>
      </c>
      <c r="AM46" s="130" t="s">
        <v>93</v>
      </c>
      <c r="AO46" s="130" t="s">
        <v>561</v>
      </c>
      <c r="AP46" s="130" t="s">
        <v>537</v>
      </c>
      <c r="AQ46" s="130" t="s">
        <v>72</v>
      </c>
      <c r="AR46" s="130" t="s">
        <v>93</v>
      </c>
      <c r="AT46" s="130" t="s">
        <v>561</v>
      </c>
      <c r="AU46" s="130" t="s">
        <v>537</v>
      </c>
      <c r="AV46" s="130" t="s">
        <v>72</v>
      </c>
      <c r="AW46" s="130" t="s">
        <v>93</v>
      </c>
    </row>
    <row r="47" spans="1:49" x14ac:dyDescent="0.25">
      <c r="A47" s="135" t="s">
        <v>562</v>
      </c>
      <c r="B47" s="131" t="s">
        <v>563</v>
      </c>
      <c r="C47" s="131"/>
      <c r="D47" s="131"/>
      <c r="F47" s="135" t="s">
        <v>562</v>
      </c>
      <c r="G47" s="131" t="s">
        <v>563</v>
      </c>
      <c r="H47" s="131"/>
      <c r="I47" s="131"/>
      <c r="K47" s="135" t="s">
        <v>562</v>
      </c>
      <c r="L47" s="131" t="s">
        <v>563</v>
      </c>
      <c r="M47" s="140"/>
      <c r="N47" s="131"/>
      <c r="P47" s="135" t="s">
        <v>562</v>
      </c>
      <c r="Q47" s="131" t="s">
        <v>563</v>
      </c>
      <c r="R47" s="140"/>
      <c r="S47" s="131"/>
      <c r="U47" s="135" t="s">
        <v>562</v>
      </c>
      <c r="V47" s="131" t="s">
        <v>563</v>
      </c>
      <c r="W47" s="140"/>
      <c r="X47" s="131"/>
      <c r="Z47" s="135" t="s">
        <v>562</v>
      </c>
      <c r="AA47" s="131" t="s">
        <v>563</v>
      </c>
      <c r="AB47" s="140"/>
      <c r="AC47" s="131"/>
      <c r="AE47" s="135" t="s">
        <v>562</v>
      </c>
      <c r="AF47" s="131" t="s">
        <v>563</v>
      </c>
      <c r="AG47" s="140"/>
      <c r="AH47" s="131"/>
      <c r="AJ47" s="135" t="s">
        <v>562</v>
      </c>
      <c r="AK47" s="131" t="s">
        <v>563</v>
      </c>
      <c r="AL47" s="140"/>
      <c r="AM47" s="131"/>
      <c r="AO47" s="135" t="s">
        <v>562</v>
      </c>
      <c r="AP47" s="131" t="s">
        <v>563</v>
      </c>
      <c r="AQ47" s="140"/>
      <c r="AR47" s="131"/>
      <c r="AT47" s="135" t="s">
        <v>562</v>
      </c>
      <c r="AU47" s="131" t="s">
        <v>563</v>
      </c>
      <c r="AV47" s="140"/>
      <c r="AW47" s="131"/>
    </row>
    <row r="48" spans="1:49" x14ac:dyDescent="0.25">
      <c r="A48" s="135" t="s">
        <v>564</v>
      </c>
      <c r="B48" s="131" t="s">
        <v>565</v>
      </c>
      <c r="C48" s="131"/>
      <c r="D48" s="131"/>
      <c r="F48" s="135" t="s">
        <v>564</v>
      </c>
      <c r="G48" s="131" t="s">
        <v>565</v>
      </c>
      <c r="H48" s="131"/>
      <c r="I48" s="131"/>
      <c r="K48" s="135" t="s">
        <v>564</v>
      </c>
      <c r="L48" s="131" t="s">
        <v>565</v>
      </c>
      <c r="M48" s="141"/>
      <c r="N48" s="131"/>
      <c r="P48" s="135" t="s">
        <v>564</v>
      </c>
      <c r="Q48" s="131" t="s">
        <v>565</v>
      </c>
      <c r="R48" s="141"/>
      <c r="S48" s="131"/>
      <c r="U48" s="135" t="s">
        <v>564</v>
      </c>
      <c r="V48" s="131" t="s">
        <v>565</v>
      </c>
      <c r="W48" s="141"/>
      <c r="X48" s="131"/>
      <c r="Z48" s="135" t="s">
        <v>564</v>
      </c>
      <c r="AA48" s="131" t="s">
        <v>565</v>
      </c>
      <c r="AB48" s="141"/>
      <c r="AC48" s="131"/>
      <c r="AE48" s="135" t="s">
        <v>564</v>
      </c>
      <c r="AF48" s="131" t="s">
        <v>565</v>
      </c>
      <c r="AG48" s="141"/>
      <c r="AH48" s="131"/>
      <c r="AJ48" s="135" t="s">
        <v>564</v>
      </c>
      <c r="AK48" s="131" t="s">
        <v>565</v>
      </c>
      <c r="AL48" s="141"/>
      <c r="AM48" s="131"/>
      <c r="AO48" s="135" t="s">
        <v>564</v>
      </c>
      <c r="AP48" s="131" t="s">
        <v>565</v>
      </c>
      <c r="AQ48" s="141"/>
      <c r="AR48" s="131"/>
      <c r="AT48" s="135" t="s">
        <v>564</v>
      </c>
      <c r="AU48" s="131" t="s">
        <v>565</v>
      </c>
      <c r="AV48" s="141"/>
      <c r="AW48" s="131"/>
    </row>
    <row r="49" spans="1:48" x14ac:dyDescent="0.25">
      <c r="A49" s="139" t="s">
        <v>544</v>
      </c>
      <c r="C49" s="139">
        <v>0</v>
      </c>
      <c r="F49" s="139" t="s">
        <v>544</v>
      </c>
      <c r="H49" s="139">
        <v>0</v>
      </c>
      <c r="K49" s="139" t="s">
        <v>544</v>
      </c>
      <c r="M49" s="139">
        <v>0</v>
      </c>
      <c r="P49" s="139" t="s">
        <v>544</v>
      </c>
      <c r="R49" s="139">
        <v>0</v>
      </c>
      <c r="U49" s="139" t="s">
        <v>544</v>
      </c>
      <c r="W49" s="139">
        <v>0</v>
      </c>
      <c r="Z49" s="139" t="s">
        <v>544</v>
      </c>
      <c r="AB49" s="139">
        <v>0</v>
      </c>
      <c r="AE49" s="139" t="s">
        <v>544</v>
      </c>
      <c r="AG49" s="139">
        <v>0</v>
      </c>
      <c r="AJ49" s="139" t="s">
        <v>544</v>
      </c>
      <c r="AL49" s="139">
        <v>0</v>
      </c>
      <c r="AO49" s="139" t="s">
        <v>544</v>
      </c>
      <c r="AQ49" s="139">
        <v>0</v>
      </c>
      <c r="AT49" s="139" t="s">
        <v>544</v>
      </c>
      <c r="AV49" s="139">
        <v>0</v>
      </c>
    </row>
    <row r="50" spans="1:48" x14ac:dyDescent="0.25">
      <c r="A50" s="139"/>
      <c r="F50" s="139"/>
      <c r="K50" s="139"/>
      <c r="P50" s="139"/>
      <c r="U50" s="139"/>
      <c r="Z50" s="139"/>
      <c r="AE50" s="139"/>
      <c r="AJ50" s="139"/>
      <c r="AO50" s="139"/>
      <c r="AT50" s="139"/>
    </row>
    <row r="51" spans="1:48" x14ac:dyDescent="0.25">
      <c r="A51" s="139"/>
      <c r="F51" s="139"/>
      <c r="K51" s="139"/>
      <c r="P51" s="139"/>
      <c r="U51" s="139"/>
      <c r="Z51" s="139"/>
      <c r="AE51" s="139"/>
      <c r="AJ51" s="139"/>
      <c r="AO51" s="139"/>
      <c r="AT51" s="139"/>
    </row>
    <row r="52" spans="1:48" x14ac:dyDescent="0.25">
      <c r="A52" s="139"/>
      <c r="F52" s="139"/>
      <c r="K52" s="139"/>
      <c r="P52" s="139"/>
      <c r="U52" s="139"/>
      <c r="Z52" s="139"/>
      <c r="AE52" s="139"/>
      <c r="AJ52" s="139"/>
      <c r="AO52" s="139"/>
      <c r="AT52" s="139"/>
    </row>
    <row r="53" spans="1:48" x14ac:dyDescent="0.25">
      <c r="A53" s="139"/>
      <c r="F53" s="139"/>
      <c r="K53" s="139"/>
      <c r="P53" s="139"/>
      <c r="U53" s="139"/>
      <c r="Z53" s="139"/>
      <c r="AE53" s="139"/>
      <c r="AJ53" s="139"/>
      <c r="AO53" s="139"/>
      <c r="AT53" s="139"/>
    </row>
    <row r="54" spans="1:48" ht="15.75" thickBot="1" x14ac:dyDescent="0.3"/>
    <row r="55" spans="1:48" x14ac:dyDescent="0.25">
      <c r="A55" s="142" t="s">
        <v>566</v>
      </c>
      <c r="B55" s="143" t="s">
        <v>383</v>
      </c>
      <c r="C55" s="143" t="s">
        <v>522</v>
      </c>
      <c r="D55" s="143" t="s">
        <v>567</v>
      </c>
      <c r="E55" s="144" t="s">
        <v>568</v>
      </c>
    </row>
    <row r="56" spans="1:48" x14ac:dyDescent="0.25">
      <c r="A56" s="145" t="s">
        <v>524</v>
      </c>
      <c r="B56" s="135">
        <f>B12</f>
        <v>0</v>
      </c>
      <c r="C56" s="135"/>
      <c r="D56" s="135"/>
      <c r="E56" s="146"/>
    </row>
    <row r="57" spans="1:48" x14ac:dyDescent="0.25">
      <c r="A57" s="145" t="s">
        <v>525</v>
      </c>
      <c r="B57" s="135">
        <f t="shared" ref="B57:B65" si="0">B13</f>
        <v>0</v>
      </c>
      <c r="C57" s="135"/>
      <c r="D57" s="135"/>
      <c r="E57" s="146"/>
    </row>
    <row r="58" spans="1:48" x14ac:dyDescent="0.25">
      <c r="A58" s="145" t="s">
        <v>526</v>
      </c>
      <c r="B58" s="135">
        <f t="shared" si="0"/>
        <v>0</v>
      </c>
      <c r="C58" s="135"/>
      <c r="D58" s="135"/>
      <c r="E58" s="146"/>
    </row>
    <row r="59" spans="1:48" x14ac:dyDescent="0.25">
      <c r="A59" s="145" t="s">
        <v>527</v>
      </c>
      <c r="B59" s="135">
        <f t="shared" si="0"/>
        <v>0</v>
      </c>
      <c r="C59" s="135"/>
      <c r="D59" s="135"/>
      <c r="E59" s="146"/>
    </row>
    <row r="60" spans="1:48" x14ac:dyDescent="0.25">
      <c r="A60" s="145" t="s">
        <v>528</v>
      </c>
      <c r="B60" s="135">
        <f t="shared" si="0"/>
        <v>0</v>
      </c>
      <c r="C60" s="135"/>
      <c r="D60" s="135"/>
      <c r="E60" s="146"/>
    </row>
    <row r="61" spans="1:48" x14ac:dyDescent="0.25">
      <c r="A61" s="145" t="s">
        <v>529</v>
      </c>
      <c r="B61" s="135">
        <f t="shared" si="0"/>
        <v>0</v>
      </c>
      <c r="C61" s="135"/>
      <c r="D61" s="135"/>
      <c r="E61" s="146"/>
    </row>
    <row r="62" spans="1:48" x14ac:dyDescent="0.25">
      <c r="A62" s="145" t="s">
        <v>530</v>
      </c>
      <c r="B62" s="135">
        <f t="shared" si="0"/>
        <v>0</v>
      </c>
      <c r="C62" s="135"/>
      <c r="D62" s="135"/>
      <c r="E62" s="146"/>
    </row>
    <row r="63" spans="1:48" x14ac:dyDescent="0.25">
      <c r="A63" s="145" t="s">
        <v>531</v>
      </c>
      <c r="B63" s="135">
        <f t="shared" si="0"/>
        <v>0</v>
      </c>
      <c r="C63" s="135"/>
      <c r="D63" s="135"/>
      <c r="E63" s="146"/>
    </row>
    <row r="64" spans="1:48" x14ac:dyDescent="0.25">
      <c r="A64" s="145" t="s">
        <v>532</v>
      </c>
      <c r="B64" s="135">
        <f t="shared" si="0"/>
        <v>0</v>
      </c>
      <c r="C64" s="135"/>
      <c r="D64" s="135"/>
      <c r="E64" s="146"/>
    </row>
    <row r="65" spans="1:5" ht="15.75" thickBot="1" x14ac:dyDescent="0.3">
      <c r="A65" s="147" t="s">
        <v>533</v>
      </c>
      <c r="B65" s="148">
        <f t="shared" si="0"/>
        <v>0</v>
      </c>
      <c r="C65" s="148"/>
      <c r="D65" s="149"/>
      <c r="E65" s="150"/>
    </row>
    <row r="66" spans="1:5" ht="15.75" thickBot="1" x14ac:dyDescent="0.3"/>
    <row r="67" spans="1:5" x14ac:dyDescent="0.25">
      <c r="A67" s="142" t="s">
        <v>569</v>
      </c>
      <c r="B67" s="470" t="s">
        <v>570</v>
      </c>
      <c r="C67" s="470"/>
      <c r="D67" s="471"/>
    </row>
    <row r="68" spans="1:5" x14ac:dyDescent="0.25">
      <c r="A68" s="145">
        <v>1</v>
      </c>
      <c r="B68" s="472"/>
      <c r="C68" s="472"/>
      <c r="D68" s="473"/>
    </row>
    <row r="69" spans="1:5" x14ac:dyDescent="0.25">
      <c r="A69" s="145">
        <v>2</v>
      </c>
      <c r="B69" s="472"/>
      <c r="C69" s="472"/>
      <c r="D69" s="473"/>
    </row>
    <row r="70" spans="1:5" x14ac:dyDescent="0.25">
      <c r="A70" s="145">
        <v>3</v>
      </c>
      <c r="B70" s="472"/>
      <c r="C70" s="472"/>
      <c r="D70" s="473"/>
    </row>
    <row r="71" spans="1:5" x14ac:dyDescent="0.25">
      <c r="A71" s="145">
        <v>4</v>
      </c>
      <c r="B71" s="472"/>
      <c r="C71" s="472"/>
      <c r="D71" s="473"/>
    </row>
    <row r="72" spans="1:5" x14ac:dyDescent="0.25">
      <c r="A72" s="145">
        <v>5</v>
      </c>
      <c r="B72" s="472"/>
      <c r="C72" s="472"/>
      <c r="D72" s="473"/>
    </row>
    <row r="73" spans="1:5" x14ac:dyDescent="0.25">
      <c r="A73" s="145">
        <v>6</v>
      </c>
      <c r="B73" s="472"/>
      <c r="C73" s="472"/>
      <c r="D73" s="473"/>
    </row>
    <row r="74" spans="1:5" x14ac:dyDescent="0.25">
      <c r="A74" s="145">
        <v>7</v>
      </c>
      <c r="B74" s="472"/>
      <c r="C74" s="472"/>
      <c r="D74" s="473"/>
    </row>
    <row r="75" spans="1:5" x14ac:dyDescent="0.25">
      <c r="A75" s="145">
        <v>8</v>
      </c>
      <c r="B75" s="472"/>
      <c r="C75" s="472"/>
      <c r="D75" s="473"/>
    </row>
    <row r="76" spans="1:5" x14ac:dyDescent="0.25">
      <c r="A76" s="145">
        <v>9</v>
      </c>
      <c r="B76" s="472"/>
      <c r="C76" s="472"/>
      <c r="D76" s="473"/>
    </row>
    <row r="77" spans="1:5" ht="15.75" thickBot="1" x14ac:dyDescent="0.3">
      <c r="A77" s="147">
        <v>10</v>
      </c>
      <c r="B77" s="472"/>
      <c r="C77" s="472"/>
      <c r="D77" s="473"/>
    </row>
    <row r="78" spans="1:5" ht="15.75" thickBot="1" x14ac:dyDescent="0.3"/>
    <row r="79" spans="1:5" x14ac:dyDescent="0.25">
      <c r="A79" s="142" t="s">
        <v>571</v>
      </c>
      <c r="B79" s="470" t="s">
        <v>570</v>
      </c>
      <c r="C79" s="470"/>
      <c r="D79" s="471"/>
    </row>
    <row r="80" spans="1:5" x14ac:dyDescent="0.25">
      <c r="A80" s="145">
        <v>1</v>
      </c>
      <c r="B80" s="472"/>
      <c r="C80" s="472"/>
      <c r="D80" s="473"/>
    </row>
    <row r="81" spans="1:4" x14ac:dyDescent="0.25">
      <c r="A81" s="145">
        <v>2</v>
      </c>
      <c r="B81" s="472"/>
      <c r="C81" s="472"/>
      <c r="D81" s="473"/>
    </row>
    <row r="82" spans="1:4" x14ac:dyDescent="0.25">
      <c r="A82" s="145">
        <v>3</v>
      </c>
      <c r="B82" s="472"/>
      <c r="C82" s="472"/>
      <c r="D82" s="473"/>
    </row>
    <row r="83" spans="1:4" x14ac:dyDescent="0.25">
      <c r="A83" s="145">
        <v>4</v>
      </c>
      <c r="B83" s="472"/>
      <c r="C83" s="472"/>
      <c r="D83" s="473"/>
    </row>
    <row r="84" spans="1:4" x14ac:dyDescent="0.25">
      <c r="A84" s="145">
        <v>5</v>
      </c>
      <c r="B84" s="472"/>
      <c r="C84" s="472"/>
      <c r="D84" s="473"/>
    </row>
    <row r="85" spans="1:4" x14ac:dyDescent="0.25">
      <c r="A85" s="145">
        <v>6</v>
      </c>
      <c r="B85" s="472"/>
      <c r="C85" s="472"/>
      <c r="D85" s="473"/>
    </row>
    <row r="86" spans="1:4" x14ac:dyDescent="0.25">
      <c r="A86" s="145">
        <v>7</v>
      </c>
      <c r="B86" s="472"/>
      <c r="C86" s="472"/>
      <c r="D86" s="473"/>
    </row>
    <row r="87" spans="1:4" x14ac:dyDescent="0.25">
      <c r="A87" s="145">
        <v>8</v>
      </c>
      <c r="B87" s="472"/>
      <c r="C87" s="472"/>
      <c r="D87" s="473"/>
    </row>
    <row r="88" spans="1:4" x14ac:dyDescent="0.25">
      <c r="A88" s="145">
        <v>9</v>
      </c>
      <c r="B88" s="472"/>
      <c r="C88" s="472"/>
      <c r="D88" s="473"/>
    </row>
    <row r="89" spans="1:4" ht="15.75" thickBot="1" x14ac:dyDescent="0.3">
      <c r="A89" s="147">
        <v>10</v>
      </c>
      <c r="B89" s="474"/>
      <c r="C89" s="474"/>
      <c r="D89" s="475"/>
    </row>
  </sheetData>
  <sheetProtection algorithmName="SHA-512" hashValue="8IDDVbfEk6q9OKogg/g8Qw7Wm6x47/X9gUwLMg+U37QLWx2Gx4s2cSbiIP2/eTxCoAujZOjDq4KpGHEVKggCpQ==" saltValue="yl5NsTfavQr0drLApXZDuA==" spinCount="100000" sheet="1" objects="1" scenarios="1"/>
  <mergeCells count="22">
    <mergeCell ref="B86:D86"/>
    <mergeCell ref="B87:D87"/>
    <mergeCell ref="B88:D88"/>
    <mergeCell ref="B89:D89"/>
    <mergeCell ref="B80:D80"/>
    <mergeCell ref="B81:D81"/>
    <mergeCell ref="B82:D82"/>
    <mergeCell ref="B83:D83"/>
    <mergeCell ref="B84:D84"/>
    <mergeCell ref="B85:D85"/>
    <mergeCell ref="B79:D79"/>
    <mergeCell ref="B67:D67"/>
    <mergeCell ref="B68:D68"/>
    <mergeCell ref="B69:D69"/>
    <mergeCell ref="B70:D70"/>
    <mergeCell ref="B71:D71"/>
    <mergeCell ref="B72:D72"/>
    <mergeCell ref="B73:D73"/>
    <mergeCell ref="B74:D74"/>
    <mergeCell ref="B75:D75"/>
    <mergeCell ref="B76:D76"/>
    <mergeCell ref="B77:D77"/>
  </mergeCells>
  <dataValidations count="2">
    <dataValidation type="list" allowBlank="1" showInputMessage="1" showErrorMessage="1" sqref="D12:D22" xr:uid="{12947DE9-D9A2-4781-8C26-E4BDB5B45921}">
      <formula1>"ineligible, disqualified, abandoned"</formula1>
    </dataValidation>
    <dataValidation type="list" allowBlank="1" showInputMessage="1" showErrorMessage="1" sqref="C32 AQ49 AV49 AV44 AQ32 AL32 AL39 AQ39 AQ44 AG49 AL49 AL44 AG32 AB32 AB39 AG39 AG44 W49 AB49 AB44 W32 R32 R39 W39 W44 M49 R49 R44 M32 H32 H39 M39 M44 H49 C49 H44 AV32 C44 C39 AV39" xr:uid="{196FE3DE-E588-46DB-A9A6-A17B66468C81}">
      <formula1>"5,4,3,2,1,0"</formula1>
    </dataValidation>
  </dataValidations>
  <pageMargins left="0.70000000000000007" right="0.70000000000000007" top="0.75" bottom="0.75" header="0.30000000000000004" footer="0.30000000000000004"/>
  <pageSetup fitToWidth="0" fitToHeight="0" orientation="portrait" r:id="rId1"/>
  <headerFooter>
    <oddFooter>&amp;L_x000D_&amp;1#&amp;"Calibri"&amp;10&amp;KFF0000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A3AA-FA98-4BC3-953E-8875E83D6050}">
  <sheetPr>
    <tabColor rgb="FF002060"/>
  </sheetPr>
  <dimension ref="A1:I25"/>
  <sheetViews>
    <sheetView workbookViewId="0">
      <selection activeCell="G135" sqref="G135:H135"/>
    </sheetView>
  </sheetViews>
  <sheetFormatPr defaultRowHeight="15" x14ac:dyDescent="0.25"/>
  <cols>
    <col min="2" max="2" width="54.42578125" customWidth="1"/>
    <col min="3" max="3" width="12" customWidth="1"/>
    <col min="4" max="4" width="18.7109375" customWidth="1"/>
    <col min="8" max="8" width="17" customWidth="1"/>
    <col min="9" max="9" width="13" customWidth="1"/>
  </cols>
  <sheetData>
    <row r="1" spans="1:9" x14ac:dyDescent="0.25">
      <c r="A1" t="s">
        <v>572</v>
      </c>
    </row>
    <row r="3" spans="1:9" x14ac:dyDescent="0.25">
      <c r="B3" s="151" t="s">
        <v>573</v>
      </c>
      <c r="C3" s="151" t="s">
        <v>574</v>
      </c>
      <c r="D3" s="151" t="s">
        <v>575</v>
      </c>
    </row>
    <row r="4" spans="1:9" ht="60" x14ac:dyDescent="0.25">
      <c r="B4" s="123" t="s">
        <v>576</v>
      </c>
      <c r="C4" s="152" t="b">
        <v>0</v>
      </c>
      <c r="D4" s="153"/>
      <c r="I4" s="109"/>
    </row>
    <row r="5" spans="1:9" ht="45" x14ac:dyDescent="0.25">
      <c r="B5" s="123" t="s">
        <v>577</v>
      </c>
      <c r="C5" s="152" t="b">
        <v>0</v>
      </c>
      <c r="D5" s="153"/>
      <c r="I5" s="109"/>
    </row>
    <row r="6" spans="1:9" ht="30" x14ac:dyDescent="0.25">
      <c r="B6" s="123" t="s">
        <v>578</v>
      </c>
      <c r="C6" s="152" t="b">
        <v>0</v>
      </c>
      <c r="D6" s="153"/>
      <c r="I6" s="109"/>
    </row>
    <row r="7" spans="1:9" ht="45" x14ac:dyDescent="0.25">
      <c r="B7" s="123" t="s">
        <v>579</v>
      </c>
      <c r="C7" s="152" t="b">
        <v>0</v>
      </c>
      <c r="D7" s="153"/>
      <c r="I7" s="109"/>
    </row>
    <row r="8" spans="1:9" x14ac:dyDescent="0.25">
      <c r="B8" s="123" t="s">
        <v>580</v>
      </c>
      <c r="C8" s="152" t="b">
        <v>0</v>
      </c>
      <c r="D8" s="153"/>
    </row>
    <row r="9" spans="1:9" x14ac:dyDescent="0.25">
      <c r="B9" s="123" t="s">
        <v>581</v>
      </c>
      <c r="C9" s="152" t="b">
        <v>0</v>
      </c>
      <c r="D9" s="153"/>
    </row>
    <row r="10" spans="1:9" x14ac:dyDescent="0.25">
      <c r="B10" s="123" t="s">
        <v>582</v>
      </c>
      <c r="C10" s="152" t="b">
        <v>0</v>
      </c>
      <c r="D10" s="153"/>
    </row>
    <row r="11" spans="1:9" x14ac:dyDescent="0.25">
      <c r="B11" s="154"/>
      <c r="C11" s="152" t="b">
        <v>0</v>
      </c>
      <c r="D11" s="153"/>
    </row>
    <row r="12" spans="1:9" x14ac:dyDescent="0.25">
      <c r="B12" s="155" t="s">
        <v>583</v>
      </c>
      <c r="C12" s="152" t="b">
        <v>0</v>
      </c>
      <c r="D12" s="153"/>
    </row>
    <row r="13" spans="1:9" ht="45" x14ac:dyDescent="0.25">
      <c r="B13" s="123" t="s">
        <v>584</v>
      </c>
      <c r="C13" s="152" t="b">
        <v>0</v>
      </c>
      <c r="D13" s="153"/>
    </row>
    <row r="14" spans="1:9" ht="30" x14ac:dyDescent="0.25">
      <c r="B14" s="123" t="s">
        <v>585</v>
      </c>
      <c r="C14" s="152" t="b">
        <v>0</v>
      </c>
      <c r="D14" s="153"/>
    </row>
    <row r="15" spans="1:9" x14ac:dyDescent="0.25">
      <c r="B15" s="123" t="s">
        <v>586</v>
      </c>
      <c r="C15" s="152" t="b">
        <v>0</v>
      </c>
      <c r="D15" s="153"/>
    </row>
    <row r="16" spans="1:9" ht="45" x14ac:dyDescent="0.25">
      <c r="B16" s="123" t="s">
        <v>587</v>
      </c>
      <c r="C16" s="152" t="b">
        <v>0</v>
      </c>
      <c r="D16" s="153"/>
    </row>
    <row r="17" spans="2:4" x14ac:dyDescent="0.25">
      <c r="B17" s="154"/>
      <c r="C17" s="152" t="b">
        <v>0</v>
      </c>
      <c r="D17" s="153"/>
    </row>
    <row r="18" spans="2:4" x14ac:dyDescent="0.25">
      <c r="B18" s="155" t="s">
        <v>588</v>
      </c>
      <c r="C18" s="152" t="b">
        <v>0</v>
      </c>
      <c r="D18" s="153"/>
    </row>
    <row r="19" spans="2:4" x14ac:dyDescent="0.25">
      <c r="B19" s="123" t="s">
        <v>589</v>
      </c>
      <c r="C19" s="152" t="b">
        <v>0</v>
      </c>
      <c r="D19" s="153"/>
    </row>
    <row r="20" spans="2:4" x14ac:dyDescent="0.25">
      <c r="B20" s="123" t="s">
        <v>590</v>
      </c>
      <c r="C20" s="152" t="b">
        <v>0</v>
      </c>
      <c r="D20" s="153"/>
    </row>
    <row r="21" spans="2:4" x14ac:dyDescent="0.25">
      <c r="B21" s="123" t="s">
        <v>591</v>
      </c>
      <c r="C21" s="152" t="b">
        <v>0</v>
      </c>
      <c r="D21" s="153"/>
    </row>
    <row r="22" spans="2:4" ht="30" x14ac:dyDescent="0.25">
      <c r="B22" s="123" t="s">
        <v>592</v>
      </c>
      <c r="C22" s="152" t="b">
        <v>0</v>
      </c>
      <c r="D22" s="153"/>
    </row>
    <row r="23" spans="2:4" ht="30" x14ac:dyDescent="0.25">
      <c r="B23" s="123" t="s">
        <v>593</v>
      </c>
      <c r="C23" s="152" t="b">
        <v>0</v>
      </c>
      <c r="D23" s="153"/>
    </row>
    <row r="24" spans="2:4" x14ac:dyDescent="0.25">
      <c r="B24" s="123" t="s">
        <v>594</v>
      </c>
      <c r="C24" s="152" t="b">
        <v>0</v>
      </c>
      <c r="D24" s="153"/>
    </row>
    <row r="25" spans="2:4" ht="30" x14ac:dyDescent="0.25">
      <c r="B25" s="123" t="s">
        <v>595</v>
      </c>
      <c r="C25" s="152" t="b">
        <v>0</v>
      </c>
      <c r="D25" s="153"/>
    </row>
  </sheetData>
  <sheetProtection algorithmName="SHA-512" hashValue="rh3yAfWgKAOoew49fcRECzhKwwc+Qw8tmwP/AuBMZQkFmP7pqhIbWyXTJ7zD2gVaDkdf5D67g1tOXDKrnUjmbA==" saltValue="GKCtMktbYbGPc2IWjlnmzg==" spinCount="100000" sheet="1" objects="1" scenarios="1"/>
  <dataConsolidate/>
  <pageMargins left="0.7" right="0.7" top="0.75" bottom="0.75" header="0.3" footer="0.3"/>
  <headerFooter>
    <oddFooter>&amp;L_x000D_&amp;1#&amp;"Calibri"&amp;10&amp;KFF0000 Confidential</oddFooter>
  </headerFooter>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6FC6-9C3E-497E-A4B8-07A55A1C286B}">
  <sheetPr>
    <tabColor theme="0" tint="-0.34998626667073579"/>
  </sheetPr>
  <dimension ref="B1:Y89"/>
  <sheetViews>
    <sheetView topLeftCell="D1" workbookViewId="0">
      <selection activeCell="G135" sqref="G135:H135"/>
    </sheetView>
  </sheetViews>
  <sheetFormatPr defaultRowHeight="15" x14ac:dyDescent="0.25"/>
  <cols>
    <col min="1" max="1" width="0" hidden="1" customWidth="1"/>
    <col min="2" max="2" width="39.140625" hidden="1" customWidth="1"/>
    <col min="3" max="3" width="20.42578125" hidden="1" customWidth="1"/>
    <col min="5" max="5" width="23.85546875" customWidth="1"/>
    <col min="6" max="6" width="11.140625" customWidth="1"/>
    <col min="7" max="7" width="9.85546875" bestFit="1" customWidth="1"/>
    <col min="8" max="8" width="22.42578125" customWidth="1"/>
    <col min="9" max="22" width="16.42578125" customWidth="1"/>
  </cols>
  <sheetData>
    <row r="1" spans="5:25" ht="15.75" thickBot="1" x14ac:dyDescent="0.3"/>
    <row r="2" spans="5:25" x14ac:dyDescent="0.25">
      <c r="E2" s="156" t="s">
        <v>596</v>
      </c>
      <c r="F2" s="157" t="s">
        <v>597</v>
      </c>
      <c r="G2" s="157"/>
      <c r="H2" s="158" t="s">
        <v>598</v>
      </c>
      <c r="I2" s="159"/>
      <c r="K2" s="126" t="s">
        <v>599</v>
      </c>
      <c r="L2" s="122"/>
    </row>
    <row r="3" spans="5:25" x14ac:dyDescent="0.25">
      <c r="E3" s="3"/>
      <c r="H3" t="s">
        <v>600</v>
      </c>
      <c r="I3" s="160">
        <v>2026</v>
      </c>
      <c r="K3" t="s">
        <v>601</v>
      </c>
    </row>
    <row r="4" spans="5:25" ht="15.75" thickBot="1" x14ac:dyDescent="0.3">
      <c r="E4" s="161" t="s">
        <v>602</v>
      </c>
      <c r="F4" s="162">
        <v>15</v>
      </c>
      <c r="I4" s="2"/>
    </row>
    <row r="5" spans="5:25" ht="18" x14ac:dyDescent="0.35">
      <c r="E5" s="3"/>
      <c r="F5" t="s">
        <v>603</v>
      </c>
      <c r="I5" s="324" t="s">
        <v>604</v>
      </c>
      <c r="U5" s="164"/>
      <c r="V5" s="157" t="s">
        <v>605</v>
      </c>
      <c r="W5" s="157"/>
      <c r="X5" s="157"/>
      <c r="Y5" s="159"/>
    </row>
    <row r="6" spans="5:25" x14ac:dyDescent="0.25">
      <c r="E6" s="161" t="str">
        <f>Lookups!P4</f>
        <v>Electricity</v>
      </c>
      <c r="F6" s="165">
        <f>SUM(_xlfn.CHOOSEROWS(INDEX($L$7:$S$33,,MATCH($E6,$L$6:$S$6,0)),_xlfn.SEQUENCE($F$4,1,($I$3-$K$7)+1,1)))</f>
        <v>1.8067038011036085</v>
      </c>
      <c r="H6" s="163" t="str">
        <f>E6</f>
        <v>Electricity</v>
      </c>
      <c r="I6" s="166">
        <f>INDEX($L$7:$S$33,MATCH($I$3,$K$7:$K$33,0),MATCH($H6,$L$6:$S$6,0))</f>
        <v>0.19401215111191603</v>
      </c>
      <c r="K6" s="167" t="s">
        <v>600</v>
      </c>
      <c r="L6" s="167" t="s">
        <v>55</v>
      </c>
      <c r="M6" s="167" t="s">
        <v>80</v>
      </c>
      <c r="N6" s="167" t="s">
        <v>102</v>
      </c>
      <c r="O6" s="167" t="s">
        <v>119</v>
      </c>
      <c r="P6" s="167" t="s">
        <v>77</v>
      </c>
      <c r="Q6" s="167" t="s">
        <v>98</v>
      </c>
      <c r="R6" s="167" t="s">
        <v>115</v>
      </c>
      <c r="S6" s="167" t="s">
        <v>132</v>
      </c>
      <c r="U6" s="3"/>
      <c r="V6">
        <v>2024</v>
      </c>
      <c r="Y6" s="2"/>
    </row>
    <row r="7" spans="5:25" x14ac:dyDescent="0.25">
      <c r="E7" s="161" t="str">
        <f>Lookups!P5</f>
        <v>Biomass</v>
      </c>
      <c r="F7" s="165">
        <f t="shared" ref="F7:F13" si="0">SUM(_xlfn.CHOOSEROWS(INDEX($L$7:$S$33,,MATCH($E7,$L$6:$S$6,0)),_xlfn.SEQUENCE($F$4,1,($I$3-$K$7)+1,1)))</f>
        <v>0.17250000000000001</v>
      </c>
      <c r="H7" s="163" t="str">
        <f t="shared" ref="H7:H9" si="1">E7</f>
        <v>Biomass</v>
      </c>
      <c r="I7" s="166">
        <f t="shared" ref="I7:I13" si="2">INDEX($L$7:$S$33,MATCH($I$3,$K$7:$K$33,0),MATCH($H7,$L$6:$S$6,0))</f>
        <v>1.15E-2</v>
      </c>
      <c r="K7" s="167">
        <v>2025</v>
      </c>
      <c r="L7">
        <v>0.19552999999999998</v>
      </c>
      <c r="M7">
        <v>1.15E-2</v>
      </c>
      <c r="N7">
        <v>2.2000000000000001E-4</v>
      </c>
      <c r="O7">
        <v>0.17072999999999999</v>
      </c>
      <c r="P7">
        <v>0.18296000000000001</v>
      </c>
      <c r="Q7">
        <v>0.2145</v>
      </c>
      <c r="R7">
        <v>0.24676999999999999</v>
      </c>
      <c r="S7">
        <v>0.25650000000000001</v>
      </c>
      <c r="U7" s="3" t="s">
        <v>606</v>
      </c>
      <c r="V7">
        <v>0.22535000000000002</v>
      </c>
      <c r="Y7" s="2"/>
    </row>
    <row r="8" spans="5:25" x14ac:dyDescent="0.25">
      <c r="E8" s="161" t="str">
        <f>Lookups!P6</f>
        <v>Biogas</v>
      </c>
      <c r="F8" s="165">
        <f t="shared" si="0"/>
        <v>3.3000000000000008E-3</v>
      </c>
      <c r="H8" s="163" t="str">
        <f t="shared" si="1"/>
        <v>Biogas</v>
      </c>
      <c r="I8" s="166">
        <f t="shared" si="2"/>
        <v>2.2000000000000001E-4</v>
      </c>
      <c r="K8" s="167">
        <v>2026</v>
      </c>
      <c r="L8">
        <v>0.19401215111191603</v>
      </c>
      <c r="M8">
        <v>1.15E-2</v>
      </c>
      <c r="N8">
        <v>2.2000000000000001E-4</v>
      </c>
      <c r="O8">
        <v>0.17072999999999999</v>
      </c>
      <c r="P8">
        <v>0.18296000000000001</v>
      </c>
      <c r="Q8">
        <v>0.2145</v>
      </c>
      <c r="R8">
        <v>0.24676999999999999</v>
      </c>
      <c r="S8">
        <v>0.25650000000000001</v>
      </c>
      <c r="U8" s="3" t="s">
        <v>607</v>
      </c>
      <c r="V8">
        <v>0.21721323895124908</v>
      </c>
      <c r="Y8" s="2"/>
    </row>
    <row r="9" spans="5:25" x14ac:dyDescent="0.25">
      <c r="E9" s="161" t="str">
        <f>Lookups!P7</f>
        <v>District Heat</v>
      </c>
      <c r="F9" s="165">
        <f t="shared" si="0"/>
        <v>2.5609499999999996</v>
      </c>
      <c r="H9" s="163" t="str">
        <f t="shared" si="1"/>
        <v>District Heat</v>
      </c>
      <c r="I9" s="166">
        <f t="shared" si="2"/>
        <v>0.17072999999999999</v>
      </c>
      <c r="K9" s="167">
        <v>2027</v>
      </c>
      <c r="L9">
        <v>0.19805453551228216</v>
      </c>
      <c r="M9">
        <v>1.15E-2</v>
      </c>
      <c r="N9">
        <v>2.2000000000000001E-4</v>
      </c>
      <c r="O9">
        <v>0.17072999999999999</v>
      </c>
      <c r="P9">
        <v>0.18296000000000001</v>
      </c>
      <c r="Q9">
        <v>0.2145</v>
      </c>
      <c r="R9">
        <v>0.24676999999999999</v>
      </c>
      <c r="S9">
        <v>0.25650000000000001</v>
      </c>
      <c r="U9" s="3" t="s">
        <v>608</v>
      </c>
      <c r="V9">
        <v>0.21552706867958096</v>
      </c>
      <c r="Y9" s="2"/>
    </row>
    <row r="10" spans="5:25" x14ac:dyDescent="0.25">
      <c r="E10" s="161" t="str">
        <f>Lookups!L5</f>
        <v>Natural gas</v>
      </c>
      <c r="F10" s="165">
        <f t="shared" si="0"/>
        <v>2.7444000000000002</v>
      </c>
      <c r="H10" s="163" t="str">
        <f>E10</f>
        <v>Natural gas</v>
      </c>
      <c r="I10" s="166">
        <f t="shared" si="2"/>
        <v>0.18296000000000001</v>
      </c>
      <c r="K10" s="167">
        <v>2028</v>
      </c>
      <c r="L10">
        <v>0.18817590739988696</v>
      </c>
      <c r="M10">
        <v>1.15E-2</v>
      </c>
      <c r="N10">
        <v>2.2000000000000001E-4</v>
      </c>
      <c r="O10">
        <v>0.17072999999999999</v>
      </c>
      <c r="P10">
        <v>0.18296000000000001</v>
      </c>
      <c r="Q10">
        <v>0.2145</v>
      </c>
      <c r="R10">
        <v>0.24676999999999999</v>
      </c>
      <c r="S10">
        <v>0.25650000000000001</v>
      </c>
      <c r="U10" s="3" t="s">
        <v>609</v>
      </c>
      <c r="V10">
        <v>0.22001773204934277</v>
      </c>
      <c r="Y10" s="2"/>
    </row>
    <row r="11" spans="5:25" x14ac:dyDescent="0.25">
      <c r="E11" s="161" t="str">
        <f>Lookups!L6</f>
        <v>LPG</v>
      </c>
      <c r="F11" s="165">
        <f t="shared" si="0"/>
        <v>3.2175000000000002</v>
      </c>
      <c r="H11" s="163" t="str">
        <f t="shared" ref="H11:H13" si="3">E11</f>
        <v>LPG</v>
      </c>
      <c r="I11" s="166">
        <f t="shared" si="2"/>
        <v>0.2145</v>
      </c>
      <c r="K11" s="167">
        <v>2029</v>
      </c>
      <c r="L11">
        <v>0.16286469450408281</v>
      </c>
      <c r="M11">
        <v>1.15E-2</v>
      </c>
      <c r="N11">
        <v>2.2000000000000001E-4</v>
      </c>
      <c r="O11">
        <v>0.17072999999999999</v>
      </c>
      <c r="P11">
        <v>0.18296000000000001</v>
      </c>
      <c r="Q11">
        <v>0.2145</v>
      </c>
      <c r="R11">
        <v>0.24676999999999999</v>
      </c>
      <c r="S11">
        <v>0.25650000000000001</v>
      </c>
      <c r="U11" s="3" t="s">
        <v>610</v>
      </c>
      <c r="V11">
        <v>0.20904361652390815</v>
      </c>
      <c r="Y11" s="2"/>
    </row>
    <row r="12" spans="5:25" x14ac:dyDescent="0.25">
      <c r="E12" s="161" t="str">
        <f>Lookups!L7</f>
        <v>Kerosene</v>
      </c>
      <c r="F12" s="165">
        <f t="shared" si="0"/>
        <v>3.7015500000000006</v>
      </c>
      <c r="H12" s="163" t="str">
        <f t="shared" si="3"/>
        <v>Kerosene</v>
      </c>
      <c r="I12" s="166">
        <f t="shared" si="2"/>
        <v>0.24676999999999999</v>
      </c>
      <c r="K12" s="167">
        <v>2030</v>
      </c>
      <c r="L12">
        <v>0.15891632844667619</v>
      </c>
      <c r="M12">
        <v>1.15E-2</v>
      </c>
      <c r="N12">
        <v>2.2000000000000001E-4</v>
      </c>
      <c r="O12">
        <v>0.17072999999999999</v>
      </c>
      <c r="P12">
        <v>0.18296000000000001</v>
      </c>
      <c r="Q12">
        <v>0.2145</v>
      </c>
      <c r="R12">
        <v>0.24676999999999999</v>
      </c>
      <c r="S12">
        <v>0.25650000000000001</v>
      </c>
      <c r="U12" s="3" t="s">
        <v>611</v>
      </c>
      <c r="V12">
        <v>0.18092552449259713</v>
      </c>
      <c r="Y12" s="2"/>
    </row>
    <row r="13" spans="5:25" ht="15.75" thickBot="1" x14ac:dyDescent="0.3">
      <c r="E13" s="161" t="str">
        <f>Lookups!L8</f>
        <v>Gas oil</v>
      </c>
      <c r="F13" s="168">
        <f t="shared" si="0"/>
        <v>3.8474999999999997</v>
      </c>
      <c r="G13" s="169"/>
      <c r="H13" s="163" t="str">
        <f t="shared" si="3"/>
        <v>Gas oil</v>
      </c>
      <c r="I13" s="170">
        <f t="shared" si="2"/>
        <v>0.25650000000000001</v>
      </c>
      <c r="K13" s="167">
        <v>2031</v>
      </c>
      <c r="L13">
        <v>0.13951001071588379</v>
      </c>
      <c r="M13">
        <v>1.15E-2</v>
      </c>
      <c r="N13">
        <v>2.2000000000000001E-4</v>
      </c>
      <c r="O13">
        <v>0.17072999999999999</v>
      </c>
      <c r="P13">
        <v>0.18296000000000001</v>
      </c>
      <c r="Q13">
        <v>0.2145</v>
      </c>
      <c r="R13">
        <v>0.24676999999999999</v>
      </c>
      <c r="S13">
        <v>0.25650000000000001</v>
      </c>
      <c r="U13" s="3" t="s">
        <v>612</v>
      </c>
      <c r="V13">
        <v>0.17653930560089529</v>
      </c>
      <c r="Y13" s="2"/>
    </row>
    <row r="14" spans="5:25" x14ac:dyDescent="0.25">
      <c r="E14" s="171" t="s">
        <v>613</v>
      </c>
      <c r="F14" s="172"/>
      <c r="G14" s="172"/>
      <c r="H14" s="172"/>
      <c r="I14" s="173"/>
      <c r="K14" s="167">
        <v>2032</v>
      </c>
      <c r="L14">
        <v>0.11319110457050277</v>
      </c>
      <c r="M14">
        <v>1.15E-2</v>
      </c>
      <c r="N14">
        <v>2.2000000000000001E-4</v>
      </c>
      <c r="O14">
        <v>0.17072999999999999</v>
      </c>
      <c r="P14">
        <v>0.18296000000000001</v>
      </c>
      <c r="Q14">
        <v>0.2145</v>
      </c>
      <c r="R14">
        <v>0.24676999999999999</v>
      </c>
      <c r="S14">
        <v>0.25650000000000001</v>
      </c>
      <c r="U14" s="3" t="s">
        <v>614</v>
      </c>
      <c r="V14">
        <v>0.15498093025991197</v>
      </c>
      <c r="Y14" s="2"/>
    </row>
    <row r="15" spans="5:25" x14ac:dyDescent="0.25">
      <c r="E15" s="174" t="s">
        <v>615</v>
      </c>
      <c r="K15" s="167">
        <v>2033</v>
      </c>
      <c r="L15">
        <v>0.11039230949431299</v>
      </c>
      <c r="M15">
        <v>1.15E-2</v>
      </c>
      <c r="N15">
        <v>2.2000000000000001E-4</v>
      </c>
      <c r="O15">
        <v>0.17072999999999999</v>
      </c>
      <c r="P15">
        <v>0.18296000000000001</v>
      </c>
      <c r="Q15">
        <v>0.2145</v>
      </c>
      <c r="R15">
        <v>0.24676999999999999</v>
      </c>
      <c r="S15">
        <v>0.25650000000000001</v>
      </c>
      <c r="U15" s="3" t="s">
        <v>616</v>
      </c>
      <c r="V15">
        <v>0.1257433971473863</v>
      </c>
      <c r="Y15" s="2"/>
    </row>
    <row r="16" spans="5:25" x14ac:dyDescent="0.25">
      <c r="E16" s="174" t="s">
        <v>617</v>
      </c>
      <c r="K16" s="167">
        <v>2034</v>
      </c>
      <c r="L16">
        <v>0.10007405125699519</v>
      </c>
      <c r="M16">
        <v>1.15E-2</v>
      </c>
      <c r="N16">
        <v>2.2000000000000001E-4</v>
      </c>
      <c r="O16">
        <v>0.17072999999999999</v>
      </c>
      <c r="P16">
        <v>0.18296000000000001</v>
      </c>
      <c r="Q16">
        <v>0.2145</v>
      </c>
      <c r="R16">
        <v>0.24676999999999999</v>
      </c>
      <c r="S16">
        <v>0.25650000000000001</v>
      </c>
      <c r="U16" s="3" t="s">
        <v>618</v>
      </c>
      <c r="V16">
        <v>0.12263423055576354</v>
      </c>
      <c r="Y16" s="2"/>
    </row>
    <row r="17" spans="5:25" x14ac:dyDescent="0.25">
      <c r="K17" s="167">
        <v>2035</v>
      </c>
      <c r="L17">
        <v>8.1303492964358751E-2</v>
      </c>
      <c r="M17">
        <v>1.15E-2</v>
      </c>
      <c r="N17">
        <v>2.2000000000000001E-4</v>
      </c>
      <c r="O17">
        <v>0.17072999999999999</v>
      </c>
      <c r="P17">
        <v>0.18296000000000001</v>
      </c>
      <c r="Q17">
        <v>0.2145</v>
      </c>
      <c r="R17">
        <v>0.24676999999999999</v>
      </c>
      <c r="S17">
        <v>0.25650000000000001</v>
      </c>
      <c r="U17" s="3" t="s">
        <v>619</v>
      </c>
      <c r="V17">
        <v>0.11117173225850377</v>
      </c>
      <c r="Y17" s="2"/>
    </row>
    <row r="18" spans="5:25" x14ac:dyDescent="0.25">
      <c r="K18" s="167">
        <v>2036</v>
      </c>
      <c r="L18">
        <v>7.3473431810174766E-2</v>
      </c>
      <c r="M18">
        <v>1.15E-2</v>
      </c>
      <c r="N18">
        <v>2.2000000000000001E-4</v>
      </c>
      <c r="O18">
        <v>0.17072999999999999</v>
      </c>
      <c r="P18">
        <v>0.18296000000000001</v>
      </c>
      <c r="Q18">
        <v>0.2145</v>
      </c>
      <c r="R18">
        <v>0.24676999999999999</v>
      </c>
      <c r="S18">
        <v>0.25650000000000001</v>
      </c>
      <c r="U18" s="3" t="s">
        <v>620</v>
      </c>
      <c r="V18">
        <v>9.0319618702186133E-2</v>
      </c>
      <c r="Y18" s="2"/>
    </row>
    <row r="19" spans="5:25" x14ac:dyDescent="0.25">
      <c r="K19" s="167">
        <v>2037</v>
      </c>
      <c r="L19">
        <v>7.763387281861675E-2</v>
      </c>
      <c r="M19">
        <v>1.15E-2</v>
      </c>
      <c r="N19">
        <v>2.2000000000000001E-4</v>
      </c>
      <c r="O19">
        <v>0.17072999999999999</v>
      </c>
      <c r="P19">
        <v>0.18296000000000001</v>
      </c>
      <c r="Q19">
        <v>0.2145</v>
      </c>
      <c r="R19">
        <v>0.24676999999999999</v>
      </c>
      <c r="S19">
        <v>0.25650000000000001</v>
      </c>
      <c r="U19" s="3" t="s">
        <v>621</v>
      </c>
      <c r="V19">
        <v>8.1621245334996151E-2</v>
      </c>
      <c r="Y19" s="2"/>
    </row>
    <row r="20" spans="5:25" x14ac:dyDescent="0.25">
      <c r="K20" s="167">
        <v>2038</v>
      </c>
      <c r="L20">
        <v>7.4321021408801979E-2</v>
      </c>
      <c r="M20">
        <v>1.15E-2</v>
      </c>
      <c r="N20">
        <v>2.2000000000000001E-4</v>
      </c>
      <c r="O20">
        <v>0.17072999999999999</v>
      </c>
      <c r="P20">
        <v>0.18296000000000001</v>
      </c>
      <c r="Q20">
        <v>0.2145</v>
      </c>
      <c r="R20">
        <v>0.24676999999999999</v>
      </c>
      <c r="S20">
        <v>0.25650000000000001</v>
      </c>
      <c r="U20" s="3" t="s">
        <v>622</v>
      </c>
      <c r="V20">
        <v>8.6243057163919001E-2</v>
      </c>
      <c r="Y20" s="2"/>
    </row>
    <row r="21" spans="5:25" x14ac:dyDescent="0.25">
      <c r="E21" t="s">
        <v>623</v>
      </c>
      <c r="K21" s="167">
        <v>2039</v>
      </c>
      <c r="L21">
        <v>6.9221609086308838E-2</v>
      </c>
      <c r="M21">
        <v>1.15E-2</v>
      </c>
      <c r="N21">
        <v>2.2000000000000001E-4</v>
      </c>
      <c r="O21">
        <v>0.17072999999999999</v>
      </c>
      <c r="P21">
        <v>0.18296000000000001</v>
      </c>
      <c r="Q21">
        <v>0.2145</v>
      </c>
      <c r="R21">
        <v>0.24676999999999999</v>
      </c>
      <c r="S21">
        <v>0.25650000000000001</v>
      </c>
      <c r="U21" s="3" t="s">
        <v>624</v>
      </c>
      <c r="V21">
        <v>8.2562828120344725E-2</v>
      </c>
      <c r="Y21" s="2"/>
    </row>
    <row r="22" spans="5:25" x14ac:dyDescent="0.25">
      <c r="K22" s="167">
        <v>2040</v>
      </c>
      <c r="L22">
        <v>6.5559280002808543E-2</v>
      </c>
      <c r="M22">
        <v>1.15E-2</v>
      </c>
      <c r="N22">
        <v>2.2000000000000001E-4</v>
      </c>
      <c r="O22">
        <v>0.17072999999999999</v>
      </c>
      <c r="P22">
        <v>0.18296000000000001</v>
      </c>
      <c r="Q22">
        <v>0.2145</v>
      </c>
      <c r="R22">
        <v>0.24676999999999999</v>
      </c>
      <c r="S22">
        <v>0.25650000000000001</v>
      </c>
      <c r="U22" s="3" t="s">
        <v>625</v>
      </c>
      <c r="V22">
        <v>7.689791804354501E-2</v>
      </c>
      <c r="Y22" s="2"/>
    </row>
    <row r="23" spans="5:25" x14ac:dyDescent="0.25">
      <c r="K23" s="167">
        <v>2041</v>
      </c>
      <c r="L23">
        <v>6.4618642736681872E-2</v>
      </c>
      <c r="M23">
        <v>1.15E-2</v>
      </c>
      <c r="N23">
        <v>2.2000000000000001E-4</v>
      </c>
      <c r="O23">
        <v>0.17072999999999999</v>
      </c>
      <c r="P23">
        <v>0.18296000000000001</v>
      </c>
      <c r="Q23">
        <v>0.2145</v>
      </c>
      <c r="R23">
        <v>0.24676999999999999</v>
      </c>
      <c r="S23">
        <v>0.25650000000000001</v>
      </c>
      <c r="U23" s="3" t="s">
        <v>626</v>
      </c>
      <c r="V23">
        <v>7.2829456107614668E-2</v>
      </c>
      <c r="Y23" s="2"/>
    </row>
    <row r="24" spans="5:25" x14ac:dyDescent="0.25">
      <c r="K24" s="167">
        <v>2042</v>
      </c>
      <c r="L24">
        <v>6.3628844058919345E-2</v>
      </c>
      <c r="M24">
        <v>1.15E-2</v>
      </c>
      <c r="N24">
        <v>2.2000000000000001E-4</v>
      </c>
      <c r="O24">
        <v>0.17072999999999999</v>
      </c>
      <c r="P24">
        <v>0.18296000000000001</v>
      </c>
      <c r="Q24">
        <v>0.2145</v>
      </c>
      <c r="R24">
        <v>0.24676999999999999</v>
      </c>
      <c r="S24">
        <v>0.25650000000000001</v>
      </c>
      <c r="U24" s="3" t="s">
        <v>627</v>
      </c>
      <c r="V24">
        <v>7.178450716242149E-2</v>
      </c>
      <c r="Y24" s="2"/>
    </row>
    <row r="25" spans="5:25" x14ac:dyDescent="0.25">
      <c r="G25" s="154"/>
      <c r="H25" s="109"/>
      <c r="K25" s="167">
        <v>2043</v>
      </c>
      <c r="L25">
        <v>5.8986802045143456E-2</v>
      </c>
      <c r="M25">
        <v>1.15E-2</v>
      </c>
      <c r="N25">
        <v>2.2000000000000001E-4</v>
      </c>
      <c r="O25">
        <v>0.17072999999999999</v>
      </c>
      <c r="P25">
        <v>0.18296000000000001</v>
      </c>
      <c r="Q25">
        <v>0.2145</v>
      </c>
      <c r="R25">
        <v>0.24676999999999999</v>
      </c>
      <c r="S25">
        <v>0.25650000000000001</v>
      </c>
      <c r="U25" s="3" t="s">
        <v>628</v>
      </c>
      <c r="V25">
        <v>7.0684945066034968E-2</v>
      </c>
      <c r="Y25" s="2"/>
    </row>
    <row r="26" spans="5:25" x14ac:dyDescent="0.25">
      <c r="G26" s="154"/>
      <c r="H26" s="109"/>
      <c r="K26" s="167">
        <v>2044</v>
      </c>
      <c r="L26">
        <v>5.7949462439285788E-2</v>
      </c>
      <c r="M26">
        <v>1.15E-2</v>
      </c>
      <c r="N26">
        <v>2.2000000000000001E-4</v>
      </c>
      <c r="O26">
        <v>0.17072999999999999</v>
      </c>
      <c r="P26">
        <v>0.18296000000000001</v>
      </c>
      <c r="Q26">
        <v>0.2145</v>
      </c>
      <c r="R26">
        <v>0.24676999999999999</v>
      </c>
      <c r="S26">
        <v>0.25650000000000001</v>
      </c>
      <c r="U26" s="3" t="s">
        <v>629</v>
      </c>
      <c r="V26">
        <v>6.5528125237057089E-2</v>
      </c>
      <c r="Y26" s="2"/>
    </row>
    <row r="27" spans="5:25" x14ac:dyDescent="0.25">
      <c r="G27" s="154"/>
      <c r="H27" s="109"/>
      <c r="K27" s="167">
        <v>2045</v>
      </c>
      <c r="L27">
        <v>5.6543055614229253E-2</v>
      </c>
      <c r="M27">
        <v>1.15E-2</v>
      </c>
      <c r="N27">
        <v>2.2000000000000001E-4</v>
      </c>
      <c r="O27">
        <v>0.17072999999999999</v>
      </c>
      <c r="P27">
        <v>0.18296000000000001</v>
      </c>
      <c r="Q27">
        <v>0.2145</v>
      </c>
      <c r="R27">
        <v>0.24676999999999999</v>
      </c>
      <c r="S27">
        <v>0.25650000000000001</v>
      </c>
      <c r="U27" s="3" t="s">
        <v>630</v>
      </c>
      <c r="V27">
        <v>6.4375750176039567E-2</v>
      </c>
      <c r="Y27" s="2"/>
    </row>
    <row r="28" spans="5:25" x14ac:dyDescent="0.25">
      <c r="G28" s="154"/>
      <c r="H28" s="109"/>
      <c r="K28" s="167">
        <v>2046</v>
      </c>
      <c r="L28">
        <v>5.2856880608981652E-2</v>
      </c>
      <c r="M28">
        <v>1.15E-2</v>
      </c>
      <c r="N28">
        <v>2.2000000000000001E-4</v>
      </c>
      <c r="O28">
        <v>0.17072999999999999</v>
      </c>
      <c r="P28">
        <v>0.18296000000000001</v>
      </c>
      <c r="Q28">
        <v>0.2145</v>
      </c>
      <c r="R28">
        <v>0.24676999999999999</v>
      </c>
      <c r="S28">
        <v>0.25650000000000001</v>
      </c>
      <c r="U28" s="3" t="s">
        <v>631</v>
      </c>
      <c r="V28">
        <v>6.2813380300554111E-2</v>
      </c>
      <c r="Y28" s="2"/>
    </row>
    <row r="29" spans="5:25" x14ac:dyDescent="0.25">
      <c r="G29" s="154"/>
      <c r="H29" s="109"/>
      <c r="K29" s="167">
        <v>2047</v>
      </c>
      <c r="L29">
        <v>5.0334202032578372E-2</v>
      </c>
      <c r="M29">
        <v>1.15E-2</v>
      </c>
      <c r="N29">
        <v>2.2000000000000001E-4</v>
      </c>
      <c r="O29">
        <v>0.17072999999999999</v>
      </c>
      <c r="P29">
        <v>0.18296000000000001</v>
      </c>
      <c r="Q29">
        <v>0.2145</v>
      </c>
      <c r="R29">
        <v>0.24676999999999999</v>
      </c>
      <c r="S29">
        <v>0.25650000000000001</v>
      </c>
      <c r="U29" s="3" t="s">
        <v>632</v>
      </c>
      <c r="V29">
        <v>5.8718428056750253E-2</v>
      </c>
      <c r="Y29" s="2"/>
    </row>
    <row r="30" spans="5:25" x14ac:dyDescent="0.25">
      <c r="G30" s="154"/>
      <c r="H30" s="109"/>
      <c r="K30" s="167">
        <v>2048</v>
      </c>
      <c r="L30">
        <v>4.9567551273868735E-2</v>
      </c>
      <c r="M30">
        <v>1.15E-2</v>
      </c>
      <c r="N30">
        <v>2.2000000000000001E-4</v>
      </c>
      <c r="O30">
        <v>0.17072999999999999</v>
      </c>
      <c r="P30">
        <v>0.18296000000000001</v>
      </c>
      <c r="Q30">
        <v>0.2145</v>
      </c>
      <c r="R30">
        <v>0.24676999999999999</v>
      </c>
      <c r="S30">
        <v>0.25650000000000001</v>
      </c>
      <c r="U30" s="3" t="s">
        <v>633</v>
      </c>
      <c r="V30">
        <v>5.591599781886613E-2</v>
      </c>
      <c r="Y30" s="2"/>
    </row>
    <row r="31" spans="5:25" x14ac:dyDescent="0.25">
      <c r="G31" s="154"/>
      <c r="H31" s="109"/>
      <c r="K31" s="167">
        <v>2049</v>
      </c>
      <c r="L31">
        <v>4.4637044938109827E-2</v>
      </c>
      <c r="M31">
        <v>1.15E-2</v>
      </c>
      <c r="N31">
        <v>2.2000000000000001E-4</v>
      </c>
      <c r="O31">
        <v>0.17072999999999999</v>
      </c>
      <c r="P31">
        <v>0.18296000000000001</v>
      </c>
      <c r="Q31">
        <v>0.2145</v>
      </c>
      <c r="R31">
        <v>0.24676999999999999</v>
      </c>
      <c r="S31">
        <v>0.25650000000000001</v>
      </c>
      <c r="U31" s="3" t="s">
        <v>634</v>
      </c>
      <c r="V31">
        <v>5.5064329561085971E-2</v>
      </c>
      <c r="Y31" s="2"/>
    </row>
    <row r="32" spans="5:25" x14ac:dyDescent="0.25">
      <c r="G32" s="154"/>
      <c r="H32" s="109"/>
      <c r="K32" s="167">
        <v>2050</v>
      </c>
      <c r="L32">
        <v>4.5229295328061296E-2</v>
      </c>
      <c r="M32">
        <v>1.15E-2</v>
      </c>
      <c r="N32">
        <v>2.2000000000000001E-4</v>
      </c>
      <c r="O32">
        <v>0.17072999999999999</v>
      </c>
      <c r="P32">
        <v>0.18296000000000001</v>
      </c>
      <c r="Q32">
        <v>0.2145</v>
      </c>
      <c r="R32">
        <v>0.24676999999999999</v>
      </c>
      <c r="S32">
        <v>0.25650000000000001</v>
      </c>
      <c r="U32" s="3" t="s">
        <v>635</v>
      </c>
      <c r="V32">
        <v>4.9587056248244735E-2</v>
      </c>
      <c r="Y32" s="2"/>
    </row>
    <row r="33" spans="7:25" ht="15.75" thickBot="1" x14ac:dyDescent="0.3">
      <c r="G33" s="154"/>
      <c r="H33" s="109"/>
      <c r="K33" s="167">
        <v>2051</v>
      </c>
      <c r="L33">
        <v>4.5229295328061296E-2</v>
      </c>
      <c r="M33">
        <v>1.15E-2</v>
      </c>
      <c r="N33">
        <v>2.2000000000000001E-4</v>
      </c>
      <c r="O33">
        <v>0.17072999999999999</v>
      </c>
      <c r="P33">
        <v>0.18296000000000001</v>
      </c>
      <c r="Q33">
        <v>0.2145</v>
      </c>
      <c r="R33">
        <v>0.24676999999999999</v>
      </c>
      <c r="S33">
        <v>0.25650000000000001</v>
      </c>
      <c r="U33" s="175" t="s">
        <v>636</v>
      </c>
      <c r="V33" s="169">
        <v>5.0244984062245146E-2</v>
      </c>
      <c r="W33" s="169"/>
      <c r="X33" s="169"/>
      <c r="Y33" s="176"/>
    </row>
    <row r="34" spans="7:25" x14ac:dyDescent="0.25">
      <c r="G34" s="154"/>
      <c r="H34" s="109"/>
    </row>
    <row r="35" spans="7:25" x14ac:dyDescent="0.25">
      <c r="G35" s="154"/>
      <c r="H35" s="109"/>
      <c r="K35" t="s">
        <v>637</v>
      </c>
    </row>
    <row r="36" spans="7:25" x14ac:dyDescent="0.25">
      <c r="G36" s="154"/>
      <c r="H36" s="109"/>
    </row>
    <row r="37" spans="7:25" x14ac:dyDescent="0.25">
      <c r="G37" s="154"/>
      <c r="H37" s="109"/>
    </row>
    <row r="38" spans="7:25" x14ac:dyDescent="0.25">
      <c r="G38" s="154"/>
      <c r="H38" s="109"/>
    </row>
    <row r="39" spans="7:25" x14ac:dyDescent="0.25">
      <c r="G39" s="154"/>
      <c r="H39" s="109"/>
      <c r="K39" s="126" t="s">
        <v>638</v>
      </c>
    </row>
    <row r="40" spans="7:25" x14ac:dyDescent="0.25">
      <c r="G40" s="154"/>
      <c r="H40" s="109"/>
      <c r="K40" t="s">
        <v>639</v>
      </c>
    </row>
    <row r="41" spans="7:25" x14ac:dyDescent="0.25">
      <c r="G41" s="154"/>
      <c r="H41" s="109"/>
      <c r="K41" s="167" t="s">
        <v>600</v>
      </c>
      <c r="L41" s="167" t="s">
        <v>55</v>
      </c>
      <c r="M41" s="167" t="s">
        <v>80</v>
      </c>
      <c r="N41" s="167" t="s">
        <v>102</v>
      </c>
      <c r="O41" s="167" t="s">
        <v>119</v>
      </c>
      <c r="P41" s="167" t="s">
        <v>77</v>
      </c>
      <c r="Q41" s="167" t="s">
        <v>98</v>
      </c>
      <c r="R41" s="167" t="s">
        <v>115</v>
      </c>
      <c r="S41" s="167" t="s">
        <v>132</v>
      </c>
    </row>
    <row r="42" spans="7:25" x14ac:dyDescent="0.25">
      <c r="G42" s="154"/>
      <c r="H42" s="109"/>
      <c r="K42" s="167">
        <v>2025</v>
      </c>
      <c r="L42">
        <f>SUM(L7:L21)</f>
        <v>1.9366745211007999</v>
      </c>
      <c r="M42">
        <f t="shared" ref="M42:S42" si="4">SUM(M7:M21)</f>
        <v>0.17250000000000001</v>
      </c>
      <c r="N42">
        <f t="shared" si="4"/>
        <v>3.3000000000000008E-3</v>
      </c>
      <c r="O42">
        <f t="shared" si="4"/>
        <v>2.5609499999999996</v>
      </c>
      <c r="P42">
        <f t="shared" si="4"/>
        <v>2.7444000000000002</v>
      </c>
      <c r="Q42">
        <f t="shared" si="4"/>
        <v>3.2175000000000002</v>
      </c>
      <c r="R42">
        <f t="shared" si="4"/>
        <v>3.7015500000000006</v>
      </c>
      <c r="S42">
        <f t="shared" si="4"/>
        <v>3.8474999999999997</v>
      </c>
    </row>
    <row r="43" spans="7:25" x14ac:dyDescent="0.25">
      <c r="G43" s="154"/>
      <c r="H43" s="109"/>
      <c r="K43" s="167">
        <v>2026</v>
      </c>
      <c r="L43">
        <f t="shared" ref="L43:S54" si="5">SUM(L8:L22)</f>
        <v>1.8067038011036085</v>
      </c>
      <c r="M43">
        <f t="shared" si="5"/>
        <v>0.17250000000000001</v>
      </c>
      <c r="N43">
        <f t="shared" si="5"/>
        <v>3.3000000000000008E-3</v>
      </c>
      <c r="O43">
        <f t="shared" si="5"/>
        <v>2.5609499999999996</v>
      </c>
      <c r="P43">
        <f t="shared" si="5"/>
        <v>2.7444000000000002</v>
      </c>
      <c r="Q43">
        <f t="shared" si="5"/>
        <v>3.2175000000000002</v>
      </c>
      <c r="R43">
        <f t="shared" si="5"/>
        <v>3.7015500000000006</v>
      </c>
      <c r="S43">
        <f t="shared" si="5"/>
        <v>3.8474999999999997</v>
      </c>
    </row>
    <row r="44" spans="7:25" x14ac:dyDescent="0.25">
      <c r="G44" s="154"/>
      <c r="H44" s="109"/>
      <c r="K44" s="167">
        <v>2027</v>
      </c>
      <c r="L44">
        <f t="shared" si="5"/>
        <v>1.6773102927283745</v>
      </c>
      <c r="M44">
        <f t="shared" si="5"/>
        <v>0.17250000000000001</v>
      </c>
      <c r="N44">
        <f t="shared" si="5"/>
        <v>3.3000000000000008E-3</v>
      </c>
      <c r="O44">
        <f t="shared" si="5"/>
        <v>2.5609499999999996</v>
      </c>
      <c r="P44">
        <f t="shared" si="5"/>
        <v>2.7444000000000002</v>
      </c>
      <c r="Q44">
        <f t="shared" si="5"/>
        <v>3.2175000000000002</v>
      </c>
      <c r="R44">
        <f t="shared" si="5"/>
        <v>3.7015500000000006</v>
      </c>
      <c r="S44">
        <f t="shared" si="5"/>
        <v>3.8474999999999997</v>
      </c>
    </row>
    <row r="45" spans="7:25" x14ac:dyDescent="0.25">
      <c r="G45" s="154"/>
      <c r="H45" s="109"/>
      <c r="K45" s="167">
        <v>2028</v>
      </c>
      <c r="L45">
        <f t="shared" si="5"/>
        <v>1.5428846012750119</v>
      </c>
      <c r="M45">
        <f t="shared" si="5"/>
        <v>0.17250000000000001</v>
      </c>
      <c r="N45">
        <f t="shared" si="5"/>
        <v>3.3000000000000008E-3</v>
      </c>
      <c r="O45">
        <f t="shared" si="5"/>
        <v>2.5609499999999996</v>
      </c>
      <c r="P45">
        <f t="shared" si="5"/>
        <v>2.7444000000000002</v>
      </c>
      <c r="Q45">
        <f t="shared" si="5"/>
        <v>3.2175000000000002</v>
      </c>
      <c r="R45">
        <f t="shared" si="5"/>
        <v>3.7015500000000006</v>
      </c>
      <c r="S45">
        <f t="shared" si="5"/>
        <v>3.8474999999999997</v>
      </c>
    </row>
    <row r="46" spans="7:25" x14ac:dyDescent="0.25">
      <c r="G46" s="154"/>
      <c r="H46" s="109"/>
      <c r="K46" s="167">
        <v>2029</v>
      </c>
      <c r="L46">
        <f t="shared" si="5"/>
        <v>1.4136954959202683</v>
      </c>
      <c r="M46">
        <f t="shared" si="5"/>
        <v>0.17250000000000001</v>
      </c>
      <c r="N46">
        <f t="shared" si="5"/>
        <v>3.3000000000000008E-3</v>
      </c>
      <c r="O46">
        <f t="shared" si="5"/>
        <v>2.5609499999999996</v>
      </c>
      <c r="P46">
        <f t="shared" si="5"/>
        <v>2.7444000000000002</v>
      </c>
      <c r="Q46">
        <f t="shared" si="5"/>
        <v>3.2175000000000002</v>
      </c>
      <c r="R46">
        <f t="shared" si="5"/>
        <v>3.7015500000000006</v>
      </c>
      <c r="S46">
        <f t="shared" si="5"/>
        <v>3.8474999999999997</v>
      </c>
    </row>
    <row r="47" spans="7:25" x14ac:dyDescent="0.25">
      <c r="G47" s="154"/>
      <c r="H47" s="109"/>
      <c r="K47" s="167">
        <v>2030</v>
      </c>
      <c r="L47">
        <f t="shared" si="5"/>
        <v>1.3087802638554711</v>
      </c>
      <c r="M47">
        <f t="shared" si="5"/>
        <v>0.17250000000000001</v>
      </c>
      <c r="N47">
        <f t="shared" si="5"/>
        <v>3.3000000000000008E-3</v>
      </c>
      <c r="O47">
        <f t="shared" si="5"/>
        <v>2.5609499999999996</v>
      </c>
      <c r="P47">
        <f t="shared" si="5"/>
        <v>2.7444000000000002</v>
      </c>
      <c r="Q47">
        <f t="shared" si="5"/>
        <v>3.2175000000000002</v>
      </c>
      <c r="R47">
        <f t="shared" si="5"/>
        <v>3.7015500000000006</v>
      </c>
      <c r="S47">
        <f t="shared" si="5"/>
        <v>3.8474999999999997</v>
      </c>
    </row>
    <row r="48" spans="7:25" x14ac:dyDescent="0.25">
      <c r="G48" s="154"/>
      <c r="H48" s="109"/>
      <c r="K48" s="167">
        <v>2031</v>
      </c>
      <c r="L48">
        <f t="shared" si="5"/>
        <v>1.206406991023024</v>
      </c>
      <c r="M48">
        <f t="shared" si="5"/>
        <v>0.17250000000000001</v>
      </c>
      <c r="N48">
        <f t="shared" si="5"/>
        <v>3.3000000000000008E-3</v>
      </c>
      <c r="O48">
        <f t="shared" si="5"/>
        <v>2.5609499999999996</v>
      </c>
      <c r="P48">
        <f t="shared" si="5"/>
        <v>2.7444000000000002</v>
      </c>
      <c r="Q48">
        <f t="shared" si="5"/>
        <v>3.2175000000000002</v>
      </c>
      <c r="R48">
        <f t="shared" si="5"/>
        <v>3.7015500000000006</v>
      </c>
      <c r="S48">
        <f t="shared" si="5"/>
        <v>3.8474999999999997</v>
      </c>
    </row>
    <row r="49" spans="7:19" x14ac:dyDescent="0.25">
      <c r="G49" s="154"/>
      <c r="H49" s="109"/>
      <c r="K49" s="167">
        <v>2032</v>
      </c>
      <c r="L49">
        <f t="shared" si="5"/>
        <v>1.1197538609161222</v>
      </c>
      <c r="M49">
        <f t="shared" si="5"/>
        <v>0.17250000000000001</v>
      </c>
      <c r="N49">
        <f t="shared" si="5"/>
        <v>3.3000000000000008E-3</v>
      </c>
      <c r="O49">
        <f t="shared" si="5"/>
        <v>2.5609499999999996</v>
      </c>
      <c r="P49">
        <f t="shared" si="5"/>
        <v>2.7444000000000002</v>
      </c>
      <c r="Q49">
        <f t="shared" si="5"/>
        <v>3.2175000000000002</v>
      </c>
      <c r="R49">
        <f t="shared" si="5"/>
        <v>3.7015500000000006</v>
      </c>
      <c r="S49">
        <f t="shared" si="5"/>
        <v>3.8474999999999997</v>
      </c>
    </row>
    <row r="50" spans="7:19" x14ac:dyDescent="0.25">
      <c r="G50" s="154"/>
      <c r="H50" s="109"/>
      <c r="K50" s="167">
        <v>2033</v>
      </c>
      <c r="L50">
        <f t="shared" si="5"/>
        <v>1.0568969583781975</v>
      </c>
      <c r="M50">
        <f t="shared" si="5"/>
        <v>0.17250000000000001</v>
      </c>
      <c r="N50">
        <f t="shared" si="5"/>
        <v>3.3000000000000008E-3</v>
      </c>
      <c r="O50">
        <f t="shared" si="5"/>
        <v>2.5609499999999996</v>
      </c>
      <c r="P50">
        <f t="shared" si="5"/>
        <v>2.7444000000000002</v>
      </c>
      <c r="Q50">
        <f t="shared" si="5"/>
        <v>3.2175000000000002</v>
      </c>
      <c r="R50">
        <f t="shared" si="5"/>
        <v>3.7015500000000006</v>
      </c>
      <c r="S50">
        <f t="shared" si="5"/>
        <v>3.8474999999999997</v>
      </c>
    </row>
    <row r="51" spans="7:19" x14ac:dyDescent="0.25">
      <c r="G51" s="154"/>
      <c r="H51" s="109"/>
      <c r="K51" s="167">
        <v>2034</v>
      </c>
      <c r="L51">
        <f t="shared" si="5"/>
        <v>0.99607220015775322</v>
      </c>
      <c r="M51">
        <f t="shared" si="5"/>
        <v>0.17250000000000001</v>
      </c>
      <c r="N51">
        <f t="shared" si="5"/>
        <v>3.3000000000000008E-3</v>
      </c>
      <c r="O51">
        <f t="shared" si="5"/>
        <v>2.5609499999999996</v>
      </c>
      <c r="P51">
        <f t="shared" si="5"/>
        <v>2.7444000000000002</v>
      </c>
      <c r="Q51">
        <f t="shared" si="5"/>
        <v>3.2175000000000002</v>
      </c>
      <c r="R51">
        <f t="shared" si="5"/>
        <v>3.7015500000000006</v>
      </c>
      <c r="S51">
        <f t="shared" si="5"/>
        <v>3.8474999999999997</v>
      </c>
    </row>
    <row r="52" spans="7:19" x14ac:dyDescent="0.25">
      <c r="G52" s="154"/>
      <c r="H52" s="109"/>
      <c r="K52" s="167">
        <v>2035</v>
      </c>
      <c r="L52">
        <f t="shared" si="5"/>
        <v>0.94063519383886773</v>
      </c>
      <c r="M52">
        <f t="shared" si="5"/>
        <v>0.17250000000000001</v>
      </c>
      <c r="N52">
        <f t="shared" si="5"/>
        <v>3.3000000000000008E-3</v>
      </c>
      <c r="O52">
        <f t="shared" si="5"/>
        <v>2.5609499999999996</v>
      </c>
      <c r="P52">
        <f t="shared" si="5"/>
        <v>2.7444000000000002</v>
      </c>
      <c r="Q52">
        <f t="shared" si="5"/>
        <v>3.2175000000000002</v>
      </c>
      <c r="R52">
        <f t="shared" si="5"/>
        <v>3.7015500000000006</v>
      </c>
      <c r="S52">
        <f t="shared" si="5"/>
        <v>3.8474999999999997</v>
      </c>
    </row>
    <row r="53" spans="7:19" x14ac:dyDescent="0.25">
      <c r="G53" s="154"/>
      <c r="H53" s="109"/>
      <c r="K53" s="167">
        <v>2036</v>
      </c>
      <c r="L53">
        <f t="shared" si="5"/>
        <v>0.90456099620257036</v>
      </c>
      <c r="M53">
        <f t="shared" si="5"/>
        <v>0.17250000000000001</v>
      </c>
      <c r="N53">
        <f t="shared" si="5"/>
        <v>3.3000000000000008E-3</v>
      </c>
      <c r="O53">
        <f t="shared" si="5"/>
        <v>2.5609499999999996</v>
      </c>
      <c r="P53">
        <f t="shared" si="5"/>
        <v>2.7444000000000002</v>
      </c>
      <c r="Q53">
        <f t="shared" si="5"/>
        <v>3.2175000000000002</v>
      </c>
      <c r="R53">
        <f t="shared" si="5"/>
        <v>3.7015500000000006</v>
      </c>
      <c r="S53">
        <f t="shared" si="5"/>
        <v>3.8474999999999997</v>
      </c>
    </row>
    <row r="54" spans="7:19" x14ac:dyDescent="0.25">
      <c r="G54" s="154"/>
      <c r="H54" s="109"/>
      <c r="K54" s="167">
        <v>2037</v>
      </c>
      <c r="L54">
        <f>SUM(L19:L33)</f>
        <v>0.87631685972045692</v>
      </c>
      <c r="M54">
        <f t="shared" si="5"/>
        <v>0.17250000000000001</v>
      </c>
      <c r="N54">
        <f t="shared" si="5"/>
        <v>3.3000000000000008E-3</v>
      </c>
      <c r="O54">
        <f t="shared" si="5"/>
        <v>2.5609499999999996</v>
      </c>
      <c r="P54">
        <f t="shared" si="5"/>
        <v>2.7444000000000002</v>
      </c>
      <c r="Q54">
        <f t="shared" si="5"/>
        <v>3.2175000000000002</v>
      </c>
      <c r="R54">
        <f t="shared" si="5"/>
        <v>3.7015500000000006</v>
      </c>
      <c r="S54">
        <f t="shared" si="5"/>
        <v>3.8474999999999997</v>
      </c>
    </row>
    <row r="55" spans="7:19" x14ac:dyDescent="0.25">
      <c r="G55" s="154"/>
      <c r="H55" s="109"/>
    </row>
    <row r="56" spans="7:19" x14ac:dyDescent="0.25">
      <c r="G56" s="154"/>
      <c r="H56" s="109"/>
    </row>
    <row r="57" spans="7:19" x14ac:dyDescent="0.25">
      <c r="G57" s="154"/>
      <c r="H57" s="109"/>
    </row>
    <row r="58" spans="7:19" x14ac:dyDescent="0.25">
      <c r="G58" s="154"/>
      <c r="H58" s="109"/>
    </row>
    <row r="59" spans="7:19" x14ac:dyDescent="0.25">
      <c r="G59" s="154"/>
      <c r="H59" s="109"/>
    </row>
    <row r="60" spans="7:19" x14ac:dyDescent="0.25">
      <c r="G60" s="154"/>
      <c r="H60" s="109"/>
    </row>
    <row r="61" spans="7:19" x14ac:dyDescent="0.25">
      <c r="G61" s="154"/>
      <c r="H61" s="109"/>
    </row>
    <row r="62" spans="7:19" x14ac:dyDescent="0.25">
      <c r="G62" s="154"/>
      <c r="H62" s="109"/>
    </row>
    <row r="63" spans="7:19" x14ac:dyDescent="0.25">
      <c r="G63" s="154"/>
      <c r="H63" s="109"/>
    </row>
    <row r="64" spans="7:19" x14ac:dyDescent="0.25">
      <c r="G64" s="154"/>
      <c r="H64" s="109"/>
    </row>
    <row r="65" spans="7:8" x14ac:dyDescent="0.25">
      <c r="G65" s="154"/>
      <c r="H65" s="109"/>
    </row>
    <row r="66" spans="7:8" x14ac:dyDescent="0.25">
      <c r="G66" s="154"/>
      <c r="H66" s="109"/>
    </row>
    <row r="67" spans="7:8" x14ac:dyDescent="0.25">
      <c r="G67" s="154"/>
      <c r="H67" s="109"/>
    </row>
    <row r="68" spans="7:8" x14ac:dyDescent="0.25">
      <c r="G68" s="154"/>
      <c r="H68" s="109"/>
    </row>
    <row r="69" spans="7:8" x14ac:dyDescent="0.25">
      <c r="G69" s="154"/>
      <c r="H69" s="109"/>
    </row>
    <row r="70" spans="7:8" x14ac:dyDescent="0.25">
      <c r="G70" s="154"/>
      <c r="H70" s="109"/>
    </row>
    <row r="71" spans="7:8" x14ac:dyDescent="0.25">
      <c r="G71" s="154"/>
      <c r="H71" s="109"/>
    </row>
    <row r="72" spans="7:8" x14ac:dyDescent="0.25">
      <c r="G72" s="154"/>
      <c r="H72" s="109"/>
    </row>
    <row r="73" spans="7:8" x14ac:dyDescent="0.25">
      <c r="G73" s="154"/>
      <c r="H73" s="109"/>
    </row>
    <row r="74" spans="7:8" x14ac:dyDescent="0.25">
      <c r="G74" s="154"/>
      <c r="H74" s="109"/>
    </row>
    <row r="75" spans="7:8" x14ac:dyDescent="0.25">
      <c r="G75" s="154"/>
      <c r="H75" s="109"/>
    </row>
    <row r="76" spans="7:8" x14ac:dyDescent="0.25">
      <c r="G76" s="154"/>
      <c r="H76" s="109"/>
    </row>
    <row r="77" spans="7:8" x14ac:dyDescent="0.25">
      <c r="G77" s="154"/>
      <c r="H77" s="109"/>
    </row>
    <row r="78" spans="7:8" x14ac:dyDescent="0.25">
      <c r="G78" s="154"/>
      <c r="H78" s="109"/>
    </row>
    <row r="79" spans="7:8" x14ac:dyDescent="0.25">
      <c r="G79" s="154"/>
      <c r="H79" s="109"/>
    </row>
    <row r="80" spans="7:8" x14ac:dyDescent="0.25">
      <c r="G80" s="154"/>
      <c r="H80" s="109"/>
    </row>
    <row r="81" spans="7:8" x14ac:dyDescent="0.25">
      <c r="G81" s="154"/>
      <c r="H81" s="109"/>
    </row>
    <row r="82" spans="7:8" x14ac:dyDescent="0.25">
      <c r="G82" s="154"/>
      <c r="H82" s="109"/>
    </row>
    <row r="83" spans="7:8" x14ac:dyDescent="0.25">
      <c r="G83" s="154"/>
      <c r="H83" s="109"/>
    </row>
    <row r="84" spans="7:8" x14ac:dyDescent="0.25">
      <c r="G84" s="154"/>
      <c r="H84" s="109"/>
    </row>
    <row r="85" spans="7:8" x14ac:dyDescent="0.25">
      <c r="G85" s="154"/>
      <c r="H85" s="109"/>
    </row>
    <row r="86" spans="7:8" x14ac:dyDescent="0.25">
      <c r="G86" s="154"/>
      <c r="H86" s="109"/>
    </row>
    <row r="87" spans="7:8" x14ac:dyDescent="0.25">
      <c r="G87" s="154"/>
      <c r="H87" s="109"/>
    </row>
    <row r="88" spans="7:8" x14ac:dyDescent="0.25">
      <c r="G88" s="154"/>
      <c r="H88" s="109"/>
    </row>
    <row r="89" spans="7:8" x14ac:dyDescent="0.25">
      <c r="G89" s="154"/>
      <c r="H89" s="109"/>
    </row>
  </sheetData>
  <sheetProtection algorithmName="SHA-512" hashValue="p/ddzTYdfYRTmSgtXwfyMtc/44qU9G3BCL6SS8mJHgoL9arFFNej8w+Z7F91yZApVAqIGy+DgZcIt8/JIOwdcQ==" saltValue="JsYdky6uPN2Uq4Pk4DCZ2Q==" spinCount="100000" sheet="1" objects="1" scenarios="1"/>
  <pageMargins left="0.7" right="0.7" top="0.75" bottom="0.75" header="0.3" footer="0.3"/>
  <pageSetup paperSize="9" orientation="portrait" r:id="rId1"/>
  <headerFooter>
    <oddFooter>&amp;L_x000D_&amp;1#&amp;"Calibri"&amp;10&amp;KFF0000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9A7A-97E7-45DF-8D78-B607892F0401}">
  <sheetPr codeName="Sheet9">
    <tabColor theme="0" tint="-0.34998626667073579"/>
  </sheetPr>
  <dimension ref="B1:AH31"/>
  <sheetViews>
    <sheetView workbookViewId="0">
      <selection activeCell="B22" sqref="B22:C31"/>
    </sheetView>
  </sheetViews>
  <sheetFormatPr defaultRowHeight="15" x14ac:dyDescent="0.25"/>
  <cols>
    <col min="2" max="2" width="35.140625" bestFit="1" customWidth="1"/>
    <col min="3" max="3" width="19.7109375" bestFit="1" customWidth="1"/>
    <col min="4" max="4" width="25.140625" bestFit="1" customWidth="1"/>
    <col min="5" max="5" width="23" bestFit="1" customWidth="1"/>
    <col min="6" max="9" width="25.5703125" customWidth="1"/>
    <col min="10" max="10" width="51.5703125" customWidth="1"/>
    <col min="11" max="11" width="31.5703125" customWidth="1"/>
    <col min="12" max="12" width="31.85546875" customWidth="1"/>
    <col min="13" max="17" width="25.5703125" customWidth="1"/>
    <col min="18" max="19" width="4.140625" customWidth="1"/>
    <col min="20" max="20" width="86" bestFit="1" customWidth="1"/>
    <col min="21" max="21" width="56.7109375" bestFit="1" customWidth="1"/>
    <col min="22" max="22" width="52.28515625" bestFit="1" customWidth="1"/>
    <col min="23" max="23" width="45.5703125" bestFit="1" customWidth="1"/>
    <col min="24" max="24" width="33.85546875" bestFit="1" customWidth="1"/>
    <col min="25" max="25" width="25.7109375" bestFit="1" customWidth="1"/>
    <col min="26" max="26" width="44.28515625" bestFit="1" customWidth="1"/>
    <col min="27" max="27" width="46.28515625" bestFit="1" customWidth="1"/>
    <col min="28" max="28" width="35.7109375" bestFit="1" customWidth="1"/>
    <col min="29" max="29" width="27.140625" bestFit="1" customWidth="1"/>
    <col min="30" max="30" width="36" bestFit="1" customWidth="1"/>
    <col min="31" max="33" width="23.42578125" customWidth="1"/>
  </cols>
  <sheetData>
    <row r="1" spans="2:34" ht="15.75" thickBot="1" x14ac:dyDescent="0.3"/>
    <row r="2" spans="2:34" x14ac:dyDescent="0.25">
      <c r="B2" s="363" t="s">
        <v>35</v>
      </c>
      <c r="C2" s="361"/>
      <c r="D2" s="361"/>
      <c r="E2" s="361"/>
      <c r="F2" s="398"/>
      <c r="G2" s="398"/>
      <c r="H2" s="398"/>
      <c r="I2" s="398"/>
      <c r="J2" s="398"/>
      <c r="K2" s="398"/>
      <c r="L2" s="398"/>
      <c r="M2" s="398"/>
      <c r="N2" s="398"/>
      <c r="O2" s="398"/>
      <c r="P2" s="398"/>
      <c r="Q2" s="398"/>
      <c r="T2" s="354" t="s">
        <v>36</v>
      </c>
      <c r="U2" s="355"/>
      <c r="V2" s="355"/>
      <c r="W2" s="355"/>
      <c r="X2" s="354" t="s">
        <v>37</v>
      </c>
      <c r="Y2" s="355"/>
      <c r="Z2" s="355"/>
      <c r="AA2" s="355"/>
      <c r="AB2" s="355"/>
      <c r="AC2" s="355"/>
      <c r="AD2" s="354" t="s">
        <v>38</v>
      </c>
    </row>
    <row r="3" spans="2:34" ht="28.5" x14ac:dyDescent="0.25">
      <c r="B3" s="361"/>
      <c r="C3" s="361"/>
      <c r="D3" s="361"/>
      <c r="E3" s="361"/>
      <c r="F3" s="361"/>
      <c r="G3" s="361"/>
      <c r="H3" s="361"/>
      <c r="I3" s="361"/>
      <c r="J3" s="361"/>
      <c r="K3" s="361"/>
      <c r="L3" s="362"/>
      <c r="M3" s="361"/>
      <c r="N3" s="361"/>
      <c r="O3" s="361"/>
      <c r="P3" s="361"/>
      <c r="Q3" s="361"/>
      <c r="T3" s="356" t="s">
        <v>39</v>
      </c>
      <c r="U3" s="357" t="s">
        <v>40</v>
      </c>
      <c r="V3" s="358" t="s">
        <v>41</v>
      </c>
      <c r="W3" s="357" t="s">
        <v>42</v>
      </c>
      <c r="X3" s="359" t="s">
        <v>43</v>
      </c>
      <c r="Y3" s="360" t="s">
        <v>44</v>
      </c>
      <c r="Z3" s="360" t="s">
        <v>45</v>
      </c>
      <c r="AA3" s="360" t="s">
        <v>46</v>
      </c>
      <c r="AB3" s="360" t="s">
        <v>47</v>
      </c>
      <c r="AC3" s="360" t="s">
        <v>48</v>
      </c>
      <c r="AD3" s="360" t="s">
        <v>49</v>
      </c>
    </row>
    <row r="4" spans="2:34" s="76" customFormat="1" ht="24.95" customHeight="1" x14ac:dyDescent="0.25">
      <c r="B4" s="363" t="s">
        <v>50</v>
      </c>
      <c r="C4" s="363" t="s">
        <v>51</v>
      </c>
      <c r="D4" s="363" t="s">
        <v>52</v>
      </c>
      <c r="E4" s="363" t="s">
        <v>53</v>
      </c>
      <c r="F4" s="363" t="s">
        <v>54</v>
      </c>
      <c r="G4" s="363" t="s">
        <v>54</v>
      </c>
      <c r="H4" s="363" t="s">
        <v>54</v>
      </c>
      <c r="I4" s="363" t="s">
        <v>54</v>
      </c>
      <c r="J4" s="363" t="s">
        <v>54</v>
      </c>
      <c r="K4" s="363" t="s">
        <v>54</v>
      </c>
      <c r="L4" s="121" t="s">
        <v>54</v>
      </c>
      <c r="M4" s="363" t="s">
        <v>54</v>
      </c>
      <c r="N4" s="363" t="s">
        <v>54</v>
      </c>
      <c r="O4" s="364" t="s">
        <v>54</v>
      </c>
      <c r="P4" s="363" t="s">
        <v>55</v>
      </c>
      <c r="Q4" s="363" t="s">
        <v>56</v>
      </c>
      <c r="R4"/>
      <c r="S4"/>
      <c r="T4" s="363" t="s">
        <v>57</v>
      </c>
      <c r="U4" s="363" t="s">
        <v>58</v>
      </c>
      <c r="V4" s="363" t="s">
        <v>59</v>
      </c>
      <c r="W4" s="363" t="s">
        <v>60</v>
      </c>
      <c r="X4" s="363" t="s">
        <v>61</v>
      </c>
      <c r="Y4" s="363" t="s">
        <v>62</v>
      </c>
      <c r="Z4" s="363" t="s">
        <v>63</v>
      </c>
      <c r="AA4" s="363" t="s">
        <v>64</v>
      </c>
      <c r="AB4" s="363" t="s">
        <v>65</v>
      </c>
      <c r="AC4" s="363" t="s">
        <v>66</v>
      </c>
      <c r="AD4" s="363" t="s">
        <v>67</v>
      </c>
      <c r="AE4"/>
      <c r="AF4"/>
      <c r="AG4"/>
    </row>
    <row r="5" spans="2:34" s="76" customFormat="1" ht="24.95" customHeight="1" x14ac:dyDescent="0.25">
      <c r="B5" s="363" t="s">
        <v>68</v>
      </c>
      <c r="C5" s="363"/>
      <c r="D5" s="363" t="s">
        <v>69</v>
      </c>
      <c r="E5" s="363" t="s">
        <v>70</v>
      </c>
      <c r="F5" s="363" t="s">
        <v>71</v>
      </c>
      <c r="G5" s="363" t="s">
        <v>72</v>
      </c>
      <c r="H5" s="363" t="s">
        <v>73</v>
      </c>
      <c r="I5" s="363" t="s">
        <v>74</v>
      </c>
      <c r="J5" s="363" t="s">
        <v>75</v>
      </c>
      <c r="K5" s="363" t="s">
        <v>76</v>
      </c>
      <c r="L5" s="121" t="s">
        <v>77</v>
      </c>
      <c r="M5" s="363" t="s">
        <v>78</v>
      </c>
      <c r="N5" s="363" t="s">
        <v>78</v>
      </c>
      <c r="O5" s="364" t="s">
        <v>79</v>
      </c>
      <c r="P5" s="363" t="s">
        <v>80</v>
      </c>
      <c r="Q5" s="365">
        <v>46259</v>
      </c>
      <c r="R5"/>
      <c r="S5"/>
      <c r="T5" s="363" t="s">
        <v>81</v>
      </c>
      <c r="U5" s="363" t="s">
        <v>82</v>
      </c>
      <c r="V5" s="363" t="s">
        <v>83</v>
      </c>
      <c r="W5" s="363" t="s">
        <v>84</v>
      </c>
      <c r="X5" s="363" t="s">
        <v>85</v>
      </c>
      <c r="Y5" s="363" t="s">
        <v>86</v>
      </c>
      <c r="Z5" s="363" t="s">
        <v>87</v>
      </c>
      <c r="AA5" s="363" t="s">
        <v>88</v>
      </c>
      <c r="AB5" s="363" t="s">
        <v>89</v>
      </c>
      <c r="AC5" s="363" t="s">
        <v>88</v>
      </c>
      <c r="AD5" s="363" t="s">
        <v>90</v>
      </c>
      <c r="AE5"/>
      <c r="AF5"/>
      <c r="AG5"/>
    </row>
    <row r="6" spans="2:34" s="76" customFormat="1" ht="24.95" customHeight="1" x14ac:dyDescent="0.25">
      <c r="B6" s="363"/>
      <c r="C6" s="363"/>
      <c r="D6" s="363" t="s">
        <v>91</v>
      </c>
      <c r="E6" s="363"/>
      <c r="F6" s="363" t="s">
        <v>92</v>
      </c>
      <c r="G6" s="363" t="s">
        <v>93</v>
      </c>
      <c r="H6" s="363" t="s">
        <v>94</v>
      </c>
      <c r="I6" s="363" t="s">
        <v>95</v>
      </c>
      <c r="J6" s="363" t="s">
        <v>96</v>
      </c>
      <c r="K6" s="365" t="s">
        <v>97</v>
      </c>
      <c r="L6" s="121" t="s">
        <v>98</v>
      </c>
      <c r="M6" s="363" t="s">
        <v>99</v>
      </c>
      <c r="N6" s="363" t="s">
        <v>100</v>
      </c>
      <c r="O6" s="364" t="s">
        <v>101</v>
      </c>
      <c r="P6" s="363" t="s">
        <v>102</v>
      </c>
      <c r="Q6" s="365">
        <v>46290</v>
      </c>
      <c r="R6"/>
      <c r="S6"/>
      <c r="T6" s="363" t="s">
        <v>103</v>
      </c>
      <c r="U6" s="363" t="s">
        <v>104</v>
      </c>
      <c r="V6" s="363" t="s">
        <v>105</v>
      </c>
      <c r="W6" s="363" t="s">
        <v>106</v>
      </c>
      <c r="X6" s="363" t="s">
        <v>107</v>
      </c>
      <c r="Y6" s="363" t="s">
        <v>108</v>
      </c>
      <c r="Z6" s="363" t="s">
        <v>109</v>
      </c>
      <c r="AA6" s="363" t="s">
        <v>109</v>
      </c>
      <c r="AB6" s="363" t="s">
        <v>110</v>
      </c>
      <c r="AC6" s="363" t="s">
        <v>109</v>
      </c>
      <c r="AD6" s="363" t="s">
        <v>111</v>
      </c>
      <c r="AE6"/>
      <c r="AF6"/>
      <c r="AG6"/>
    </row>
    <row r="7" spans="2:34" s="76" customFormat="1" ht="24.95" customHeight="1" x14ac:dyDescent="0.25">
      <c r="B7" s="363"/>
      <c r="C7" s="363"/>
      <c r="D7" s="363"/>
      <c r="E7" s="363"/>
      <c r="F7" s="363"/>
      <c r="G7" s="363" t="s">
        <v>112</v>
      </c>
      <c r="H7" s="363"/>
      <c r="I7" s="363"/>
      <c r="J7" s="363" t="s">
        <v>113</v>
      </c>
      <c r="K7" s="365" t="s">
        <v>114</v>
      </c>
      <c r="L7" s="121" t="s">
        <v>115</v>
      </c>
      <c r="M7" s="363" t="s">
        <v>116</v>
      </c>
      <c r="N7" s="363" t="s">
        <v>117</v>
      </c>
      <c r="O7" s="364" t="s">
        <v>118</v>
      </c>
      <c r="P7" s="363" t="s">
        <v>119</v>
      </c>
      <c r="Q7" s="79">
        <v>46320</v>
      </c>
      <c r="R7"/>
      <c r="S7"/>
      <c r="T7" s="363" t="s">
        <v>120</v>
      </c>
      <c r="U7" s="363" t="s">
        <v>121</v>
      </c>
      <c r="V7" s="363" t="s">
        <v>122</v>
      </c>
      <c r="W7" s="363" t="s">
        <v>123</v>
      </c>
      <c r="X7" s="363" t="s">
        <v>124</v>
      </c>
      <c r="Y7" s="363" t="s">
        <v>125</v>
      </c>
      <c r="Z7" s="363" t="s">
        <v>126</v>
      </c>
      <c r="AA7" s="363" t="s">
        <v>127</v>
      </c>
      <c r="AB7" s="363" t="s">
        <v>128</v>
      </c>
      <c r="AC7" s="363" t="s">
        <v>125</v>
      </c>
      <c r="AD7" s="363" t="s">
        <v>129</v>
      </c>
      <c r="AE7"/>
      <c r="AF7"/>
      <c r="AG7"/>
    </row>
    <row r="8" spans="2:34" s="76" customFormat="1" ht="24.95" customHeight="1" x14ac:dyDescent="0.25">
      <c r="B8" s="363"/>
      <c r="C8" s="363"/>
      <c r="D8" s="363"/>
      <c r="E8" s="363"/>
      <c r="F8" s="363"/>
      <c r="G8" s="363"/>
      <c r="H8" s="363"/>
      <c r="I8" s="363"/>
      <c r="J8" s="363" t="s">
        <v>130</v>
      </c>
      <c r="K8" s="365" t="s">
        <v>131</v>
      </c>
      <c r="L8" s="121" t="s">
        <v>132</v>
      </c>
      <c r="M8" s="363"/>
      <c r="N8" s="363"/>
      <c r="O8" s="364" t="s">
        <v>133</v>
      </c>
      <c r="P8" s="363"/>
      <c r="Q8" s="79">
        <v>46351</v>
      </c>
      <c r="R8"/>
      <c r="S8"/>
      <c r="T8" s="363" t="s">
        <v>134</v>
      </c>
      <c r="U8" s="363" t="s">
        <v>135</v>
      </c>
      <c r="V8" s="363" t="s">
        <v>136</v>
      </c>
      <c r="W8" s="363"/>
      <c r="X8" s="363" t="s">
        <v>137</v>
      </c>
      <c r="Y8" s="363"/>
      <c r="Z8" s="363"/>
      <c r="AA8" s="363"/>
      <c r="AB8" s="363"/>
      <c r="AC8" s="363"/>
      <c r="AD8" s="363"/>
      <c r="AE8"/>
      <c r="AF8"/>
      <c r="AG8"/>
    </row>
    <row r="9" spans="2:34" s="76" customFormat="1" ht="24.95" customHeight="1" x14ac:dyDescent="0.25">
      <c r="B9" s="363"/>
      <c r="C9" s="363"/>
      <c r="D9" s="363"/>
      <c r="E9" s="363"/>
      <c r="F9" s="363"/>
      <c r="G9" s="363"/>
      <c r="H9" s="363"/>
      <c r="I9" s="363"/>
      <c r="J9" s="363" t="s">
        <v>138</v>
      </c>
      <c r="K9" s="365" t="s">
        <v>139</v>
      </c>
      <c r="L9" s="121" t="s">
        <v>55</v>
      </c>
      <c r="M9" s="363"/>
      <c r="N9" s="363"/>
      <c r="O9" s="364" t="s">
        <v>140</v>
      </c>
      <c r="P9" s="363"/>
      <c r="Q9" s="79">
        <v>46357</v>
      </c>
      <c r="R9"/>
      <c r="S9"/>
      <c r="T9" s="363"/>
      <c r="U9" s="363" t="s">
        <v>141</v>
      </c>
      <c r="V9" s="363" t="s">
        <v>142</v>
      </c>
      <c r="W9" s="363"/>
      <c r="X9" s="363" t="s">
        <v>143</v>
      </c>
      <c r="Y9" s="363"/>
      <c r="Z9" s="363"/>
      <c r="AA9" s="363"/>
      <c r="AB9" s="363"/>
      <c r="AC9" s="363"/>
      <c r="AD9" s="363"/>
      <c r="AE9"/>
      <c r="AF9"/>
      <c r="AG9"/>
    </row>
    <row r="10" spans="2:34" s="76" customFormat="1" ht="24.95" customHeight="1" x14ac:dyDescent="0.25">
      <c r="B10" s="363"/>
      <c r="C10" s="363"/>
      <c r="D10" s="363"/>
      <c r="E10" s="363"/>
      <c r="F10" s="363"/>
      <c r="G10" s="363"/>
      <c r="H10" s="363"/>
      <c r="I10" s="363"/>
      <c r="J10" s="363" t="s">
        <v>144</v>
      </c>
      <c r="K10" s="363"/>
      <c r="L10" s="363"/>
      <c r="M10" s="363"/>
      <c r="N10" s="363"/>
      <c r="O10" s="364" t="s">
        <v>145</v>
      </c>
      <c r="P10" s="363"/>
      <c r="Q10" s="79">
        <v>46388</v>
      </c>
      <c r="R10"/>
      <c r="S10"/>
      <c r="T10"/>
      <c r="U10"/>
      <c r="V10"/>
      <c r="W10"/>
      <c r="X10"/>
      <c r="Y10"/>
      <c r="Z10"/>
      <c r="AA10"/>
      <c r="AB10"/>
      <c r="AC10"/>
      <c r="AD10"/>
      <c r="AE10"/>
      <c r="AF10"/>
      <c r="AG10"/>
      <c r="AH10"/>
    </row>
    <row r="11" spans="2:34" s="76" customFormat="1" ht="24.95" customHeight="1" x14ac:dyDescent="0.25">
      <c r="B11" s="77"/>
      <c r="C11" s="77"/>
      <c r="D11" s="77"/>
      <c r="E11" s="77"/>
      <c r="F11" s="77"/>
      <c r="G11" s="77"/>
      <c r="H11" s="77"/>
      <c r="I11" s="77"/>
      <c r="J11" s="363" t="s">
        <v>146</v>
      </c>
      <c r="K11" s="77"/>
      <c r="L11" s="77"/>
      <c r="M11" s="77"/>
      <c r="N11" s="77"/>
      <c r="O11" s="322" t="s">
        <v>147</v>
      </c>
      <c r="P11" s="77"/>
      <c r="Q11" s="79">
        <v>46419</v>
      </c>
      <c r="R11"/>
      <c r="S11"/>
      <c r="AE11"/>
      <c r="AF11"/>
      <c r="AG11"/>
    </row>
    <row r="12" spans="2:34" s="76" customFormat="1" ht="24.95" customHeight="1" x14ac:dyDescent="0.25">
      <c r="B12" s="77"/>
      <c r="C12" s="77"/>
      <c r="D12" s="77"/>
      <c r="E12" s="77"/>
      <c r="F12" s="77"/>
      <c r="G12" s="77"/>
      <c r="H12" s="77"/>
      <c r="I12" s="77"/>
      <c r="J12" s="363" t="s">
        <v>148</v>
      </c>
      <c r="K12" s="77"/>
      <c r="L12" s="77"/>
      <c r="M12" s="77"/>
      <c r="N12" s="77"/>
      <c r="O12" s="322" t="s">
        <v>149</v>
      </c>
      <c r="P12" s="77"/>
      <c r="Q12" s="79">
        <v>46447</v>
      </c>
      <c r="R12"/>
      <c r="S12"/>
      <c r="AE12"/>
      <c r="AF12"/>
      <c r="AG12"/>
    </row>
    <row r="13" spans="2:34" s="76" customFormat="1" ht="24.95" customHeight="1" x14ac:dyDescent="0.25">
      <c r="B13" s="77"/>
      <c r="C13" s="77"/>
      <c r="D13" s="77"/>
      <c r="E13" s="77"/>
      <c r="F13" s="77"/>
      <c r="G13" s="77"/>
      <c r="H13" s="77"/>
      <c r="I13" s="77"/>
      <c r="J13" s="363" t="s">
        <v>150</v>
      </c>
      <c r="K13" s="77"/>
      <c r="L13" s="77"/>
      <c r="M13" s="77"/>
      <c r="N13" s="77"/>
      <c r="O13" s="322" t="s">
        <v>80</v>
      </c>
      <c r="P13" s="77"/>
      <c r="Q13" s="79">
        <v>46478</v>
      </c>
      <c r="R13"/>
      <c r="S13"/>
      <c r="AE13"/>
      <c r="AF13"/>
      <c r="AG13"/>
    </row>
    <row r="14" spans="2:34" s="76" customFormat="1" ht="24.95" customHeight="1" x14ac:dyDescent="0.25">
      <c r="B14" s="77"/>
      <c r="C14" s="77"/>
      <c r="D14" s="77"/>
      <c r="E14" s="77"/>
      <c r="F14" s="77"/>
      <c r="G14" s="77"/>
      <c r="H14" s="77"/>
      <c r="I14" s="77"/>
      <c r="J14" s="363" t="s">
        <v>151</v>
      </c>
      <c r="K14" s="77"/>
      <c r="L14" s="77"/>
      <c r="M14" s="77"/>
      <c r="N14" s="77"/>
      <c r="O14" s="322" t="s">
        <v>102</v>
      </c>
      <c r="P14" s="77"/>
      <c r="Q14" s="79">
        <v>46478</v>
      </c>
      <c r="R14"/>
      <c r="S14"/>
      <c r="AE14"/>
      <c r="AF14"/>
      <c r="AG14"/>
    </row>
    <row r="15" spans="2:34" s="76" customFormat="1" ht="24.95" customHeight="1" x14ac:dyDescent="0.25">
      <c r="B15" s="77"/>
      <c r="C15" s="77"/>
      <c r="D15" s="77"/>
      <c r="E15" s="77"/>
      <c r="F15" s="77"/>
      <c r="G15" s="77"/>
      <c r="H15" s="77"/>
      <c r="I15" s="77"/>
      <c r="J15" s="363" t="s">
        <v>152</v>
      </c>
      <c r="K15" s="77"/>
      <c r="L15" s="77"/>
      <c r="M15" s="77"/>
      <c r="N15" s="77"/>
      <c r="O15" s="322" t="s">
        <v>153</v>
      </c>
      <c r="P15" s="77"/>
      <c r="Q15" s="79">
        <v>46478</v>
      </c>
    </row>
    <row r="16" spans="2:34" s="76" customFormat="1" ht="24.95" customHeight="1" x14ac:dyDescent="0.25">
      <c r="B16" s="77"/>
      <c r="C16" s="77"/>
      <c r="D16" s="77"/>
      <c r="E16" s="77"/>
      <c r="F16" s="77"/>
      <c r="G16" s="77"/>
      <c r="H16" s="77"/>
      <c r="I16" s="77"/>
      <c r="J16" s="363" t="s">
        <v>154</v>
      </c>
      <c r="K16" s="77"/>
      <c r="L16" s="77"/>
      <c r="M16" s="77"/>
      <c r="N16" s="77"/>
      <c r="O16" s="77"/>
      <c r="P16" s="77"/>
      <c r="Q16" s="79">
        <v>46478</v>
      </c>
    </row>
    <row r="17" spans="2:17" s="76" customFormat="1" ht="24.95" customHeight="1" x14ac:dyDescent="0.25">
      <c r="B17" s="77"/>
      <c r="C17" s="77"/>
      <c r="D17" s="77"/>
      <c r="E17" s="77"/>
      <c r="F17" s="79"/>
      <c r="G17" s="77"/>
      <c r="H17" s="77"/>
      <c r="I17" s="79"/>
      <c r="J17" s="363" t="s">
        <v>139</v>
      </c>
      <c r="K17" s="77"/>
      <c r="L17" s="77"/>
      <c r="M17" s="77"/>
      <c r="N17" s="77"/>
      <c r="O17" s="77"/>
      <c r="P17" s="77"/>
      <c r="Q17" s="79">
        <v>46478</v>
      </c>
    </row>
    <row r="18" spans="2:17" s="76" customFormat="1" ht="24.95" customHeight="1" x14ac:dyDescent="0.25">
      <c r="F18" s="78"/>
      <c r="I18" s="78"/>
      <c r="J18" s="78"/>
      <c r="K18" s="78"/>
    </row>
    <row r="19" spans="2:17" s="76" customFormat="1" ht="24.95" customHeight="1" x14ac:dyDescent="0.25">
      <c r="F19" s="78"/>
      <c r="I19" s="78"/>
      <c r="J19" s="78"/>
      <c r="K19" s="78"/>
    </row>
    <row r="20" spans="2:17" s="76" customFormat="1" ht="24.95" customHeight="1" x14ac:dyDescent="0.25">
      <c r="F20" s="78"/>
      <c r="I20" s="78"/>
      <c r="J20" s="78"/>
      <c r="K20" s="78"/>
    </row>
    <row r="21" spans="2:17" s="76" customFormat="1" ht="24.95" customHeight="1" x14ac:dyDescent="0.25">
      <c r="F21" s="78"/>
      <c r="H21" s="78"/>
      <c r="I21" s="78"/>
      <c r="J21" s="78"/>
      <c r="K21"/>
      <c r="L21" s="78"/>
    </row>
    <row r="22" spans="2:17" s="76" customFormat="1" ht="24.95" customHeight="1" x14ac:dyDescent="0.25">
      <c r="F22" s="78"/>
      <c r="H22" s="78"/>
      <c r="I22" s="78"/>
      <c r="J22" s="78"/>
      <c r="K22"/>
      <c r="L22" s="78"/>
    </row>
    <row r="23" spans="2:17" s="76" customFormat="1" ht="24.95" customHeight="1" x14ac:dyDescent="0.25">
      <c r="F23" s="78"/>
      <c r="H23" s="78"/>
      <c r="I23" s="78"/>
      <c r="J23" s="78"/>
      <c r="K23"/>
      <c r="L23" s="78"/>
    </row>
    <row r="24" spans="2:17" s="76" customFormat="1" ht="24.95" customHeight="1" x14ac:dyDescent="0.25">
      <c r="F24" s="78"/>
      <c r="H24" s="78"/>
      <c r="I24" s="78"/>
      <c r="J24" s="78"/>
      <c r="K24"/>
      <c r="L24" s="78"/>
    </row>
    <row r="25" spans="2:17" s="76" customFormat="1" ht="24.95" customHeight="1" x14ac:dyDescent="0.25">
      <c r="F25" s="78"/>
      <c r="H25" s="78"/>
      <c r="I25" s="78"/>
      <c r="J25" s="78"/>
      <c r="K25"/>
      <c r="L25" s="78"/>
    </row>
    <row r="26" spans="2:17" s="76" customFormat="1" ht="24.95" customHeight="1" x14ac:dyDescent="0.25">
      <c r="F26" s="78"/>
      <c r="H26" s="78"/>
      <c r="I26" s="78"/>
      <c r="J26" s="78"/>
      <c r="K26"/>
      <c r="L26" s="78"/>
    </row>
    <row r="27" spans="2:17" x14ac:dyDescent="0.25">
      <c r="B27" s="76"/>
      <c r="F27" s="18"/>
      <c r="H27" s="18"/>
      <c r="I27" s="18"/>
      <c r="J27" s="18"/>
      <c r="L27" s="18"/>
      <c r="Q27" s="76"/>
    </row>
    <row r="28" spans="2:17" x14ac:dyDescent="0.25">
      <c r="B28" s="76"/>
      <c r="F28" s="18"/>
      <c r="H28" s="18"/>
      <c r="I28" s="18"/>
      <c r="J28" s="18"/>
      <c r="L28" s="18"/>
      <c r="Q28" s="76"/>
    </row>
    <row r="29" spans="2:17" x14ac:dyDescent="0.25">
      <c r="B29" s="76"/>
      <c r="Q29" s="76"/>
    </row>
    <row r="30" spans="2:17" x14ac:dyDescent="0.25">
      <c r="B30" s="76"/>
      <c r="Q30" s="76"/>
    </row>
    <row r="31" spans="2:17" x14ac:dyDescent="0.25">
      <c r="Q31" s="13"/>
    </row>
  </sheetData>
  <mergeCells count="1">
    <mergeCell ref="F2:Q2"/>
  </mergeCells>
  <pageMargins left="0.7" right="0.7" top="0.75" bottom="0.75" header="0.3" footer="0.3"/>
  <pageSetup paperSize="9" orientation="portrait" r:id="rId1"/>
  <headerFooter>
    <oddFooter>&amp;L_x000D_&amp;1#&amp;"Calibri"&amp;10&amp;KFF0000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483-513F-4074-9AA7-9FEECC83E5A9}">
  <sheetPr codeName="Sheet2">
    <tabColor theme="4"/>
    <pageSetUpPr autoPageBreaks="0"/>
  </sheetPr>
  <dimension ref="A1:S80"/>
  <sheetViews>
    <sheetView showGridLines="0" topLeftCell="A39" zoomScale="70" zoomScaleNormal="70" workbookViewId="0">
      <selection activeCell="D39" sqref="D39:K39"/>
    </sheetView>
  </sheetViews>
  <sheetFormatPr defaultColWidth="0" defaultRowHeight="0" customHeight="1" zeroHeight="1" x14ac:dyDescent="0.2"/>
  <cols>
    <col min="1" max="1" width="1.42578125" style="4" customWidth="1"/>
    <col min="2" max="2" width="2.42578125" style="4" customWidth="1"/>
    <col min="3" max="3" width="5.5703125" style="4" customWidth="1"/>
    <col min="4" max="4" width="62.42578125" style="25" customWidth="1"/>
    <col min="5" max="5" width="15.5703125" style="26" customWidth="1"/>
    <col min="6" max="11" width="15.5703125" style="4" customWidth="1"/>
    <col min="12" max="12" width="7.5703125" style="4" customWidth="1"/>
    <col min="13" max="13" width="1.42578125" style="4" customWidth="1"/>
    <col min="14" max="19" width="0" style="4" hidden="1" customWidth="1"/>
    <col min="20" max="16384" width="8.5703125" style="4" hidden="1"/>
  </cols>
  <sheetData>
    <row r="1" spans="2:12" ht="8.1" customHeight="1" thickBot="1" x14ac:dyDescent="0.25"/>
    <row r="2" spans="2:12" s="29" customFormat="1" ht="27" thickBot="1" x14ac:dyDescent="0.4">
      <c r="B2" s="27"/>
      <c r="C2" s="28" t="s">
        <v>4</v>
      </c>
      <c r="D2" s="28"/>
      <c r="E2" s="48"/>
      <c r="F2" s="48"/>
      <c r="G2" s="48"/>
      <c r="H2" s="48"/>
      <c r="I2" s="48"/>
      <c r="J2" s="48"/>
      <c r="K2" s="48"/>
      <c r="L2" s="52"/>
    </row>
    <row r="3" spans="2:12" ht="14.25" x14ac:dyDescent="0.2">
      <c r="B3" s="30"/>
      <c r="G3" s="47"/>
      <c r="L3" s="31"/>
    </row>
    <row r="4" spans="2:12" ht="14.25" x14ac:dyDescent="0.2">
      <c r="B4" s="30"/>
      <c r="G4" s="47"/>
      <c r="L4" s="31"/>
    </row>
    <row r="5" spans="2:12" ht="14.25" x14ac:dyDescent="0.2">
      <c r="B5" s="30"/>
      <c r="G5" s="47"/>
      <c r="L5" s="31"/>
    </row>
    <row r="6" spans="2:12" ht="14.25" x14ac:dyDescent="0.2">
      <c r="B6" s="30"/>
      <c r="G6" s="47"/>
      <c r="L6" s="31"/>
    </row>
    <row r="7" spans="2:12" ht="15.75" x14ac:dyDescent="0.25">
      <c r="B7" s="32"/>
      <c r="C7" s="33" t="s">
        <v>155</v>
      </c>
      <c r="D7" s="51"/>
      <c r="E7" s="51"/>
      <c r="F7" s="51"/>
      <c r="G7" s="51"/>
      <c r="H7" s="51"/>
      <c r="I7" s="51"/>
      <c r="J7" s="51"/>
      <c r="K7" s="51"/>
      <c r="L7" s="53"/>
    </row>
    <row r="8" spans="2:12" ht="15.75" x14ac:dyDescent="0.25">
      <c r="B8" s="54"/>
      <c r="C8" s="49"/>
      <c r="D8" s="49"/>
      <c r="E8" s="49"/>
      <c r="F8" s="49"/>
      <c r="G8" s="49"/>
      <c r="H8" s="49"/>
      <c r="I8" s="49"/>
      <c r="J8" s="49"/>
      <c r="K8" s="49"/>
      <c r="L8" s="55"/>
    </row>
    <row r="9" spans="2:12" ht="18" x14ac:dyDescent="0.25">
      <c r="B9" s="54"/>
      <c r="C9" s="50" t="s">
        <v>156</v>
      </c>
      <c r="D9" s="56"/>
      <c r="E9" s="57"/>
      <c r="F9" s="57"/>
      <c r="G9" s="58"/>
      <c r="H9" s="403"/>
      <c r="I9" s="403"/>
      <c r="J9" s="59"/>
      <c r="K9" s="49"/>
      <c r="L9" s="55"/>
    </row>
    <row r="10" spans="2:12" ht="9" customHeight="1" x14ac:dyDescent="0.25">
      <c r="B10" s="54"/>
      <c r="C10" s="50"/>
      <c r="D10" s="50"/>
      <c r="E10" s="50"/>
      <c r="F10" s="50"/>
      <c r="G10" s="50"/>
      <c r="H10" s="50"/>
      <c r="I10" s="50"/>
      <c r="J10" s="50"/>
      <c r="K10" s="49"/>
      <c r="L10" s="55"/>
    </row>
    <row r="11" spans="2:12" ht="15.6" customHeight="1" x14ac:dyDescent="0.25">
      <c r="B11" s="54"/>
      <c r="C11" s="50"/>
      <c r="D11" s="402" t="s">
        <v>157</v>
      </c>
      <c r="E11" s="402"/>
      <c r="F11" s="402"/>
      <c r="G11" s="402"/>
      <c r="H11" s="402"/>
      <c r="I11" s="402"/>
      <c r="J11" s="402"/>
      <c r="K11" s="49"/>
      <c r="L11" s="55"/>
    </row>
    <row r="12" spans="2:12" ht="15.75" x14ac:dyDescent="0.25">
      <c r="B12" s="54"/>
      <c r="C12" s="50"/>
      <c r="D12" s="402" t="s">
        <v>158</v>
      </c>
      <c r="E12" s="402"/>
      <c r="F12" s="402"/>
      <c r="G12" s="402"/>
      <c r="H12" s="402"/>
      <c r="I12" s="402"/>
      <c r="J12" s="402"/>
      <c r="K12" s="49"/>
      <c r="L12" s="55"/>
    </row>
    <row r="13" spans="2:12" ht="15.75" x14ac:dyDescent="0.25">
      <c r="B13" s="54"/>
      <c r="C13" s="50"/>
      <c r="D13" s="402" t="s">
        <v>159</v>
      </c>
      <c r="E13" s="402"/>
      <c r="F13" s="402"/>
      <c r="G13" s="402"/>
      <c r="H13" s="402"/>
      <c r="I13" s="402"/>
      <c r="J13" s="402"/>
      <c r="K13" s="49"/>
      <c r="L13" s="55"/>
    </row>
    <row r="14" spans="2:12" ht="15.75" x14ac:dyDescent="0.25">
      <c r="B14" s="54"/>
      <c r="C14" s="50"/>
      <c r="D14" s="402" t="s">
        <v>160</v>
      </c>
      <c r="E14" s="402"/>
      <c r="F14" s="402"/>
      <c r="G14" s="402"/>
      <c r="H14" s="402"/>
      <c r="I14" s="402"/>
      <c r="J14" s="402"/>
      <c r="K14" s="49"/>
      <c r="L14" s="55"/>
    </row>
    <row r="15" spans="2:12" ht="18.75" customHeight="1" x14ac:dyDescent="0.25">
      <c r="B15" s="54"/>
      <c r="C15" s="50"/>
      <c r="D15" s="402" t="s">
        <v>161</v>
      </c>
      <c r="E15" s="402"/>
      <c r="F15" s="402"/>
      <c r="G15" s="402"/>
      <c r="H15" s="402"/>
      <c r="I15" s="402"/>
      <c r="J15" s="402"/>
      <c r="K15" s="49"/>
      <c r="L15" s="55"/>
    </row>
    <row r="16" spans="2:12" ht="18.75" customHeight="1" x14ac:dyDescent="0.25">
      <c r="B16" s="54"/>
      <c r="C16" s="50"/>
      <c r="D16" s="402" t="s">
        <v>162</v>
      </c>
      <c r="E16" s="402"/>
      <c r="F16" s="402"/>
      <c r="G16" s="402"/>
      <c r="H16" s="402"/>
      <c r="I16" s="402"/>
      <c r="J16" s="402"/>
      <c r="K16" s="49"/>
      <c r="L16" s="55"/>
    </row>
    <row r="17" spans="2:12" ht="15.75" x14ac:dyDescent="0.25">
      <c r="B17" s="54"/>
      <c r="C17" s="49"/>
      <c r="D17" s="402"/>
      <c r="E17" s="402"/>
      <c r="F17" s="402"/>
      <c r="G17" s="402"/>
      <c r="H17" s="402"/>
      <c r="I17" s="402"/>
      <c r="J17" s="402"/>
      <c r="K17" s="49"/>
      <c r="L17" s="55"/>
    </row>
    <row r="18" spans="2:12" ht="270.60000000000002" customHeight="1" x14ac:dyDescent="0.25">
      <c r="B18" s="54"/>
      <c r="C18" s="49"/>
      <c r="D18" s="399" t="s">
        <v>163</v>
      </c>
      <c r="E18" s="400"/>
      <c r="F18" s="400"/>
      <c r="G18" s="400"/>
      <c r="H18" s="400"/>
      <c r="I18" s="400"/>
      <c r="J18" s="400"/>
      <c r="K18" s="401"/>
      <c r="L18" s="55"/>
    </row>
    <row r="19" spans="2:12" ht="15.75" x14ac:dyDescent="0.25">
      <c r="B19" s="54"/>
      <c r="C19" s="49"/>
      <c r="D19" s="49"/>
      <c r="E19" s="49"/>
      <c r="F19" s="49"/>
      <c r="G19" s="49"/>
      <c r="H19" s="49"/>
      <c r="I19" s="49"/>
      <c r="J19" s="49"/>
      <c r="K19" s="49"/>
      <c r="L19" s="55"/>
    </row>
    <row r="20" spans="2:12" ht="18" x14ac:dyDescent="0.25">
      <c r="B20" s="54"/>
      <c r="C20" s="50" t="s">
        <v>164</v>
      </c>
      <c r="D20" s="56"/>
      <c r="E20" s="57"/>
      <c r="F20" s="57"/>
      <c r="G20" s="58"/>
      <c r="H20" s="403"/>
      <c r="I20" s="403"/>
      <c r="J20" s="59"/>
      <c r="K20" s="49"/>
      <c r="L20" s="55"/>
    </row>
    <row r="21" spans="2:12" ht="9" customHeight="1" x14ac:dyDescent="0.25">
      <c r="B21" s="54"/>
      <c r="C21" s="50"/>
      <c r="D21" s="50"/>
      <c r="E21" s="50"/>
      <c r="F21" s="50"/>
      <c r="G21" s="50"/>
      <c r="H21" s="50"/>
      <c r="I21" s="50"/>
      <c r="J21" s="50"/>
      <c r="K21" s="49"/>
      <c r="L21" s="55"/>
    </row>
    <row r="22" spans="2:12" ht="15.6" customHeight="1" x14ac:dyDescent="0.25">
      <c r="B22" s="54"/>
      <c r="C22" s="50"/>
      <c r="D22" s="402" t="s">
        <v>157</v>
      </c>
      <c r="E22" s="402"/>
      <c r="F22" s="402"/>
      <c r="G22" s="402"/>
      <c r="H22" s="402"/>
      <c r="I22" s="402"/>
      <c r="J22" s="402"/>
      <c r="K22" s="49"/>
      <c r="L22" s="55"/>
    </row>
    <row r="23" spans="2:12" ht="15.75" x14ac:dyDescent="0.25">
      <c r="B23" s="54"/>
      <c r="C23" s="50"/>
      <c r="D23" s="402" t="s">
        <v>165</v>
      </c>
      <c r="E23" s="402"/>
      <c r="F23" s="402"/>
      <c r="G23" s="402"/>
      <c r="H23" s="402"/>
      <c r="I23" s="402"/>
      <c r="J23" s="402"/>
      <c r="K23" s="49"/>
      <c r="L23" s="55"/>
    </row>
    <row r="24" spans="2:12" ht="15.75" x14ac:dyDescent="0.25">
      <c r="B24" s="54"/>
      <c r="C24" s="49"/>
      <c r="D24" s="402" t="s">
        <v>166</v>
      </c>
      <c r="E24" s="402"/>
      <c r="F24" s="402"/>
      <c r="G24" s="402"/>
      <c r="H24" s="402"/>
      <c r="I24" s="402"/>
      <c r="J24" s="402"/>
      <c r="K24" s="49"/>
      <c r="L24" s="55"/>
    </row>
    <row r="25" spans="2:12" ht="15.75" x14ac:dyDescent="0.25">
      <c r="B25" s="54"/>
      <c r="C25" s="49"/>
      <c r="D25" s="402" t="s">
        <v>167</v>
      </c>
      <c r="E25" s="402"/>
      <c r="F25" s="402"/>
      <c r="G25" s="402"/>
      <c r="H25" s="402"/>
      <c r="I25" s="402"/>
      <c r="J25" s="402"/>
      <c r="K25" s="49"/>
      <c r="L25" s="55"/>
    </row>
    <row r="26" spans="2:12" ht="15.75" x14ac:dyDescent="0.25">
      <c r="B26" s="54"/>
      <c r="C26" s="49"/>
      <c r="D26" s="402" t="s">
        <v>168</v>
      </c>
      <c r="E26" s="402"/>
      <c r="F26" s="402"/>
      <c r="G26" s="402"/>
      <c r="H26" s="402"/>
      <c r="I26" s="402"/>
      <c r="J26" s="402"/>
      <c r="K26" s="49"/>
      <c r="L26" s="55"/>
    </row>
    <row r="27" spans="2:12" ht="18" customHeight="1" x14ac:dyDescent="0.25">
      <c r="B27" s="54"/>
      <c r="C27" s="49"/>
      <c r="D27" s="402" t="s">
        <v>162</v>
      </c>
      <c r="E27" s="402"/>
      <c r="F27" s="402"/>
      <c r="G27" s="402"/>
      <c r="H27" s="402"/>
      <c r="I27" s="402"/>
      <c r="J27" s="402"/>
      <c r="K27" s="49"/>
      <c r="L27" s="55"/>
    </row>
    <row r="28" spans="2:12" ht="15.75" x14ac:dyDescent="0.25">
      <c r="B28" s="54"/>
      <c r="C28" s="49"/>
      <c r="D28" s="402"/>
      <c r="E28" s="402"/>
      <c r="F28" s="402"/>
      <c r="G28" s="402"/>
      <c r="H28" s="402"/>
      <c r="I28" s="402"/>
      <c r="J28" s="402"/>
      <c r="K28" s="49"/>
      <c r="L28" s="55"/>
    </row>
    <row r="29" spans="2:12" ht="269.45" customHeight="1" x14ac:dyDescent="0.25">
      <c r="B29" s="54"/>
      <c r="C29" s="49"/>
      <c r="D29" s="399" t="s">
        <v>169</v>
      </c>
      <c r="E29" s="400"/>
      <c r="F29" s="400"/>
      <c r="G29" s="400"/>
      <c r="H29" s="400"/>
      <c r="I29" s="400"/>
      <c r="J29" s="400"/>
      <c r="K29" s="401"/>
      <c r="L29" s="55"/>
    </row>
    <row r="30" spans="2:12" ht="15.75" x14ac:dyDescent="0.25">
      <c r="B30" s="54"/>
      <c r="C30" s="49"/>
      <c r="D30" s="49"/>
      <c r="E30" s="49"/>
      <c r="F30" s="49"/>
      <c r="G30" s="49"/>
      <c r="H30" s="49"/>
      <c r="I30" s="49"/>
      <c r="J30" s="49"/>
      <c r="K30" s="49"/>
      <c r="L30" s="55"/>
    </row>
    <row r="31" spans="2:12" ht="18" x14ac:dyDescent="0.25">
      <c r="B31" s="34"/>
      <c r="C31" s="50" t="s">
        <v>170</v>
      </c>
      <c r="D31" s="56"/>
      <c r="E31" s="57"/>
      <c r="F31" s="57"/>
      <c r="G31" s="58"/>
      <c r="H31" s="403"/>
      <c r="I31" s="403"/>
      <c r="J31" s="59"/>
      <c r="K31" s="49"/>
      <c r="L31" s="55"/>
    </row>
    <row r="32" spans="2:12" ht="17.45" customHeight="1" x14ac:dyDescent="0.25">
      <c r="B32" s="34"/>
      <c r="C32" s="50"/>
      <c r="D32" s="50"/>
      <c r="E32" s="50"/>
      <c r="F32" s="50"/>
      <c r="G32" s="50"/>
      <c r="H32" s="50"/>
      <c r="I32" s="50"/>
      <c r="J32" s="50"/>
      <c r="K32" s="49"/>
      <c r="L32" s="55"/>
    </row>
    <row r="33" spans="2:12" ht="14.45" customHeight="1" x14ac:dyDescent="0.25">
      <c r="B33" s="54"/>
      <c r="C33" s="50"/>
      <c r="D33" s="402" t="s">
        <v>157</v>
      </c>
      <c r="E33" s="402"/>
      <c r="F33" s="402"/>
      <c r="G33" s="402"/>
      <c r="H33" s="402"/>
      <c r="I33" s="402"/>
      <c r="J33" s="402"/>
      <c r="K33" s="49"/>
      <c r="L33" s="55"/>
    </row>
    <row r="34" spans="2:12" ht="15.75" x14ac:dyDescent="0.25">
      <c r="B34" s="34"/>
      <c r="C34" s="50"/>
      <c r="D34" s="402" t="s">
        <v>171</v>
      </c>
      <c r="E34" s="402"/>
      <c r="F34" s="402"/>
      <c r="G34" s="402"/>
      <c r="H34" s="402"/>
      <c r="I34" s="402"/>
      <c r="J34" s="402"/>
      <c r="K34" s="49"/>
      <c r="L34" s="55"/>
    </row>
    <row r="35" spans="2:12" ht="15.75" x14ac:dyDescent="0.25">
      <c r="B35" s="34"/>
      <c r="C35" s="50"/>
      <c r="D35" s="402" t="s">
        <v>172</v>
      </c>
      <c r="E35" s="402"/>
      <c r="F35" s="402"/>
      <c r="G35" s="402"/>
      <c r="H35" s="402"/>
      <c r="I35" s="402"/>
      <c r="J35" s="402"/>
      <c r="K35" s="49"/>
      <c r="L35" s="55"/>
    </row>
    <row r="36" spans="2:12" ht="15.75" x14ac:dyDescent="0.25">
      <c r="B36" s="34"/>
      <c r="C36" s="50"/>
      <c r="D36" s="402" t="s">
        <v>173</v>
      </c>
      <c r="E36" s="402"/>
      <c r="F36" s="402"/>
      <c r="G36" s="402"/>
      <c r="H36" s="402"/>
      <c r="I36" s="402"/>
      <c r="J36" s="402"/>
      <c r="K36" s="49"/>
      <c r="L36" s="55"/>
    </row>
    <row r="37" spans="2:12" ht="15.75" x14ac:dyDescent="0.25">
      <c r="B37" s="34"/>
      <c r="C37" s="49"/>
      <c r="D37" s="402" t="s">
        <v>174</v>
      </c>
      <c r="E37" s="402"/>
      <c r="F37" s="402"/>
      <c r="G37" s="402"/>
      <c r="H37" s="402"/>
      <c r="I37" s="402"/>
      <c r="J37" s="402"/>
      <c r="K37" s="49"/>
      <c r="L37" s="55"/>
    </row>
    <row r="38" spans="2:12" ht="15.75" x14ac:dyDescent="0.25">
      <c r="B38" s="34"/>
      <c r="C38" s="49"/>
      <c r="D38" s="402"/>
      <c r="E38" s="402"/>
      <c r="F38" s="402"/>
      <c r="G38" s="402"/>
      <c r="H38" s="402"/>
      <c r="I38" s="402"/>
      <c r="J38" s="402"/>
      <c r="K38" s="49"/>
      <c r="L38" s="55"/>
    </row>
    <row r="39" spans="2:12" ht="270" customHeight="1" x14ac:dyDescent="0.25">
      <c r="B39" s="30"/>
      <c r="C39" s="49"/>
      <c r="D39" s="399" t="s">
        <v>169</v>
      </c>
      <c r="E39" s="400"/>
      <c r="F39" s="400"/>
      <c r="G39" s="400"/>
      <c r="H39" s="400"/>
      <c r="I39" s="400"/>
      <c r="J39" s="400"/>
      <c r="K39" s="401"/>
      <c r="L39" s="31"/>
    </row>
    <row r="40" spans="2:12" ht="18" x14ac:dyDescent="0.25">
      <c r="B40" s="54"/>
      <c r="D40" s="56"/>
      <c r="E40" s="57"/>
      <c r="F40" s="57"/>
      <c r="G40" s="58"/>
      <c r="H40" s="403"/>
      <c r="I40" s="403"/>
      <c r="J40" s="59"/>
      <c r="K40" s="49"/>
      <c r="L40" s="55"/>
    </row>
    <row r="41" spans="2:12" ht="18" x14ac:dyDescent="0.25">
      <c r="B41" s="54"/>
      <c r="C41" s="50" t="s">
        <v>175</v>
      </c>
      <c r="D41" s="56"/>
      <c r="E41" s="57"/>
      <c r="F41" s="57"/>
      <c r="G41" s="58"/>
      <c r="H41" s="181"/>
      <c r="I41" s="181"/>
      <c r="J41" s="59"/>
      <c r="K41" s="49"/>
      <c r="L41" s="55"/>
    </row>
    <row r="42" spans="2:12" ht="9" customHeight="1" x14ac:dyDescent="0.25">
      <c r="B42" s="54"/>
      <c r="C42" s="50"/>
      <c r="D42" s="50"/>
      <c r="E42" s="50"/>
      <c r="F42" s="50"/>
      <c r="G42" s="50"/>
      <c r="H42" s="50"/>
      <c r="I42" s="50"/>
      <c r="J42" s="50"/>
      <c r="K42" s="49"/>
      <c r="L42" s="55"/>
    </row>
    <row r="43" spans="2:12" ht="14.45" customHeight="1" x14ac:dyDescent="0.25">
      <c r="B43" s="54"/>
      <c r="C43" s="50"/>
      <c r="D43" s="402" t="s">
        <v>157</v>
      </c>
      <c r="E43" s="402"/>
      <c r="F43" s="402"/>
      <c r="G43" s="402"/>
      <c r="H43" s="402"/>
      <c r="I43" s="402"/>
      <c r="J43" s="402"/>
      <c r="K43" s="49"/>
      <c r="L43" s="55"/>
    </row>
    <row r="44" spans="2:12" ht="9" customHeight="1" x14ac:dyDescent="0.25">
      <c r="B44" s="54"/>
      <c r="C44" s="50"/>
      <c r="D44" s="402"/>
      <c r="E44" s="402"/>
      <c r="F44" s="402"/>
      <c r="G44" s="402"/>
      <c r="H44" s="402"/>
      <c r="I44" s="402"/>
      <c r="J44" s="402"/>
      <c r="K44" s="49"/>
      <c r="L44" s="55"/>
    </row>
    <row r="45" spans="2:12" ht="15.75" x14ac:dyDescent="0.25">
      <c r="B45" s="54"/>
      <c r="C45" s="49"/>
      <c r="D45" s="402" t="s">
        <v>176</v>
      </c>
      <c r="E45" s="402"/>
      <c r="F45" s="402"/>
      <c r="G45" s="402"/>
      <c r="H45" s="402"/>
      <c r="I45" s="402"/>
      <c r="J45" s="402"/>
      <c r="K45" s="49"/>
      <c r="L45" s="55"/>
    </row>
    <row r="46" spans="2:12" ht="15.75" x14ac:dyDescent="0.25">
      <c r="B46" s="54"/>
      <c r="C46" s="49"/>
      <c r="D46" s="402" t="s">
        <v>177</v>
      </c>
      <c r="E46" s="402"/>
      <c r="F46" s="402"/>
      <c r="G46" s="402"/>
      <c r="H46" s="402"/>
      <c r="I46" s="402"/>
      <c r="J46" s="402"/>
      <c r="K46" s="49"/>
      <c r="L46" s="55"/>
    </row>
    <row r="47" spans="2:12" ht="15.75" x14ac:dyDescent="0.25">
      <c r="B47" s="54"/>
      <c r="C47" s="49"/>
      <c r="D47" s="402" t="s">
        <v>178</v>
      </c>
      <c r="E47" s="402"/>
      <c r="F47" s="402"/>
      <c r="G47" s="402"/>
      <c r="H47" s="402"/>
      <c r="I47" s="402"/>
      <c r="J47" s="402"/>
      <c r="K47" s="49"/>
      <c r="L47" s="55"/>
    </row>
    <row r="48" spans="2:12" ht="15.75" x14ac:dyDescent="0.25">
      <c r="B48" s="54"/>
      <c r="C48" s="49"/>
      <c r="D48" s="60" t="s">
        <v>179</v>
      </c>
      <c r="E48" s="60"/>
      <c r="F48" s="60"/>
      <c r="G48" s="60"/>
      <c r="H48" s="60"/>
      <c r="I48" s="60"/>
      <c r="J48" s="60"/>
      <c r="K48" s="49"/>
      <c r="L48" s="55"/>
    </row>
    <row r="49" spans="2:12" ht="15.75" x14ac:dyDescent="0.25">
      <c r="B49" s="54"/>
      <c r="C49" s="49"/>
      <c r="D49" s="60" t="s">
        <v>180</v>
      </c>
      <c r="E49" s="60"/>
      <c r="F49" s="60"/>
      <c r="G49" s="60"/>
      <c r="H49" s="60"/>
      <c r="I49" s="60"/>
      <c r="J49" s="60"/>
      <c r="K49" s="49"/>
      <c r="L49" s="55"/>
    </row>
    <row r="50" spans="2:12" ht="15.75" x14ac:dyDescent="0.25">
      <c r="B50" s="54"/>
      <c r="C50" s="49"/>
      <c r="D50" s="69" t="s">
        <v>181</v>
      </c>
      <c r="E50" s="60"/>
      <c r="F50" s="60"/>
      <c r="G50" s="60"/>
      <c r="H50" s="60"/>
      <c r="I50" s="60"/>
      <c r="J50" s="60"/>
      <c r="K50" s="49"/>
      <c r="L50" s="55"/>
    </row>
    <row r="51" spans="2:12" ht="15.75" x14ac:dyDescent="0.25">
      <c r="B51" s="54"/>
      <c r="C51" s="49"/>
      <c r="D51" s="402"/>
      <c r="E51" s="402"/>
      <c r="F51" s="402"/>
      <c r="G51" s="402"/>
      <c r="H51" s="402"/>
      <c r="I51" s="402"/>
      <c r="J51" s="402"/>
      <c r="K51" s="49"/>
      <c r="L51" s="55"/>
    </row>
    <row r="52" spans="2:12" ht="270" customHeight="1" x14ac:dyDescent="0.25">
      <c r="B52" s="54"/>
      <c r="C52" s="49"/>
      <c r="D52" s="399" t="s">
        <v>169</v>
      </c>
      <c r="E52" s="400"/>
      <c r="F52" s="400"/>
      <c r="G52" s="400"/>
      <c r="H52" s="400"/>
      <c r="I52" s="400"/>
      <c r="J52" s="400"/>
      <c r="K52" s="401"/>
      <c r="L52" s="55"/>
    </row>
    <row r="53" spans="2:12" ht="20.85" customHeight="1" x14ac:dyDescent="0.25">
      <c r="B53" s="54"/>
      <c r="C53" s="49"/>
      <c r="L53" s="55"/>
    </row>
    <row r="54" spans="2:12" ht="18" x14ac:dyDescent="0.25">
      <c r="B54" s="54"/>
      <c r="C54" s="50" t="s">
        <v>182</v>
      </c>
      <c r="D54" s="56"/>
      <c r="E54" s="57"/>
      <c r="F54" s="57"/>
      <c r="G54" s="58"/>
      <c r="H54" s="403"/>
      <c r="I54" s="403"/>
      <c r="J54" s="59"/>
      <c r="K54" s="49"/>
      <c r="L54" s="55"/>
    </row>
    <row r="55" spans="2:12" ht="9.6" customHeight="1" x14ac:dyDescent="0.25">
      <c r="B55" s="54"/>
      <c r="C55" s="50"/>
      <c r="D55" s="50"/>
      <c r="E55" s="50"/>
      <c r="F55" s="50"/>
      <c r="G55" s="50"/>
      <c r="H55" s="50"/>
      <c r="I55" s="50"/>
      <c r="J55" s="50"/>
      <c r="K55" s="49"/>
      <c r="L55" s="55"/>
    </row>
    <row r="56" spans="2:12" ht="14.45" customHeight="1" x14ac:dyDescent="0.25">
      <c r="B56" s="54"/>
      <c r="C56" s="50"/>
      <c r="D56" s="402" t="s">
        <v>183</v>
      </c>
      <c r="E56" s="402"/>
      <c r="F56" s="402"/>
      <c r="G56" s="402"/>
      <c r="H56" s="402"/>
      <c r="I56" s="402"/>
      <c r="J56" s="402"/>
      <c r="K56" s="49"/>
      <c r="L56" s="55"/>
    </row>
    <row r="57" spans="2:12" ht="15.75" x14ac:dyDescent="0.25">
      <c r="B57" s="54"/>
      <c r="C57" s="50"/>
      <c r="D57" s="402" t="s">
        <v>184</v>
      </c>
      <c r="E57" s="402"/>
      <c r="F57" s="402"/>
      <c r="G57" s="402"/>
      <c r="H57" s="402"/>
      <c r="I57" s="402"/>
      <c r="J57" s="402"/>
      <c r="K57" s="49"/>
      <c r="L57" s="55"/>
    </row>
    <row r="58" spans="2:12" ht="15.75" x14ac:dyDescent="0.25">
      <c r="B58" s="54"/>
      <c r="C58" s="50"/>
      <c r="D58" s="402" t="s">
        <v>185</v>
      </c>
      <c r="E58" s="402"/>
      <c r="F58" s="402"/>
      <c r="G58" s="402"/>
      <c r="H58" s="402"/>
      <c r="I58" s="402"/>
      <c r="J58" s="402"/>
      <c r="K58" s="49"/>
      <c r="L58" s="55"/>
    </row>
    <row r="59" spans="2:12" ht="15.75" x14ac:dyDescent="0.25">
      <c r="B59" s="54"/>
      <c r="C59" s="50"/>
      <c r="D59" s="402" t="s">
        <v>186</v>
      </c>
      <c r="E59" s="402"/>
      <c r="F59" s="402"/>
      <c r="G59" s="402"/>
      <c r="H59" s="402"/>
      <c r="I59" s="402"/>
      <c r="J59" s="402"/>
      <c r="K59" s="49"/>
      <c r="L59" s="55"/>
    </row>
    <row r="60" spans="2:12" ht="15.75" x14ac:dyDescent="0.25">
      <c r="B60" s="54"/>
      <c r="C60" s="50"/>
      <c r="D60" s="402" t="s">
        <v>187</v>
      </c>
      <c r="E60" s="402"/>
      <c r="F60" s="402"/>
      <c r="G60" s="402"/>
      <c r="H60" s="402"/>
      <c r="I60" s="402"/>
      <c r="J60" s="402"/>
      <c r="K60" s="49"/>
      <c r="L60" s="55"/>
    </row>
    <row r="61" spans="2:12" ht="16.5" customHeight="1" x14ac:dyDescent="0.25">
      <c r="B61" s="54"/>
      <c r="C61" s="49"/>
      <c r="D61" s="402" t="s">
        <v>188</v>
      </c>
      <c r="E61" s="402"/>
      <c r="F61" s="402"/>
      <c r="G61" s="402"/>
      <c r="H61" s="402"/>
      <c r="I61" s="402"/>
      <c r="J61" s="402"/>
      <c r="K61" s="49"/>
      <c r="L61" s="55"/>
    </row>
    <row r="62" spans="2:12" ht="20.100000000000001" customHeight="1" x14ac:dyDescent="0.25">
      <c r="B62" s="34"/>
      <c r="C62" s="49"/>
      <c r="D62" s="402"/>
      <c r="E62" s="402"/>
      <c r="F62" s="402"/>
      <c r="G62" s="402"/>
      <c r="H62" s="402"/>
      <c r="I62" s="402"/>
      <c r="J62" s="402"/>
      <c r="K62" s="49"/>
      <c r="L62" s="55"/>
    </row>
    <row r="63" spans="2:12" ht="270.60000000000002" customHeight="1" x14ac:dyDescent="0.25">
      <c r="B63" s="34"/>
      <c r="C63" s="49"/>
      <c r="D63" s="399" t="s">
        <v>169</v>
      </c>
      <c r="E63" s="400"/>
      <c r="F63" s="400"/>
      <c r="G63" s="400"/>
      <c r="H63" s="400"/>
      <c r="I63" s="400"/>
      <c r="J63" s="400"/>
      <c r="K63" s="401"/>
      <c r="L63" s="55"/>
    </row>
    <row r="64" spans="2:12" ht="15.75" x14ac:dyDescent="0.25">
      <c r="B64" s="34"/>
      <c r="C64" s="49"/>
      <c r="D64" s="4"/>
      <c r="E64" s="49"/>
      <c r="F64" s="49"/>
      <c r="G64" s="49"/>
      <c r="H64" s="49"/>
      <c r="I64" s="49"/>
      <c r="J64" s="49"/>
      <c r="K64" s="49"/>
      <c r="L64" s="55"/>
    </row>
    <row r="65" spans="2:12" ht="15.75" x14ac:dyDescent="0.25">
      <c r="B65" s="30"/>
      <c r="C65" s="49"/>
      <c r="D65" s="4"/>
      <c r="E65" s="49"/>
      <c r="F65" s="49"/>
      <c r="G65" s="49"/>
      <c r="H65" s="49"/>
      <c r="I65" s="49"/>
      <c r="J65" s="49"/>
      <c r="K65" s="49"/>
      <c r="L65" s="31"/>
    </row>
    <row r="66" spans="2:12" ht="18" x14ac:dyDescent="0.25">
      <c r="B66" s="30"/>
      <c r="C66" s="50" t="s">
        <v>189</v>
      </c>
      <c r="D66" s="56"/>
      <c r="E66" s="57"/>
      <c r="F66" s="57"/>
      <c r="G66" s="58"/>
      <c r="H66" s="403"/>
      <c r="I66" s="403"/>
      <c r="J66" s="59"/>
      <c r="K66" s="49"/>
      <c r="L66" s="31"/>
    </row>
    <row r="67" spans="2:12" ht="9" customHeight="1" x14ac:dyDescent="0.25">
      <c r="B67" s="30"/>
      <c r="C67" s="50"/>
      <c r="D67" s="50"/>
      <c r="E67" s="50"/>
      <c r="F67" s="50"/>
      <c r="G67" s="50"/>
      <c r="H67" s="50"/>
      <c r="I67" s="50"/>
      <c r="J67" s="50"/>
      <c r="K67" s="49"/>
      <c r="L67" s="31"/>
    </row>
    <row r="68" spans="2:12" ht="14.45" customHeight="1" x14ac:dyDescent="0.25">
      <c r="B68" s="54"/>
      <c r="C68" s="50"/>
      <c r="D68" s="402" t="s">
        <v>157</v>
      </c>
      <c r="E68" s="402"/>
      <c r="F68" s="402"/>
      <c r="G68" s="402"/>
      <c r="H68" s="402"/>
      <c r="I68" s="402"/>
      <c r="J68" s="402"/>
      <c r="K68" s="49"/>
      <c r="L68" s="55"/>
    </row>
    <row r="69" spans="2:12" ht="15.75" x14ac:dyDescent="0.25">
      <c r="B69" s="30"/>
      <c r="C69" s="50"/>
      <c r="D69" s="402" t="s">
        <v>190</v>
      </c>
      <c r="E69" s="402"/>
      <c r="F69" s="402"/>
      <c r="G69" s="402"/>
      <c r="H69" s="402"/>
      <c r="I69" s="402"/>
      <c r="J69" s="402"/>
      <c r="K69" s="49"/>
      <c r="L69" s="31"/>
    </row>
    <row r="70" spans="2:12" ht="15.75" x14ac:dyDescent="0.25">
      <c r="B70" s="30"/>
      <c r="C70" s="50"/>
      <c r="D70" s="402" t="s">
        <v>191</v>
      </c>
      <c r="E70" s="402"/>
      <c r="F70" s="402"/>
      <c r="G70" s="402"/>
      <c r="H70" s="402"/>
      <c r="I70" s="402"/>
      <c r="J70" s="402"/>
      <c r="K70" s="49"/>
      <c r="L70" s="31"/>
    </row>
    <row r="71" spans="2:12" ht="15.75" x14ac:dyDescent="0.25">
      <c r="B71" s="30"/>
      <c r="C71" s="49"/>
      <c r="D71" s="402" t="s">
        <v>192</v>
      </c>
      <c r="E71" s="402"/>
      <c r="F71" s="402"/>
      <c r="G71" s="402"/>
      <c r="H71" s="402"/>
      <c r="I71" s="402"/>
      <c r="J71" s="402"/>
      <c r="K71" s="49"/>
      <c r="L71" s="31"/>
    </row>
    <row r="72" spans="2:12" ht="15.75" x14ac:dyDescent="0.25">
      <c r="B72" s="30"/>
      <c r="C72" s="49"/>
      <c r="D72" s="402" t="s">
        <v>193</v>
      </c>
      <c r="E72" s="402"/>
      <c r="F72" s="402"/>
      <c r="G72" s="402"/>
      <c r="H72" s="402"/>
      <c r="I72" s="402"/>
      <c r="J72" s="402"/>
      <c r="K72" s="49"/>
      <c r="L72" s="31"/>
    </row>
    <row r="73" spans="2:12" ht="32.1" customHeight="1" x14ac:dyDescent="0.25">
      <c r="B73" s="30"/>
      <c r="C73" s="49"/>
      <c r="D73" s="402" t="s">
        <v>194</v>
      </c>
      <c r="E73" s="402"/>
      <c r="F73" s="402"/>
      <c r="G73" s="402"/>
      <c r="H73" s="402"/>
      <c r="I73" s="402"/>
      <c r="J73" s="402"/>
      <c r="K73" s="49"/>
      <c r="L73" s="31"/>
    </row>
    <row r="74" spans="2:12" ht="15.75" x14ac:dyDescent="0.25">
      <c r="B74" s="30"/>
      <c r="C74" s="49"/>
      <c r="D74" s="402"/>
      <c r="E74" s="402"/>
      <c r="F74" s="402"/>
      <c r="G74" s="402"/>
      <c r="H74" s="402"/>
      <c r="I74" s="402"/>
      <c r="J74" s="402"/>
      <c r="K74" s="49"/>
      <c r="L74" s="31"/>
    </row>
    <row r="75" spans="2:12" ht="269.45" customHeight="1" x14ac:dyDescent="0.25">
      <c r="B75" s="30"/>
      <c r="C75" s="49"/>
      <c r="D75" s="399" t="s">
        <v>169</v>
      </c>
      <c r="E75" s="400"/>
      <c r="F75" s="400"/>
      <c r="G75" s="400"/>
      <c r="H75" s="400"/>
      <c r="I75" s="400"/>
      <c r="J75" s="400"/>
      <c r="K75" s="401"/>
      <c r="L75" s="31"/>
    </row>
    <row r="76" spans="2:12" ht="15.75" x14ac:dyDescent="0.25">
      <c r="B76" s="30"/>
      <c r="C76" s="49"/>
      <c r="D76" s="4"/>
      <c r="E76" s="49"/>
      <c r="F76" s="49"/>
      <c r="G76" s="49"/>
      <c r="H76" s="49"/>
      <c r="I76" s="49"/>
      <c r="J76" s="49"/>
      <c r="K76" s="49"/>
      <c r="L76" s="31"/>
    </row>
    <row r="77" spans="2:12" ht="16.5" thickBot="1" x14ac:dyDescent="0.3">
      <c r="B77" s="30"/>
      <c r="D77" s="4"/>
      <c r="E77" s="49"/>
      <c r="F77" s="49"/>
      <c r="G77" s="49"/>
      <c r="H77" s="49"/>
      <c r="I77" s="49"/>
      <c r="J77" s="49"/>
      <c r="L77" s="31"/>
    </row>
    <row r="78" spans="2:12" ht="14.85" customHeight="1" thickBot="1" x14ac:dyDescent="0.3">
      <c r="B78" s="37" t="s">
        <v>195</v>
      </c>
      <c r="C78" s="38"/>
      <c r="D78" s="38"/>
      <c r="E78" s="38"/>
      <c r="F78" s="38"/>
      <c r="G78" s="38"/>
      <c r="H78" s="38"/>
      <c r="I78" s="38"/>
      <c r="J78" s="38"/>
      <c r="K78" s="38"/>
      <c r="L78" s="39"/>
    </row>
    <row r="79" spans="2:12" ht="14.1" customHeight="1" x14ac:dyDescent="0.25">
      <c r="D79" s="4"/>
      <c r="E79" s="49"/>
      <c r="F79" s="49"/>
      <c r="G79" s="49"/>
      <c r="H79" s="49"/>
      <c r="I79" s="49"/>
      <c r="J79" s="49"/>
    </row>
    <row r="80" spans="2:12" ht="14.1" hidden="1" customHeight="1" x14ac:dyDescent="0.2"/>
  </sheetData>
  <sheetProtection algorithmName="SHA-512" hashValue="4aQN6y7SH1fC1Luf+AnmFrV1G/tDFjLdcj2YXjy0uXoMP6dhGjlg84H4vjQipJRPnNXBA3/WH0qeBI5JOhRokQ==" saltValue="cuRJ9elnEqiBjpT7wHJTLw==" spinCount="100000" sheet="1" selectLockedCells="1"/>
  <mergeCells count="52">
    <mergeCell ref="H9:I9"/>
    <mergeCell ref="D18:K18"/>
    <mergeCell ref="D15:J15"/>
    <mergeCell ref="D17:J17"/>
    <mergeCell ref="D14:J14"/>
    <mergeCell ref="D12:J12"/>
    <mergeCell ref="D13:J13"/>
    <mergeCell ref="D11:J11"/>
    <mergeCell ref="D16:J16"/>
    <mergeCell ref="D57:J57"/>
    <mergeCell ref="D46:J46"/>
    <mergeCell ref="D61:J61"/>
    <mergeCell ref="D51:J51"/>
    <mergeCell ref="D56:J56"/>
    <mergeCell ref="D58:J58"/>
    <mergeCell ref="D60:J60"/>
    <mergeCell ref="D59:J59"/>
    <mergeCell ref="H54:I54"/>
    <mergeCell ref="D52:K52"/>
    <mergeCell ref="D47:J47"/>
    <mergeCell ref="H20:I20"/>
    <mergeCell ref="D23:J23"/>
    <mergeCell ref="D24:J24"/>
    <mergeCell ref="D28:J28"/>
    <mergeCell ref="D29:K29"/>
    <mergeCell ref="D25:J25"/>
    <mergeCell ref="D26:J26"/>
    <mergeCell ref="D27:J27"/>
    <mergeCell ref="D22:J22"/>
    <mergeCell ref="D43:J43"/>
    <mergeCell ref="D37:J37"/>
    <mergeCell ref="D36:J36"/>
    <mergeCell ref="D34:J34"/>
    <mergeCell ref="H31:I31"/>
    <mergeCell ref="D33:J33"/>
    <mergeCell ref="D35:J35"/>
    <mergeCell ref="D75:K75"/>
    <mergeCell ref="D38:J38"/>
    <mergeCell ref="D39:K39"/>
    <mergeCell ref="H66:I66"/>
    <mergeCell ref="D70:J70"/>
    <mergeCell ref="D71:J71"/>
    <mergeCell ref="D69:J69"/>
    <mergeCell ref="D68:J68"/>
    <mergeCell ref="D73:J73"/>
    <mergeCell ref="D74:J74"/>
    <mergeCell ref="D72:J72"/>
    <mergeCell ref="D63:K63"/>
    <mergeCell ref="D62:J62"/>
    <mergeCell ref="H40:I40"/>
    <mergeCell ref="D45:J45"/>
    <mergeCell ref="D44:J44"/>
  </mergeCells>
  <pageMargins left="0.7" right="0.7" top="0.75" bottom="0.75" header="0.3" footer="0.3"/>
  <pageSetup paperSize="9" orientation="landscape" r:id="rId1"/>
  <headerFooter>
    <oddFooter>&amp;L_x000D_&amp;1#&amp;"Calibri"&amp;10&amp;KFF0000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52BD3-6CE1-40FD-A7BC-4842138B40A6}">
  <sheetPr codeName="Sheet3">
    <tabColor theme="4"/>
  </sheetPr>
  <dimension ref="A1:AQ52"/>
  <sheetViews>
    <sheetView showGridLines="0" topLeftCell="A22" zoomScale="80" zoomScaleNormal="80" workbookViewId="0">
      <pane xSplit="4" topLeftCell="E1" activePane="topRight" state="frozen"/>
      <selection activeCell="C37" sqref="C37"/>
      <selection pane="topRight" activeCell="E40" sqref="E40"/>
    </sheetView>
  </sheetViews>
  <sheetFormatPr defaultColWidth="0" defaultRowHeight="0" customHeight="1" zeroHeight="1" x14ac:dyDescent="0.25"/>
  <cols>
    <col min="1" max="1" width="37.28515625" hidden="1" customWidth="1"/>
    <col min="2" max="2" width="2.42578125" style="4" customWidth="1"/>
    <col min="3" max="3" width="2.7109375" style="30" customWidth="1"/>
    <col min="4" max="4" width="29.85546875" style="4" customWidth="1"/>
    <col min="5" max="6" width="19.85546875" style="4" customWidth="1"/>
    <col min="7" max="7" width="21.42578125" style="4" customWidth="1"/>
    <col min="8" max="41" width="19.85546875" style="4" customWidth="1"/>
    <col min="42" max="42" width="9.5703125" style="4" customWidth="1"/>
    <col min="43" max="43" width="1.7109375" style="4" customWidth="1"/>
    <col min="44" max="16384" width="4.5703125" hidden="1"/>
  </cols>
  <sheetData>
    <row r="1" spans="1:43" ht="9" customHeight="1" thickBot="1" x14ac:dyDescent="0.3">
      <c r="C1" s="4"/>
    </row>
    <row r="2" spans="1:43" ht="50.1" customHeight="1" thickBot="1" x14ac:dyDescent="0.45">
      <c r="C2" s="41"/>
      <c r="D2" s="222" t="s">
        <v>6</v>
      </c>
      <c r="E2" s="38"/>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39"/>
    </row>
    <row r="3" spans="1:43" ht="50.1" customHeight="1" x14ac:dyDescent="0.25">
      <c r="E3" s="251" t="s">
        <v>196</v>
      </c>
      <c r="F3" s="251"/>
      <c r="G3" s="366" t="s">
        <v>197</v>
      </c>
      <c r="AP3" s="31"/>
    </row>
    <row r="4" spans="1:43" ht="26.45" customHeight="1" x14ac:dyDescent="0.25">
      <c r="AP4" s="31"/>
    </row>
    <row r="5" spans="1:43" ht="30" customHeight="1" x14ac:dyDescent="0.25">
      <c r="B5" s="87"/>
      <c r="C5" s="200"/>
      <c r="D5" s="201" t="s">
        <v>198</v>
      </c>
      <c r="E5" s="201"/>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3"/>
      <c r="AQ5" s="87"/>
    </row>
    <row r="6" spans="1:43" ht="28.35" customHeight="1" thickBot="1" x14ac:dyDescent="0.3">
      <c r="AP6" s="31"/>
    </row>
    <row r="7" spans="1:43" ht="29.45" customHeight="1" x14ac:dyDescent="0.25">
      <c r="B7" s="243"/>
      <c r="C7" s="244"/>
      <c r="D7" s="238"/>
      <c r="E7" s="406" t="s">
        <v>199</v>
      </c>
      <c r="F7" s="406"/>
      <c r="G7" s="406"/>
      <c r="H7" s="406"/>
      <c r="I7" s="406"/>
      <c r="J7" s="406"/>
      <c r="K7" s="406"/>
      <c r="L7" s="407"/>
      <c r="M7" s="404" t="s">
        <v>200</v>
      </c>
      <c r="N7" s="405"/>
      <c r="O7" s="405"/>
      <c r="P7" s="405"/>
      <c r="Q7" s="405"/>
      <c r="R7" s="405"/>
      <c r="S7" s="405"/>
      <c r="T7" s="259" t="s">
        <v>201</v>
      </c>
      <c r="U7" s="259"/>
      <c r="V7" s="260"/>
      <c r="W7" s="260"/>
      <c r="X7" s="260"/>
      <c r="Y7" s="260"/>
      <c r="Z7" s="261"/>
      <c r="AA7" s="411" t="s">
        <v>202</v>
      </c>
      <c r="AB7" s="412"/>
      <c r="AC7" s="412"/>
      <c r="AD7" s="412"/>
      <c r="AE7" s="412"/>
      <c r="AF7" s="412"/>
      <c r="AG7" s="412"/>
      <c r="AH7" s="256" t="s">
        <v>203</v>
      </c>
      <c r="AI7" s="257"/>
      <c r="AJ7" s="257"/>
      <c r="AK7" s="258"/>
      <c r="AL7" s="243"/>
      <c r="AM7" s="243"/>
      <c r="AN7" s="243"/>
      <c r="AO7" s="243"/>
      <c r="AP7" s="245"/>
      <c r="AQ7" s="243"/>
    </row>
    <row r="8" spans="1:43" ht="108" customHeight="1" x14ac:dyDescent="0.25">
      <c r="A8" t="s">
        <v>204</v>
      </c>
      <c r="B8" s="36"/>
      <c r="C8" s="83"/>
      <c r="D8" s="63" t="s">
        <v>205</v>
      </c>
      <c r="E8" s="254" t="s">
        <v>206</v>
      </c>
      <c r="F8" s="64" t="s">
        <v>207</v>
      </c>
      <c r="G8" s="64" t="s">
        <v>208</v>
      </c>
      <c r="H8" s="64" t="s">
        <v>209</v>
      </c>
      <c r="I8" s="64" t="s">
        <v>210</v>
      </c>
      <c r="J8" s="64" t="s">
        <v>211</v>
      </c>
      <c r="K8" s="64" t="s">
        <v>212</v>
      </c>
      <c r="L8" s="65" t="s">
        <v>213</v>
      </c>
      <c r="M8" s="252" t="s">
        <v>214</v>
      </c>
      <c r="N8" s="67" t="s">
        <v>215</v>
      </c>
      <c r="O8" s="64" t="s">
        <v>216</v>
      </c>
      <c r="P8" s="64" t="s">
        <v>217</v>
      </c>
      <c r="Q8" s="64" t="s">
        <v>218</v>
      </c>
      <c r="R8" s="64" t="s">
        <v>219</v>
      </c>
      <c r="S8" s="220" t="s">
        <v>220</v>
      </c>
      <c r="T8" s="253" t="s">
        <v>221</v>
      </c>
      <c r="U8" s="64" t="s">
        <v>222</v>
      </c>
      <c r="V8" s="64" t="s">
        <v>223</v>
      </c>
      <c r="W8" s="64" t="s">
        <v>217</v>
      </c>
      <c r="X8" s="64" t="s">
        <v>218</v>
      </c>
      <c r="Y8" s="64" t="s">
        <v>219</v>
      </c>
      <c r="Z8" s="65" t="s">
        <v>224</v>
      </c>
      <c r="AA8" s="253" t="s">
        <v>225</v>
      </c>
      <c r="AB8" s="67" t="s">
        <v>226</v>
      </c>
      <c r="AC8" s="64" t="s">
        <v>215</v>
      </c>
      <c r="AD8" s="64" t="s">
        <v>217</v>
      </c>
      <c r="AE8" s="64" t="s">
        <v>218</v>
      </c>
      <c r="AF8" s="64" t="s">
        <v>227</v>
      </c>
      <c r="AG8" s="220" t="s">
        <v>224</v>
      </c>
      <c r="AH8" s="253" t="s">
        <v>228</v>
      </c>
      <c r="AI8" s="254" t="s">
        <v>229</v>
      </c>
      <c r="AJ8" s="254" t="s">
        <v>230</v>
      </c>
      <c r="AK8" s="255" t="s">
        <v>231</v>
      </c>
      <c r="AP8" s="91"/>
      <c r="AQ8" s="35"/>
    </row>
    <row r="9" spans="1:43" ht="30" customHeight="1" x14ac:dyDescent="0.25">
      <c r="A9" t="str">
        <f>IF(D9="",Lookups!$E$4,Lookups!$E$5)</f>
        <v>Hide un-named buildings (CTRL + Click)</v>
      </c>
      <c r="C9" s="195"/>
      <c r="D9" s="186"/>
      <c r="E9" s="75"/>
      <c r="F9" s="74"/>
      <c r="G9" s="74" t="s">
        <v>54</v>
      </c>
      <c r="H9" s="179"/>
      <c r="I9" s="265" t="b">
        <v>0</v>
      </c>
      <c r="J9" s="265" t="b">
        <v>0</v>
      </c>
      <c r="K9" s="265" t="b">
        <v>0</v>
      </c>
      <c r="L9" s="274" t="b">
        <v>0</v>
      </c>
      <c r="M9" s="207"/>
      <c r="N9" s="68"/>
      <c r="O9" s="72"/>
      <c r="P9" s="72"/>
      <c r="Q9" s="72"/>
      <c r="R9" s="178"/>
      <c r="S9" s="262"/>
      <c r="T9" s="266" t="b">
        <v>0</v>
      </c>
      <c r="U9" s="206"/>
      <c r="V9" s="72"/>
      <c r="W9" s="72"/>
      <c r="X9" s="72"/>
      <c r="Y9" s="178"/>
      <c r="Z9" s="218"/>
      <c r="AA9" s="266" t="b">
        <v>0</v>
      </c>
      <c r="AB9" s="217"/>
      <c r="AC9" s="72"/>
      <c r="AD9" s="72"/>
      <c r="AE9" s="72"/>
      <c r="AF9" s="178"/>
      <c r="AG9" s="262"/>
      <c r="AH9" s="375">
        <f t="shared" ref="AH9:AH18" si="0">SUM(S9,IF(Z9&gt;0,Z9,0),IF(AG9&gt;0,AG9,0))</f>
        <v>0</v>
      </c>
      <c r="AI9" s="376">
        <f>SUM(P9,W9,AD9)</f>
        <v>0</v>
      </c>
      <c r="AJ9" s="377">
        <f>IFERROR(Q9*_xlfn.XLOOKUP(N9,Calculation_factors!$H$6:$H$13,Calculation_factors!$I$6:$I$13),)+IFERROR(X9*_xlfn.XLOOKUP(V9,Calculation_factors!$H$6:$H$13,Calculation_factors!$I$6:$I$13),0)+IFERROR(AE9*_xlfn.XLOOKUP(AC9,Calculation_factors!$H$6:$H$13,Calculation_factors!$I$6:$I$13),0)</f>
        <v>0</v>
      </c>
      <c r="AK9" s="378">
        <f>IFERROR(Q9*_xlfn.XLOOKUP(N9,Calculation_factors!$E$6:$E$13,Calculation_factors!$F$6:$F$13),)+IFERROR(X9*_xlfn.XLOOKUP(V9,Calculation_factors!$E$6:$E$13,Calculation_factors!$F$6:$F$13),0)+IFERROR(AE9*_xlfn.XLOOKUP(AC9,Calculation_factors!$E$6:$E$13,Calculation_factors!$F$6:$F$13),0)</f>
        <v>0</v>
      </c>
      <c r="AL9" s="269" t="s">
        <v>232</v>
      </c>
      <c r="AM9" s="269"/>
      <c r="AN9" s="269"/>
      <c r="AO9" s="269"/>
      <c r="AP9" s="31"/>
    </row>
    <row r="10" spans="1:43" ht="30" customHeight="1" x14ac:dyDescent="0.25">
      <c r="A10" t="str">
        <f>IF(D10="",Lookups!$E$4,Lookups!$E$5)</f>
        <v>Hide un-named buildings (CTRL + Click)</v>
      </c>
      <c r="C10" s="195"/>
      <c r="D10" s="186"/>
      <c r="E10" s="75"/>
      <c r="F10" s="74"/>
      <c r="G10" s="74" t="s">
        <v>54</v>
      </c>
      <c r="H10" s="179"/>
      <c r="I10" s="265" t="b">
        <v>0</v>
      </c>
      <c r="J10" s="265" t="b">
        <v>0</v>
      </c>
      <c r="K10" s="265" t="b">
        <v>0</v>
      </c>
      <c r="L10" s="274" t="b">
        <v>0</v>
      </c>
      <c r="M10" s="207"/>
      <c r="N10" s="68"/>
      <c r="O10" s="72"/>
      <c r="P10" s="72"/>
      <c r="Q10" s="72"/>
      <c r="R10" s="178"/>
      <c r="S10" s="262"/>
      <c r="T10" s="266" t="b">
        <v>0</v>
      </c>
      <c r="U10" s="206"/>
      <c r="V10" s="72"/>
      <c r="W10" s="72"/>
      <c r="X10" s="72"/>
      <c r="Y10" s="178"/>
      <c r="Z10" s="218"/>
      <c r="AA10" s="266" t="b">
        <v>0</v>
      </c>
      <c r="AB10" s="217"/>
      <c r="AC10" s="72"/>
      <c r="AD10" s="72"/>
      <c r="AE10" s="72"/>
      <c r="AF10" s="178"/>
      <c r="AG10" s="262"/>
      <c r="AH10" s="375">
        <f t="shared" si="0"/>
        <v>0</v>
      </c>
      <c r="AI10" s="376">
        <f t="shared" ref="AI10:AI18" si="1">SUM(P10,W10,AD10)</f>
        <v>0</v>
      </c>
      <c r="AJ10" s="377">
        <f>IFERROR(Q10*_xlfn.XLOOKUP(N10,Calculation_factors!$H$6:$H$13,Calculation_factors!$I$6:$I$13),)+IFERROR(X10*_xlfn.XLOOKUP(V10,Calculation_factors!$H$6:$H$13,Calculation_factors!$I$6:$I$13),0)+IFERROR(AE10*_xlfn.XLOOKUP(AC10,Calculation_factors!$H$6:$H$13,Calculation_factors!$I$6:$I$13),0)</f>
        <v>0</v>
      </c>
      <c r="AK10" s="378">
        <f>IFERROR(Q10*_xlfn.XLOOKUP(N10,Calculation_factors!$E$6:$E$13,Calculation_factors!$F$6:$F$13),)+IFERROR(X10*_xlfn.XLOOKUP(V10,Calculation_factors!$E$6:$E$13,Calculation_factors!$F$6:$F$13),0)+IFERROR(AE10*_xlfn.XLOOKUP(AC10,Calculation_factors!$E$6:$E$13,Calculation_factors!$F$6:$F$13),0)</f>
        <v>0</v>
      </c>
      <c r="AL10" s="270" t="s">
        <v>233</v>
      </c>
      <c r="AM10" s="270"/>
      <c r="AN10" s="270"/>
      <c r="AO10" s="270"/>
      <c r="AP10" s="31"/>
    </row>
    <row r="11" spans="1:43" ht="30" customHeight="1" x14ac:dyDescent="0.25">
      <c r="A11" t="str">
        <f>IF(D11="",Lookups!$E$4,Lookups!$E$5)</f>
        <v>Hide un-named buildings (CTRL + Click)</v>
      </c>
      <c r="C11" s="195"/>
      <c r="D11" s="186"/>
      <c r="E11" s="75"/>
      <c r="F11" s="74"/>
      <c r="G11" s="74" t="s">
        <v>54</v>
      </c>
      <c r="H11" s="179"/>
      <c r="I11" s="265" t="b">
        <v>0</v>
      </c>
      <c r="J11" s="265" t="b">
        <v>0</v>
      </c>
      <c r="K11" s="265" t="b">
        <v>0</v>
      </c>
      <c r="L11" s="274" t="b">
        <v>0</v>
      </c>
      <c r="M11" s="207"/>
      <c r="N11" s="68"/>
      <c r="O11" s="72"/>
      <c r="P11" s="72"/>
      <c r="Q11" s="72"/>
      <c r="R11" s="178"/>
      <c r="S11" s="262"/>
      <c r="T11" s="266" t="b">
        <v>0</v>
      </c>
      <c r="U11" s="206"/>
      <c r="V11" s="72"/>
      <c r="W11" s="72"/>
      <c r="X11" s="72"/>
      <c r="Y11" s="178"/>
      <c r="Z11" s="218"/>
      <c r="AA11" s="266" t="b">
        <v>0</v>
      </c>
      <c r="AB11" s="217"/>
      <c r="AC11" s="72"/>
      <c r="AD11" s="72"/>
      <c r="AE11" s="72"/>
      <c r="AF11" s="178"/>
      <c r="AG11" s="262"/>
      <c r="AH11" s="375">
        <f t="shared" si="0"/>
        <v>0</v>
      </c>
      <c r="AI11" s="376">
        <f t="shared" si="1"/>
        <v>0</v>
      </c>
      <c r="AJ11" s="377">
        <f>IFERROR(Q11*_xlfn.XLOOKUP(N11,Calculation_factors!$H$6:$H$13,Calculation_factors!$I$6:$I$13),)+IFERROR(X11*_xlfn.XLOOKUP(V11,Calculation_factors!$H$6:$H$13,Calculation_factors!$I$6:$I$13),0)+IFERROR(AE11*_xlfn.XLOOKUP(AC11,Calculation_factors!$H$6:$H$13,Calculation_factors!$I$6:$I$13),0)</f>
        <v>0</v>
      </c>
      <c r="AK11" s="378">
        <f>IFERROR(Q11*_xlfn.XLOOKUP(N11,Calculation_factors!$E$6:$E$13,Calculation_factors!$F$6:$F$13),)+IFERROR(X11*_xlfn.XLOOKUP(V11,Calculation_factors!$E$6:$E$13,Calculation_factors!$F$6:$F$13),0)+IFERROR(AE11*_xlfn.XLOOKUP(AC11,Calculation_factors!$E$6:$E$13,Calculation_factors!$F$6:$F$13),0)</f>
        <v>0</v>
      </c>
      <c r="AL11" s="271" t="s">
        <v>234</v>
      </c>
      <c r="AM11" s="271"/>
      <c r="AN11" s="271"/>
      <c r="AO11" s="271"/>
      <c r="AP11" s="31"/>
    </row>
    <row r="12" spans="1:43" ht="30" customHeight="1" x14ac:dyDescent="0.25">
      <c r="A12" t="str">
        <f>IF(D12="",Lookups!$E$4,Lookups!$E$5)</f>
        <v>Hide un-named buildings (CTRL + Click)</v>
      </c>
      <c r="C12" s="195"/>
      <c r="D12" s="186"/>
      <c r="E12" s="75"/>
      <c r="F12" s="74"/>
      <c r="G12" s="74" t="s">
        <v>54</v>
      </c>
      <c r="H12" s="179"/>
      <c r="I12" s="265" t="b">
        <v>0</v>
      </c>
      <c r="J12" s="265" t="b">
        <v>0</v>
      </c>
      <c r="K12" s="265" t="b">
        <v>0</v>
      </c>
      <c r="L12" s="274" t="b">
        <v>0</v>
      </c>
      <c r="M12" s="207"/>
      <c r="N12" s="68"/>
      <c r="O12" s="72"/>
      <c r="P12" s="72"/>
      <c r="Q12" s="72"/>
      <c r="R12" s="178"/>
      <c r="S12" s="262"/>
      <c r="T12" s="266" t="b">
        <v>0</v>
      </c>
      <c r="U12" s="206"/>
      <c r="V12" s="72"/>
      <c r="W12" s="72"/>
      <c r="X12" s="72"/>
      <c r="Y12" s="178"/>
      <c r="Z12" s="218"/>
      <c r="AA12" s="266" t="b">
        <v>0</v>
      </c>
      <c r="AB12" s="217"/>
      <c r="AC12" s="72"/>
      <c r="AD12" s="72"/>
      <c r="AE12" s="72"/>
      <c r="AF12" s="178"/>
      <c r="AG12" s="262"/>
      <c r="AH12" s="375">
        <f t="shared" si="0"/>
        <v>0</v>
      </c>
      <c r="AI12" s="376">
        <f t="shared" si="1"/>
        <v>0</v>
      </c>
      <c r="AJ12" s="377">
        <f>IFERROR(Q12*_xlfn.XLOOKUP(N12,Calculation_factors!$H$6:$H$13,Calculation_factors!$I$6:$I$13),)+IFERROR(X12*_xlfn.XLOOKUP(V12,Calculation_factors!$H$6:$H$13,Calculation_factors!$I$6:$I$13),0)+IFERROR(AE12*_xlfn.XLOOKUP(AC12,Calculation_factors!$H$6:$H$13,Calculation_factors!$I$6:$I$13),0)</f>
        <v>0</v>
      </c>
      <c r="AK12" s="378">
        <f>IFERROR(Q12*_xlfn.XLOOKUP(N12,Calculation_factors!$E$6:$E$13,Calculation_factors!$F$6:$F$13),)+IFERROR(X12*_xlfn.XLOOKUP(V12,Calculation_factors!$E$6:$E$13,Calculation_factors!$F$6:$F$13),0)+IFERROR(AE12*_xlfn.XLOOKUP(AC12,Calculation_factors!$E$6:$E$13,Calculation_factors!$F$6:$F$13),0)</f>
        <v>0</v>
      </c>
      <c r="AL12" s="271"/>
      <c r="AM12" s="271"/>
      <c r="AN12" s="271"/>
      <c r="AO12" s="271"/>
      <c r="AP12" s="31"/>
    </row>
    <row r="13" spans="1:43" ht="30" customHeight="1" x14ac:dyDescent="0.25">
      <c r="A13" t="str">
        <f>IF(D13="",Lookups!$E$4,Lookups!$E$5)</f>
        <v>Hide un-named buildings (CTRL + Click)</v>
      </c>
      <c r="C13" s="195"/>
      <c r="D13" s="186"/>
      <c r="E13" s="75"/>
      <c r="F13" s="74"/>
      <c r="G13" s="74" t="s">
        <v>54</v>
      </c>
      <c r="H13" s="179"/>
      <c r="I13" s="265" t="b">
        <v>0</v>
      </c>
      <c r="J13" s="265" t="b">
        <v>0</v>
      </c>
      <c r="K13" s="265" t="b">
        <v>0</v>
      </c>
      <c r="L13" s="274" t="b">
        <v>0</v>
      </c>
      <c r="M13" s="207"/>
      <c r="N13" s="68"/>
      <c r="O13" s="72"/>
      <c r="P13" s="72"/>
      <c r="Q13" s="72"/>
      <c r="R13" s="178"/>
      <c r="S13" s="262"/>
      <c r="T13" s="266" t="b">
        <v>0</v>
      </c>
      <c r="U13" s="206"/>
      <c r="V13" s="72"/>
      <c r="W13" s="72"/>
      <c r="X13" s="72"/>
      <c r="Y13" s="178"/>
      <c r="Z13" s="218"/>
      <c r="AA13" s="266" t="b">
        <v>0</v>
      </c>
      <c r="AB13" s="217"/>
      <c r="AC13" s="72"/>
      <c r="AD13" s="72"/>
      <c r="AE13" s="72"/>
      <c r="AF13" s="178"/>
      <c r="AG13" s="262"/>
      <c r="AH13" s="375">
        <f t="shared" si="0"/>
        <v>0</v>
      </c>
      <c r="AI13" s="376">
        <f t="shared" si="1"/>
        <v>0</v>
      </c>
      <c r="AJ13" s="377">
        <f>IFERROR(Q13*_xlfn.XLOOKUP(N13,Calculation_factors!$H$6:$H$13,Calculation_factors!$I$6:$I$13),)+IFERROR(X13*_xlfn.XLOOKUP(V13,Calculation_factors!$H$6:$H$13,Calculation_factors!$I$6:$I$13),0)+IFERROR(AE13*_xlfn.XLOOKUP(AC13,Calculation_factors!$H$6:$H$13,Calculation_factors!$I$6:$I$13),0)</f>
        <v>0</v>
      </c>
      <c r="AK13" s="378">
        <f>IFERROR(Q13*_xlfn.XLOOKUP(N13,Calculation_factors!$E$6:$E$13,Calculation_factors!$F$6:$F$13),)+IFERROR(X13*_xlfn.XLOOKUP(V13,Calculation_factors!$E$6:$E$13,Calculation_factors!$F$6:$F$13),0)+IFERROR(AE13*_xlfn.XLOOKUP(AC13,Calculation_factors!$E$6:$E$13,Calculation_factors!$F$6:$F$13),0)</f>
        <v>0</v>
      </c>
      <c r="AP13" s="31"/>
    </row>
    <row r="14" spans="1:43" ht="30" customHeight="1" x14ac:dyDescent="0.25">
      <c r="A14" t="str">
        <f>IF(D14="",Lookups!$E$4,Lookups!$E$5)</f>
        <v>Hide un-named buildings (CTRL + Click)</v>
      </c>
      <c r="C14" s="195"/>
      <c r="D14" s="186"/>
      <c r="E14" s="75"/>
      <c r="F14" s="74"/>
      <c r="G14" s="74" t="s">
        <v>54</v>
      </c>
      <c r="H14" s="179"/>
      <c r="I14" s="265" t="b">
        <v>0</v>
      </c>
      <c r="J14" s="265" t="b">
        <v>0</v>
      </c>
      <c r="K14" s="265" t="b">
        <v>0</v>
      </c>
      <c r="L14" s="274" t="b">
        <v>0</v>
      </c>
      <c r="M14" s="207"/>
      <c r="N14" s="68"/>
      <c r="O14" s="72"/>
      <c r="P14" s="72"/>
      <c r="Q14" s="72"/>
      <c r="R14" s="178"/>
      <c r="S14" s="262"/>
      <c r="T14" s="266" t="b">
        <v>0</v>
      </c>
      <c r="U14" s="206"/>
      <c r="V14" s="72"/>
      <c r="W14" s="72"/>
      <c r="X14" s="72"/>
      <c r="Y14" s="178"/>
      <c r="Z14" s="218"/>
      <c r="AA14" s="266" t="b">
        <v>0</v>
      </c>
      <c r="AB14" s="217"/>
      <c r="AC14" s="72"/>
      <c r="AD14" s="72"/>
      <c r="AE14" s="72"/>
      <c r="AF14" s="178"/>
      <c r="AG14" s="262"/>
      <c r="AH14" s="375">
        <f t="shared" si="0"/>
        <v>0</v>
      </c>
      <c r="AI14" s="376">
        <f t="shared" si="1"/>
        <v>0</v>
      </c>
      <c r="AJ14" s="377">
        <f>IFERROR(Q14*_xlfn.XLOOKUP(N14,Calculation_factors!$H$6:$H$13,Calculation_factors!$I$6:$I$13),)+IFERROR(X14*_xlfn.XLOOKUP(V14,Calculation_factors!$H$6:$H$13,Calculation_factors!$I$6:$I$13),0)+IFERROR(AE14*_xlfn.XLOOKUP(AC14,Calculation_factors!$H$6:$H$13,Calculation_factors!$I$6:$I$13),0)</f>
        <v>0</v>
      </c>
      <c r="AK14" s="378">
        <f>IFERROR(Q14*_xlfn.XLOOKUP(N14,Calculation_factors!$E$6:$E$13,Calculation_factors!$F$6:$F$13),)+IFERROR(X14*_xlfn.XLOOKUP(V14,Calculation_factors!$E$6:$E$13,Calculation_factors!$F$6:$F$13),0)+IFERROR(AE14*_xlfn.XLOOKUP(AC14,Calculation_factors!$E$6:$E$13,Calculation_factors!$F$6:$F$13),0)</f>
        <v>0</v>
      </c>
      <c r="AP14" s="31"/>
    </row>
    <row r="15" spans="1:43" ht="30" customHeight="1" x14ac:dyDescent="0.25">
      <c r="A15" t="str">
        <f>IF(D15="",Lookups!$E$4,Lookups!$E$5)</f>
        <v>Hide un-named buildings (CTRL + Click)</v>
      </c>
      <c r="C15" s="195"/>
      <c r="D15" s="186"/>
      <c r="E15" s="75"/>
      <c r="F15" s="74"/>
      <c r="G15" s="74" t="s">
        <v>54</v>
      </c>
      <c r="H15" s="179"/>
      <c r="I15" s="265" t="b">
        <v>0</v>
      </c>
      <c r="J15" s="265" t="b">
        <v>0</v>
      </c>
      <c r="K15" s="265" t="b">
        <v>0</v>
      </c>
      <c r="L15" s="274" t="b">
        <v>0</v>
      </c>
      <c r="M15" s="207"/>
      <c r="N15" s="68"/>
      <c r="O15" s="72"/>
      <c r="P15" s="72"/>
      <c r="Q15" s="72"/>
      <c r="R15" s="178"/>
      <c r="S15" s="262"/>
      <c r="T15" s="266" t="b">
        <v>0</v>
      </c>
      <c r="U15" s="206"/>
      <c r="V15" s="72"/>
      <c r="W15" s="72"/>
      <c r="X15" s="72"/>
      <c r="Y15" s="178"/>
      <c r="Z15" s="218"/>
      <c r="AA15" s="266" t="b">
        <v>0</v>
      </c>
      <c r="AB15" s="217"/>
      <c r="AC15" s="72"/>
      <c r="AD15" s="72"/>
      <c r="AE15" s="72"/>
      <c r="AF15" s="178"/>
      <c r="AG15" s="262"/>
      <c r="AH15" s="375">
        <f t="shared" si="0"/>
        <v>0</v>
      </c>
      <c r="AI15" s="376">
        <f t="shared" si="1"/>
        <v>0</v>
      </c>
      <c r="AJ15" s="377">
        <f>IFERROR(Q15*_xlfn.XLOOKUP(N15,Calculation_factors!$H$6:$H$13,Calculation_factors!$I$6:$I$13),)+IFERROR(X15*_xlfn.XLOOKUP(V15,Calculation_factors!$H$6:$H$13,Calculation_factors!$I$6:$I$13),0)+IFERROR(AE15*_xlfn.XLOOKUP(AC15,Calculation_factors!$H$6:$H$13,Calculation_factors!$I$6:$I$13),0)</f>
        <v>0</v>
      </c>
      <c r="AK15" s="378">
        <f>IFERROR(Q15*_xlfn.XLOOKUP(N15,Calculation_factors!$E$6:$E$13,Calculation_factors!$F$6:$F$13),)+IFERROR(X15*_xlfn.XLOOKUP(V15,Calculation_factors!$E$6:$E$13,Calculation_factors!$F$6:$F$13),0)+IFERROR(AE15*_xlfn.XLOOKUP(AC15,Calculation_factors!$E$6:$E$13,Calculation_factors!$F$6:$F$13),0)</f>
        <v>0</v>
      </c>
      <c r="AP15" s="31"/>
    </row>
    <row r="16" spans="1:43" ht="30" customHeight="1" x14ac:dyDescent="0.25">
      <c r="A16" t="str">
        <f>IF(D16="",Lookups!$E$4,Lookups!$E$5)</f>
        <v>Hide un-named buildings (CTRL + Click)</v>
      </c>
      <c r="C16" s="195"/>
      <c r="D16" s="186"/>
      <c r="E16" s="75"/>
      <c r="F16" s="74"/>
      <c r="G16" s="74" t="s">
        <v>54</v>
      </c>
      <c r="H16" s="179"/>
      <c r="I16" s="265" t="b">
        <v>0</v>
      </c>
      <c r="J16" s="265" t="b">
        <v>0</v>
      </c>
      <c r="K16" s="265" t="b">
        <v>0</v>
      </c>
      <c r="L16" s="274" t="b">
        <v>0</v>
      </c>
      <c r="M16" s="207"/>
      <c r="N16" s="68"/>
      <c r="O16" s="72"/>
      <c r="P16" s="72"/>
      <c r="Q16" s="72"/>
      <c r="R16" s="178"/>
      <c r="S16" s="262"/>
      <c r="T16" s="266" t="b">
        <v>0</v>
      </c>
      <c r="U16" s="206"/>
      <c r="V16" s="72"/>
      <c r="W16" s="72"/>
      <c r="X16" s="72"/>
      <c r="Y16" s="178"/>
      <c r="Z16" s="218"/>
      <c r="AA16" s="266" t="b">
        <v>0</v>
      </c>
      <c r="AB16" s="217"/>
      <c r="AC16" s="72"/>
      <c r="AD16" s="72"/>
      <c r="AE16" s="72"/>
      <c r="AF16" s="178"/>
      <c r="AG16" s="262"/>
      <c r="AH16" s="375">
        <f t="shared" si="0"/>
        <v>0</v>
      </c>
      <c r="AI16" s="376">
        <f t="shared" si="1"/>
        <v>0</v>
      </c>
      <c r="AJ16" s="377">
        <f>IFERROR(Q16*_xlfn.XLOOKUP(N16,Calculation_factors!$H$6:$H$13,Calculation_factors!$I$6:$I$13),)+IFERROR(X16*_xlfn.XLOOKUP(V16,Calculation_factors!$H$6:$H$13,Calculation_factors!$I$6:$I$13),0)+IFERROR(AE16*_xlfn.XLOOKUP(AC16,Calculation_factors!$H$6:$H$13,Calculation_factors!$I$6:$I$13),0)</f>
        <v>0</v>
      </c>
      <c r="AK16" s="378">
        <f>IFERROR(Q16*_xlfn.XLOOKUP(N16,Calculation_factors!$E$6:$E$13,Calculation_factors!$F$6:$F$13),)+IFERROR(X16*_xlfn.XLOOKUP(V16,Calculation_factors!$E$6:$E$13,Calculation_factors!$F$6:$F$13),0)+IFERROR(AE16*_xlfn.XLOOKUP(AC16,Calculation_factors!$E$6:$E$13,Calculation_factors!$F$6:$F$13),0)</f>
        <v>0</v>
      </c>
      <c r="AP16" s="31"/>
    </row>
    <row r="17" spans="1:43" ht="30" customHeight="1" x14ac:dyDescent="0.25">
      <c r="A17" t="str">
        <f>IF(D17="",Lookups!$E$4,Lookups!$E$5)</f>
        <v>Hide un-named buildings (CTRL + Click)</v>
      </c>
      <c r="C17" s="195"/>
      <c r="D17" s="186"/>
      <c r="E17" s="75"/>
      <c r="F17" s="74"/>
      <c r="G17" s="74" t="s">
        <v>54</v>
      </c>
      <c r="H17" s="179"/>
      <c r="I17" s="265" t="b">
        <v>0</v>
      </c>
      <c r="J17" s="265" t="b">
        <v>0</v>
      </c>
      <c r="K17" s="265" t="b">
        <v>0</v>
      </c>
      <c r="L17" s="274" t="b">
        <v>0</v>
      </c>
      <c r="M17" s="207"/>
      <c r="N17" s="68"/>
      <c r="O17" s="72"/>
      <c r="P17" s="72"/>
      <c r="Q17" s="72"/>
      <c r="R17" s="178"/>
      <c r="S17" s="262"/>
      <c r="T17" s="266" t="b">
        <v>0</v>
      </c>
      <c r="U17" s="206"/>
      <c r="V17" s="72"/>
      <c r="W17" s="72"/>
      <c r="X17" s="72"/>
      <c r="Y17" s="178"/>
      <c r="Z17" s="218"/>
      <c r="AA17" s="266" t="b">
        <v>0</v>
      </c>
      <c r="AB17" s="217"/>
      <c r="AC17" s="72"/>
      <c r="AD17" s="72"/>
      <c r="AE17" s="72"/>
      <c r="AF17" s="178"/>
      <c r="AG17" s="262"/>
      <c r="AH17" s="375">
        <f t="shared" si="0"/>
        <v>0</v>
      </c>
      <c r="AI17" s="376">
        <f t="shared" si="1"/>
        <v>0</v>
      </c>
      <c r="AJ17" s="377">
        <f>IFERROR(Q17*_xlfn.XLOOKUP(N17,Calculation_factors!$H$6:$H$13,Calculation_factors!$I$6:$I$13),)+IFERROR(X17*_xlfn.XLOOKUP(V17,Calculation_factors!$H$6:$H$13,Calculation_factors!$I$6:$I$13),0)+IFERROR(AE17*_xlfn.XLOOKUP(AC17,Calculation_factors!$H$6:$H$13,Calculation_factors!$I$6:$I$13),0)</f>
        <v>0</v>
      </c>
      <c r="AK17" s="378">
        <f>IFERROR(Q17*_xlfn.XLOOKUP(N17,Calculation_factors!$E$6:$E$13,Calculation_factors!$F$6:$F$13),)+IFERROR(X17*_xlfn.XLOOKUP(V17,Calculation_factors!$E$6:$E$13,Calculation_factors!$F$6:$F$13),0)+IFERROR(AE17*_xlfn.XLOOKUP(AC17,Calculation_factors!$E$6:$E$13,Calculation_factors!$F$6:$F$13),0)</f>
        <v>0</v>
      </c>
      <c r="AP17" s="31"/>
    </row>
    <row r="18" spans="1:43" ht="28.9" customHeight="1" thickBot="1" x14ac:dyDescent="0.3">
      <c r="A18" t="str">
        <f>IF(D18="",Lookups!$E$4,Lookups!$E$5)</f>
        <v>Hide un-named buildings (CTRL + Click)</v>
      </c>
      <c r="C18" s="195"/>
      <c r="D18" s="209"/>
      <c r="E18" s="210"/>
      <c r="F18" s="211"/>
      <c r="G18" s="211" t="s">
        <v>54</v>
      </c>
      <c r="H18" s="212"/>
      <c r="I18" s="273" t="b">
        <v>0</v>
      </c>
      <c r="J18" s="273" t="b">
        <v>0</v>
      </c>
      <c r="K18" s="273" t="b">
        <v>0</v>
      </c>
      <c r="L18" s="275" t="b">
        <v>0</v>
      </c>
      <c r="M18" s="213"/>
      <c r="N18" s="214"/>
      <c r="O18" s="215"/>
      <c r="P18" s="215"/>
      <c r="Q18" s="215"/>
      <c r="R18" s="216"/>
      <c r="S18" s="263"/>
      <c r="T18" s="267" t="b">
        <v>0</v>
      </c>
      <c r="U18" s="268"/>
      <c r="V18" s="215"/>
      <c r="W18" s="215"/>
      <c r="X18" s="215"/>
      <c r="Y18" s="216"/>
      <c r="Z18" s="219"/>
      <c r="AA18" s="267" t="b">
        <v>0</v>
      </c>
      <c r="AB18" s="264"/>
      <c r="AC18" s="215"/>
      <c r="AD18" s="215"/>
      <c r="AE18" s="215"/>
      <c r="AF18" s="216"/>
      <c r="AG18" s="263"/>
      <c r="AH18" s="379">
        <f t="shared" si="0"/>
        <v>0</v>
      </c>
      <c r="AI18" s="380">
        <f t="shared" si="1"/>
        <v>0</v>
      </c>
      <c r="AJ18" s="381">
        <f>IFERROR(Q18*_xlfn.XLOOKUP(N18,Calculation_factors!$H$6:$H$13,Calculation_factors!$I$6:$I$13),)+IFERROR(X18*_xlfn.XLOOKUP(V18,Calculation_factors!$H$6:$H$13,Calculation_factors!$I$6:$I$13),0)+IFERROR(AE18*_xlfn.XLOOKUP(AC18,Calculation_factors!$H$6:$H$13,Calculation_factors!$I$6:$I$13),0)</f>
        <v>0</v>
      </c>
      <c r="AK18" s="382">
        <f>IFERROR(Q18*_xlfn.XLOOKUP(N18,Calculation_factors!$E$6:$E$13,Calculation_factors!$F$6:$F$13),)+IFERROR(X18*_xlfn.XLOOKUP(V18,Calculation_factors!$E$6:$E$13,Calculation_factors!$F$6:$F$13),0)+IFERROR(AE18*_xlfn.XLOOKUP(AC18,Calculation_factors!$E$6:$E$13,Calculation_factors!$F$6:$F$13),0)</f>
        <v>0</v>
      </c>
      <c r="AP18" s="31"/>
    </row>
    <row r="19" spans="1:43" ht="15" x14ac:dyDescent="0.25">
      <c r="A19" s="290" t="s">
        <v>235</v>
      </c>
      <c r="C19" s="226"/>
      <c r="AP19" s="31"/>
    </row>
    <row r="20" spans="1:43" ht="15" x14ac:dyDescent="0.25">
      <c r="A20" s="290" t="s">
        <v>235</v>
      </c>
      <c r="C20" s="226"/>
      <c r="AP20" s="31"/>
    </row>
    <row r="21" spans="1:43" ht="30" customHeight="1" x14ac:dyDescent="0.25">
      <c r="A21" s="290" t="s">
        <v>235</v>
      </c>
      <c r="B21" s="87"/>
      <c r="C21" s="200"/>
      <c r="D21" s="201" t="s">
        <v>236</v>
      </c>
      <c r="E21" s="201"/>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3"/>
      <c r="AQ21" s="87"/>
    </row>
    <row r="22" spans="1:43" ht="15.75" thickBot="1" x14ac:dyDescent="0.3">
      <c r="A22" s="290" t="s">
        <v>235</v>
      </c>
      <c r="B22"/>
      <c r="C22" s="3"/>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s="31"/>
      <c r="AQ22"/>
    </row>
    <row r="23" spans="1:43" ht="30" customHeight="1" thickBot="1" x14ac:dyDescent="0.3">
      <c r="A23" s="290" t="s">
        <v>235</v>
      </c>
      <c r="B23" s="242"/>
      <c r="C23" s="240"/>
      <c r="D23" s="241"/>
      <c r="E23" s="424" t="s">
        <v>237</v>
      </c>
      <c r="F23" s="406"/>
      <c r="G23" s="406"/>
      <c r="H23" s="425"/>
      <c r="I23" s="404" t="s">
        <v>238</v>
      </c>
      <c r="J23" s="405"/>
      <c r="K23" s="405"/>
      <c r="L23" s="405"/>
      <c r="M23" s="405"/>
      <c r="N23" s="405"/>
      <c r="O23" s="405"/>
      <c r="P23" s="431"/>
      <c r="Q23" s="428" t="s">
        <v>239</v>
      </c>
      <c r="R23" s="429"/>
      <c r="S23" s="429"/>
      <c r="T23" s="429"/>
      <c r="U23" s="429"/>
      <c r="V23" s="430"/>
      <c r="W23" s="426" t="s">
        <v>240</v>
      </c>
      <c r="X23" s="427"/>
      <c r="Y23" s="242"/>
      <c r="AA23" s="242"/>
      <c r="AB23" s="242"/>
      <c r="AC23" s="242"/>
      <c r="AD23" s="242"/>
      <c r="AE23" s="242"/>
      <c r="AF23" s="242"/>
      <c r="AG23" s="242"/>
      <c r="AH23" s="242"/>
      <c r="AI23" s="242"/>
      <c r="AJ23" s="242"/>
      <c r="AK23" s="242"/>
      <c r="AL23" s="242"/>
      <c r="AM23" s="242"/>
      <c r="AN23" s="242"/>
      <c r="AO23" s="242"/>
      <c r="AP23" s="31"/>
      <c r="AQ23" s="242"/>
    </row>
    <row r="24" spans="1:43" ht="107.45" customHeight="1" x14ac:dyDescent="0.25">
      <c r="A24" s="290" t="s">
        <v>235</v>
      </c>
      <c r="D24" s="225" t="s">
        <v>205</v>
      </c>
      <c r="E24" s="63" t="s">
        <v>241</v>
      </c>
      <c r="F24" s="64" t="s">
        <v>242</v>
      </c>
      <c r="G24" s="64" t="s">
        <v>243</v>
      </c>
      <c r="H24" s="220" t="s">
        <v>244</v>
      </c>
      <c r="I24" s="63" t="s">
        <v>245</v>
      </c>
      <c r="J24" s="64" t="s">
        <v>246</v>
      </c>
      <c r="K24" s="254" t="s">
        <v>247</v>
      </c>
      <c r="L24" s="254" t="s">
        <v>248</v>
      </c>
      <c r="M24" s="254" t="s">
        <v>249</v>
      </c>
      <c r="N24" s="254" t="s">
        <v>250</v>
      </c>
      <c r="O24" s="254" t="s">
        <v>251</v>
      </c>
      <c r="P24" s="255" t="s">
        <v>252</v>
      </c>
      <c r="Q24" s="63" t="s">
        <v>253</v>
      </c>
      <c r="R24" s="254" t="s">
        <v>254</v>
      </c>
      <c r="S24" s="254" t="s">
        <v>255</v>
      </c>
      <c r="T24" s="254" t="s">
        <v>256</v>
      </c>
      <c r="U24" s="254" t="s">
        <v>257</v>
      </c>
      <c r="V24" s="255" t="s">
        <v>258</v>
      </c>
      <c r="W24" s="253" t="s">
        <v>259</v>
      </c>
      <c r="X24" s="255" t="s">
        <v>260</v>
      </c>
      <c r="AP24" s="31"/>
    </row>
    <row r="25" spans="1:43" ht="29.45" customHeight="1" x14ac:dyDescent="0.25">
      <c r="A25" t="str">
        <f>IF(D25="",Lookups!$E$4,Lookups!$E$5)</f>
        <v>Hide un-named buildings (CTRL + Click)</v>
      </c>
      <c r="B25"/>
      <c r="C25" s="3"/>
      <c r="D25" s="234" t="str">
        <f>IF(D9&lt;&gt;"",D9,"")</f>
        <v/>
      </c>
      <c r="E25" s="223"/>
      <c r="F25" s="199"/>
      <c r="G25" s="199"/>
      <c r="H25" s="208"/>
      <c r="I25" s="266" t="b">
        <v>0</v>
      </c>
      <c r="J25" s="265" t="b">
        <v>0</v>
      </c>
      <c r="K25" s="265" t="b">
        <v>0</v>
      </c>
      <c r="L25" s="61" t="s">
        <v>54</v>
      </c>
      <c r="M25" s="61" t="s">
        <v>54</v>
      </c>
      <c r="N25" s="265" t="b">
        <v>0</v>
      </c>
      <c r="O25" s="265" t="b">
        <v>0</v>
      </c>
      <c r="P25" s="396"/>
      <c r="Q25" s="266" t="b">
        <v>0</v>
      </c>
      <c r="R25" s="265" t="b">
        <v>0</v>
      </c>
      <c r="S25" s="265" t="b">
        <v>0</v>
      </c>
      <c r="T25" s="265" t="b">
        <v>0</v>
      </c>
      <c r="U25" s="265" t="b">
        <v>0</v>
      </c>
      <c r="V25" s="396"/>
      <c r="W25" s="230">
        <f t="shared" ref="W25:W34" si="2">P25+V25</f>
        <v>0</v>
      </c>
      <c r="X25" s="231">
        <f t="shared" ref="X25:X34" si="3">AH9-W25</f>
        <v>0</v>
      </c>
      <c r="Y25" s="235" t="s">
        <v>232</v>
      </c>
      <c r="AA25"/>
      <c r="AB25"/>
      <c r="AC25"/>
      <c r="AD25"/>
      <c r="AE25"/>
      <c r="AF25"/>
      <c r="AG25"/>
      <c r="AH25"/>
      <c r="AI25"/>
      <c r="AJ25"/>
      <c r="AK25"/>
      <c r="AL25"/>
      <c r="AM25"/>
      <c r="AN25"/>
      <c r="AO25"/>
      <c r="AP25" s="31"/>
      <c r="AQ25"/>
    </row>
    <row r="26" spans="1:43" ht="29.45" customHeight="1" x14ac:dyDescent="0.25">
      <c r="A26" t="str">
        <f>IF(D26="",Lookups!$E$4,Lookups!$E$5)</f>
        <v>Hide un-named buildings (CTRL + Click)</v>
      </c>
      <c r="B26"/>
      <c r="C26" s="3"/>
      <c r="D26" s="234" t="str">
        <f t="shared" ref="D26:D34" si="4">IF(D10&lt;&gt;"",D10,"")</f>
        <v/>
      </c>
      <c r="E26" s="223"/>
      <c r="F26" s="199"/>
      <c r="G26" s="199"/>
      <c r="H26" s="208"/>
      <c r="I26" s="266" t="b">
        <v>0</v>
      </c>
      <c r="J26" s="265" t="b">
        <v>0</v>
      </c>
      <c r="K26" s="265" t="b">
        <v>0</v>
      </c>
      <c r="L26" s="61" t="s">
        <v>54</v>
      </c>
      <c r="M26" s="61" t="s">
        <v>54</v>
      </c>
      <c r="N26" s="265" t="b">
        <v>0</v>
      </c>
      <c r="O26" s="265" t="b">
        <v>0</v>
      </c>
      <c r="P26" s="396"/>
      <c r="Q26" s="266" t="b">
        <v>0</v>
      </c>
      <c r="R26" s="265" t="b">
        <v>0</v>
      </c>
      <c r="S26" s="265" t="b">
        <v>0</v>
      </c>
      <c r="T26" s="265" t="b">
        <v>0</v>
      </c>
      <c r="U26" s="265" t="b">
        <v>0</v>
      </c>
      <c r="V26" s="396"/>
      <c r="W26" s="230">
        <f t="shared" si="2"/>
        <v>0</v>
      </c>
      <c r="X26" s="231">
        <f t="shared" si="3"/>
        <v>0</v>
      </c>
      <c r="Y26" s="236" t="s">
        <v>233</v>
      </c>
      <c r="AA26"/>
      <c r="AB26"/>
      <c r="AC26"/>
      <c r="AD26"/>
      <c r="AE26"/>
      <c r="AF26"/>
      <c r="AG26"/>
      <c r="AH26"/>
      <c r="AI26"/>
      <c r="AJ26"/>
      <c r="AK26"/>
      <c r="AL26"/>
      <c r="AM26"/>
      <c r="AN26"/>
      <c r="AO26"/>
      <c r="AP26" s="31"/>
      <c r="AQ26"/>
    </row>
    <row r="27" spans="1:43" ht="29.45" customHeight="1" x14ac:dyDescent="0.25">
      <c r="A27" t="str">
        <f>IF(D27="",Lookups!$E$4,Lookups!$E$5)</f>
        <v>Hide un-named buildings (CTRL + Click)</v>
      </c>
      <c r="B27"/>
      <c r="C27" s="3"/>
      <c r="D27" s="234" t="str">
        <f t="shared" si="4"/>
        <v/>
      </c>
      <c r="E27" s="223"/>
      <c r="F27" s="199"/>
      <c r="G27" s="199"/>
      <c r="H27" s="208"/>
      <c r="I27" s="266" t="b">
        <v>0</v>
      </c>
      <c r="J27" s="265" t="b">
        <v>0</v>
      </c>
      <c r="K27" s="265" t="b">
        <v>0</v>
      </c>
      <c r="L27" s="61" t="s">
        <v>54</v>
      </c>
      <c r="M27" s="61" t="s">
        <v>54</v>
      </c>
      <c r="N27" s="265" t="b">
        <v>0</v>
      </c>
      <c r="O27" s="265" t="b">
        <v>0</v>
      </c>
      <c r="P27" s="396"/>
      <c r="Q27" s="266" t="b">
        <v>0</v>
      </c>
      <c r="R27" s="265" t="b">
        <v>0</v>
      </c>
      <c r="S27" s="265" t="b">
        <v>0</v>
      </c>
      <c r="T27" s="265" t="b">
        <v>0</v>
      </c>
      <c r="U27" s="265" t="b">
        <v>0</v>
      </c>
      <c r="V27" s="396"/>
      <c r="W27" s="230">
        <f>P27+V27</f>
        <v>0</v>
      </c>
      <c r="X27" s="231">
        <f t="shared" si="3"/>
        <v>0</v>
      </c>
      <c r="Y27" s="237" t="s">
        <v>234</v>
      </c>
      <c r="AA27"/>
      <c r="AB27"/>
      <c r="AC27"/>
      <c r="AD27"/>
      <c r="AE27"/>
      <c r="AF27"/>
      <c r="AG27"/>
      <c r="AH27"/>
      <c r="AI27"/>
      <c r="AJ27"/>
      <c r="AK27"/>
      <c r="AL27"/>
      <c r="AM27"/>
      <c r="AN27"/>
      <c r="AO27"/>
      <c r="AP27" s="31"/>
      <c r="AQ27"/>
    </row>
    <row r="28" spans="1:43" ht="29.45" customHeight="1" x14ac:dyDescent="0.25">
      <c r="A28" t="str">
        <f>IF(D28="",Lookups!$E$4,Lookups!$E$5)</f>
        <v>Hide un-named buildings (CTRL + Click)</v>
      </c>
      <c r="B28"/>
      <c r="C28" s="3"/>
      <c r="D28" s="234" t="str">
        <f t="shared" si="4"/>
        <v/>
      </c>
      <c r="E28" s="223"/>
      <c r="F28" s="199"/>
      <c r="G28" s="199"/>
      <c r="H28" s="208"/>
      <c r="I28" s="266" t="b">
        <v>0</v>
      </c>
      <c r="J28" s="265" t="b">
        <v>0</v>
      </c>
      <c r="K28" s="265" t="b">
        <v>0</v>
      </c>
      <c r="L28" s="61" t="s">
        <v>54</v>
      </c>
      <c r="M28" s="61" t="s">
        <v>54</v>
      </c>
      <c r="N28" s="265" t="b">
        <v>0</v>
      </c>
      <c r="O28" s="265" t="b">
        <v>0</v>
      </c>
      <c r="P28" s="396"/>
      <c r="Q28" s="266" t="b">
        <v>0</v>
      </c>
      <c r="R28" s="265" t="b">
        <v>0</v>
      </c>
      <c r="S28" s="265" t="b">
        <v>0</v>
      </c>
      <c r="T28" s="265" t="b">
        <v>0</v>
      </c>
      <c r="U28" s="265" t="b">
        <v>0</v>
      </c>
      <c r="V28" s="396"/>
      <c r="W28" s="230">
        <f t="shared" si="2"/>
        <v>0</v>
      </c>
      <c r="X28" s="231">
        <f t="shared" si="3"/>
        <v>0</v>
      </c>
      <c r="Y28"/>
      <c r="AA28"/>
      <c r="AB28"/>
      <c r="AC28"/>
      <c r="AD28"/>
      <c r="AE28"/>
      <c r="AF28"/>
      <c r="AG28"/>
      <c r="AH28"/>
      <c r="AI28"/>
      <c r="AJ28"/>
      <c r="AK28"/>
      <c r="AL28"/>
      <c r="AM28"/>
      <c r="AN28"/>
      <c r="AO28"/>
      <c r="AP28" s="31"/>
      <c r="AQ28"/>
    </row>
    <row r="29" spans="1:43" ht="29.45" customHeight="1" x14ac:dyDescent="0.25">
      <c r="A29" t="str">
        <f>IF(D29="",Lookups!$E$4,Lookups!$E$5)</f>
        <v>Hide un-named buildings (CTRL + Click)</v>
      </c>
      <c r="B29"/>
      <c r="C29" s="3"/>
      <c r="D29" s="234" t="str">
        <f t="shared" si="4"/>
        <v/>
      </c>
      <c r="E29" s="223"/>
      <c r="F29" s="199"/>
      <c r="G29" s="199"/>
      <c r="H29" s="208"/>
      <c r="I29" s="266" t="b">
        <v>0</v>
      </c>
      <c r="J29" s="265" t="b">
        <v>0</v>
      </c>
      <c r="K29" s="265" t="b">
        <v>0</v>
      </c>
      <c r="L29" s="61" t="s">
        <v>54</v>
      </c>
      <c r="M29" s="61" t="s">
        <v>54</v>
      </c>
      <c r="N29" s="265" t="b">
        <v>0</v>
      </c>
      <c r="O29" s="265" t="b">
        <v>0</v>
      </c>
      <c r="P29" s="396"/>
      <c r="Q29" s="266" t="b">
        <v>0</v>
      </c>
      <c r="R29" s="265" t="b">
        <v>0</v>
      </c>
      <c r="S29" s="265" t="b">
        <v>0</v>
      </c>
      <c r="T29" s="265" t="b">
        <v>0</v>
      </c>
      <c r="U29" s="265" t="b">
        <v>0</v>
      </c>
      <c r="V29" s="396"/>
      <c r="W29" s="230">
        <f t="shared" si="2"/>
        <v>0</v>
      </c>
      <c r="X29" s="231">
        <f t="shared" si="3"/>
        <v>0</v>
      </c>
      <c r="Y29"/>
      <c r="AA29"/>
      <c r="AB29"/>
      <c r="AC29"/>
      <c r="AD29"/>
      <c r="AE29"/>
      <c r="AF29"/>
      <c r="AG29"/>
      <c r="AH29"/>
      <c r="AI29"/>
      <c r="AJ29"/>
      <c r="AK29"/>
      <c r="AL29"/>
      <c r="AM29"/>
      <c r="AN29"/>
      <c r="AO29"/>
      <c r="AP29" s="31"/>
      <c r="AQ29"/>
    </row>
    <row r="30" spans="1:43" ht="29.45" customHeight="1" x14ac:dyDescent="0.25">
      <c r="A30" t="str">
        <f>IF(D30="",Lookups!$E$4,Lookups!$E$5)</f>
        <v>Hide un-named buildings (CTRL + Click)</v>
      </c>
      <c r="B30"/>
      <c r="C30" s="3"/>
      <c r="D30" s="234" t="str">
        <f t="shared" si="4"/>
        <v/>
      </c>
      <c r="E30" s="223"/>
      <c r="F30" s="199"/>
      <c r="G30" s="199"/>
      <c r="H30" s="208"/>
      <c r="I30" s="266" t="b">
        <v>0</v>
      </c>
      <c r="J30" s="265" t="b">
        <v>0</v>
      </c>
      <c r="K30" s="265" t="b">
        <v>0</v>
      </c>
      <c r="L30" s="61" t="s">
        <v>54</v>
      </c>
      <c r="M30" s="61" t="s">
        <v>54</v>
      </c>
      <c r="N30" s="265" t="b">
        <v>0</v>
      </c>
      <c r="O30" s="265" t="b">
        <v>0</v>
      </c>
      <c r="P30" s="396"/>
      <c r="Q30" s="266" t="b">
        <v>0</v>
      </c>
      <c r="R30" s="265" t="b">
        <v>0</v>
      </c>
      <c r="S30" s="265" t="b">
        <v>0</v>
      </c>
      <c r="T30" s="265" t="b">
        <v>0</v>
      </c>
      <c r="U30" s="265" t="b">
        <v>0</v>
      </c>
      <c r="V30" s="396"/>
      <c r="W30" s="230">
        <f t="shared" si="2"/>
        <v>0</v>
      </c>
      <c r="X30" s="231">
        <f t="shared" si="3"/>
        <v>0</v>
      </c>
      <c r="Y30"/>
      <c r="AA30"/>
      <c r="AB30"/>
      <c r="AC30"/>
      <c r="AD30"/>
      <c r="AE30"/>
      <c r="AF30"/>
      <c r="AG30"/>
      <c r="AH30"/>
      <c r="AI30"/>
      <c r="AJ30"/>
      <c r="AK30"/>
      <c r="AL30"/>
      <c r="AM30"/>
      <c r="AN30"/>
      <c r="AO30"/>
      <c r="AP30" s="31"/>
      <c r="AQ30"/>
    </row>
    <row r="31" spans="1:43" ht="29.45" customHeight="1" x14ac:dyDescent="0.25">
      <c r="A31" t="str">
        <f>IF(D31="",Lookups!$E$4,Lookups!$E$5)</f>
        <v>Hide un-named buildings (CTRL + Click)</v>
      </c>
      <c r="B31"/>
      <c r="C31" s="3"/>
      <c r="D31" s="234" t="str">
        <f t="shared" si="4"/>
        <v/>
      </c>
      <c r="E31" s="223"/>
      <c r="F31" s="199"/>
      <c r="G31" s="199"/>
      <c r="H31" s="208"/>
      <c r="I31" s="266" t="b">
        <v>0</v>
      </c>
      <c r="J31" s="265" t="b">
        <v>0</v>
      </c>
      <c r="K31" s="265" t="b">
        <v>0</v>
      </c>
      <c r="L31" s="61" t="s">
        <v>54</v>
      </c>
      <c r="M31" s="61" t="s">
        <v>54</v>
      </c>
      <c r="N31" s="265" t="b">
        <v>0</v>
      </c>
      <c r="O31" s="265" t="b">
        <v>0</v>
      </c>
      <c r="P31" s="396"/>
      <c r="Q31" s="266" t="b">
        <v>0</v>
      </c>
      <c r="R31" s="265" t="b">
        <v>0</v>
      </c>
      <c r="S31" s="265" t="b">
        <v>0</v>
      </c>
      <c r="T31" s="265" t="b">
        <v>0</v>
      </c>
      <c r="U31" s="265" t="b">
        <v>0</v>
      </c>
      <c r="V31" s="396"/>
      <c r="W31" s="230">
        <f t="shared" si="2"/>
        <v>0</v>
      </c>
      <c r="X31" s="231">
        <f t="shared" si="3"/>
        <v>0</v>
      </c>
      <c r="Y31"/>
      <c r="AA31"/>
      <c r="AB31"/>
      <c r="AC31"/>
      <c r="AD31"/>
      <c r="AE31"/>
      <c r="AF31"/>
      <c r="AG31"/>
      <c r="AH31"/>
      <c r="AI31"/>
      <c r="AJ31"/>
      <c r="AK31"/>
      <c r="AL31"/>
      <c r="AM31"/>
      <c r="AN31"/>
      <c r="AO31"/>
      <c r="AP31" s="31"/>
      <c r="AQ31"/>
    </row>
    <row r="32" spans="1:43" ht="29.45" customHeight="1" x14ac:dyDescent="0.25">
      <c r="A32" t="str">
        <f>IF(D32="",Lookups!$E$4,Lookups!$E$5)</f>
        <v>Hide un-named buildings (CTRL + Click)</v>
      </c>
      <c r="B32"/>
      <c r="C32" s="3"/>
      <c r="D32" s="234" t="str">
        <f t="shared" si="4"/>
        <v/>
      </c>
      <c r="E32" s="223"/>
      <c r="F32" s="199"/>
      <c r="G32" s="199"/>
      <c r="H32" s="208"/>
      <c r="I32" s="266" t="b">
        <v>0</v>
      </c>
      <c r="J32" s="265" t="b">
        <v>0</v>
      </c>
      <c r="K32" s="265" t="b">
        <v>0</v>
      </c>
      <c r="L32" s="61" t="s">
        <v>54</v>
      </c>
      <c r="M32" s="61" t="s">
        <v>54</v>
      </c>
      <c r="N32" s="265" t="b">
        <v>0</v>
      </c>
      <c r="O32" s="265" t="b">
        <v>0</v>
      </c>
      <c r="P32" s="396"/>
      <c r="Q32" s="266" t="b">
        <v>0</v>
      </c>
      <c r="R32" s="265" t="b">
        <v>0</v>
      </c>
      <c r="S32" s="265" t="b">
        <v>0</v>
      </c>
      <c r="T32" s="265" t="b">
        <v>0</v>
      </c>
      <c r="U32" s="265" t="b">
        <v>0</v>
      </c>
      <c r="V32" s="396"/>
      <c r="W32" s="230">
        <f t="shared" si="2"/>
        <v>0</v>
      </c>
      <c r="X32" s="231">
        <f t="shared" si="3"/>
        <v>0</v>
      </c>
      <c r="Y32"/>
      <c r="AA32"/>
      <c r="AB32"/>
      <c r="AC32"/>
      <c r="AD32"/>
      <c r="AE32"/>
      <c r="AF32"/>
      <c r="AG32"/>
      <c r="AH32"/>
      <c r="AI32"/>
      <c r="AJ32"/>
      <c r="AK32"/>
      <c r="AL32"/>
      <c r="AM32"/>
      <c r="AN32"/>
      <c r="AO32"/>
      <c r="AP32" s="31"/>
      <c r="AQ32"/>
    </row>
    <row r="33" spans="1:43" ht="29.45" customHeight="1" x14ac:dyDescent="0.25">
      <c r="A33" t="str">
        <f>IF(D33="",Lookups!$E$4,Lookups!$E$5)</f>
        <v>Hide un-named buildings (CTRL + Click)</v>
      </c>
      <c r="B33"/>
      <c r="C33" s="3"/>
      <c r="D33" s="234" t="str">
        <f t="shared" si="4"/>
        <v/>
      </c>
      <c r="E33" s="223"/>
      <c r="F33" s="199"/>
      <c r="G33" s="199"/>
      <c r="H33" s="208"/>
      <c r="I33" s="266" t="b">
        <v>0</v>
      </c>
      <c r="J33" s="265" t="b">
        <v>0</v>
      </c>
      <c r="K33" s="265" t="b">
        <v>0</v>
      </c>
      <c r="L33" s="61" t="s">
        <v>54</v>
      </c>
      <c r="M33" s="61" t="s">
        <v>54</v>
      </c>
      <c r="N33" s="265" t="b">
        <v>0</v>
      </c>
      <c r="O33" s="265" t="b">
        <v>0</v>
      </c>
      <c r="P33" s="396"/>
      <c r="Q33" s="266" t="b">
        <v>0</v>
      </c>
      <c r="R33" s="265" t="b">
        <v>0</v>
      </c>
      <c r="S33" s="265" t="b">
        <v>0</v>
      </c>
      <c r="T33" s="265" t="b">
        <v>0</v>
      </c>
      <c r="U33" s="265" t="b">
        <v>0</v>
      </c>
      <c r="V33" s="396"/>
      <c r="W33" s="230">
        <f t="shared" si="2"/>
        <v>0</v>
      </c>
      <c r="X33" s="231">
        <f t="shared" si="3"/>
        <v>0</v>
      </c>
      <c r="Y33"/>
      <c r="AA33"/>
      <c r="AB33"/>
      <c r="AC33"/>
      <c r="AD33"/>
      <c r="AE33"/>
      <c r="AF33"/>
      <c r="AG33"/>
      <c r="AH33"/>
      <c r="AI33"/>
      <c r="AJ33"/>
      <c r="AK33"/>
      <c r="AL33"/>
      <c r="AM33"/>
      <c r="AN33"/>
      <c r="AO33"/>
      <c r="AP33" s="31"/>
      <c r="AQ33"/>
    </row>
    <row r="34" spans="1:43" ht="29.45" customHeight="1" thickBot="1" x14ac:dyDescent="0.3">
      <c r="A34" t="str">
        <f>IF(D34="",Lookups!$E$4,Lookups!$E$5)</f>
        <v>Hide un-named buildings (CTRL + Click)</v>
      </c>
      <c r="B34"/>
      <c r="C34" s="3"/>
      <c r="D34" s="250" t="str">
        <f t="shared" si="4"/>
        <v/>
      </c>
      <c r="E34" s="224"/>
      <c r="F34" s="221"/>
      <c r="G34" s="221"/>
      <c r="H34" s="272"/>
      <c r="I34" s="267" t="b">
        <v>0</v>
      </c>
      <c r="J34" s="273" t="b">
        <v>0</v>
      </c>
      <c r="K34" s="273" t="b">
        <v>0</v>
      </c>
      <c r="L34" s="124" t="s">
        <v>54</v>
      </c>
      <c r="M34" s="124" t="s">
        <v>54</v>
      </c>
      <c r="N34" s="273" t="b">
        <v>0</v>
      </c>
      <c r="O34" s="273" t="b">
        <v>0</v>
      </c>
      <c r="P34" s="397"/>
      <c r="Q34" s="267" t="b">
        <v>0</v>
      </c>
      <c r="R34" s="273" t="b">
        <v>0</v>
      </c>
      <c r="S34" s="273" t="b">
        <v>0</v>
      </c>
      <c r="T34" s="273" t="b">
        <v>0</v>
      </c>
      <c r="U34" s="273" t="b">
        <v>0</v>
      </c>
      <c r="V34" s="397"/>
      <c r="W34" s="232">
        <f t="shared" si="2"/>
        <v>0</v>
      </c>
      <c r="X34" s="233">
        <f t="shared" si="3"/>
        <v>0</v>
      </c>
      <c r="Y34"/>
      <c r="AA34"/>
      <c r="AB34"/>
      <c r="AC34"/>
      <c r="AD34"/>
      <c r="AE34"/>
      <c r="AF34"/>
      <c r="AG34"/>
      <c r="AH34"/>
      <c r="AI34"/>
      <c r="AJ34"/>
      <c r="AK34"/>
      <c r="AL34"/>
      <c r="AM34"/>
      <c r="AN34"/>
      <c r="AO34"/>
      <c r="AP34" s="31"/>
      <c r="AQ34"/>
    </row>
    <row r="35" spans="1:43" ht="15" x14ac:dyDescent="0.25">
      <c r="A35" s="290" t="s">
        <v>235</v>
      </c>
      <c r="B35"/>
      <c r="C35" s="3"/>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s="31"/>
      <c r="AQ35"/>
    </row>
    <row r="36" spans="1:43" ht="30" customHeight="1" x14ac:dyDescent="0.25">
      <c r="A36" s="290" t="s">
        <v>235</v>
      </c>
      <c r="B36" s="87"/>
      <c r="C36" s="200"/>
      <c r="D36" s="201" t="s">
        <v>261</v>
      </c>
      <c r="E36" s="201"/>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3"/>
      <c r="AQ36" s="87"/>
    </row>
    <row r="37" spans="1:43" ht="15.75" thickBot="1" x14ac:dyDescent="0.3">
      <c r="A37" s="290" t="s">
        <v>235</v>
      </c>
      <c r="B37"/>
      <c r="C37" s="3"/>
      <c r="D37"/>
      <c r="E37"/>
      <c r="F37"/>
      <c r="G37"/>
      <c r="H37"/>
      <c r="I37"/>
      <c r="J37"/>
      <c r="AK37"/>
      <c r="AL37"/>
      <c r="AM37"/>
      <c r="AN37"/>
      <c r="AO37"/>
      <c r="AP37" s="31"/>
      <c r="AQ37"/>
    </row>
    <row r="38" spans="1:43" ht="30" customHeight="1" thickBot="1" x14ac:dyDescent="0.3">
      <c r="A38" s="290" t="s">
        <v>235</v>
      </c>
      <c r="B38" s="76"/>
      <c r="C38" s="239"/>
      <c r="D38" s="76"/>
      <c r="E38" s="408" t="s">
        <v>262</v>
      </c>
      <c r="F38" s="409"/>
      <c r="G38" s="409"/>
      <c r="H38" s="409"/>
      <c r="I38" s="409"/>
      <c r="J38" s="410"/>
      <c r="K38" s="413" t="s">
        <v>263</v>
      </c>
      <c r="L38" s="414"/>
      <c r="M38" s="414"/>
      <c r="N38" s="414"/>
      <c r="O38" s="414"/>
      <c r="P38" s="414"/>
      <c r="Q38" s="415"/>
      <c r="R38" s="416" t="s">
        <v>264</v>
      </c>
      <c r="S38" s="417"/>
      <c r="T38" s="417"/>
      <c r="U38" s="417"/>
      <c r="V38" s="417"/>
      <c r="W38" s="417"/>
      <c r="X38" s="417"/>
      <c r="Y38" s="418" t="s">
        <v>265</v>
      </c>
      <c r="Z38" s="419"/>
      <c r="AA38" s="419"/>
      <c r="AB38" s="420"/>
      <c r="AC38" s="104"/>
      <c r="AD38" s="421" t="s">
        <v>266</v>
      </c>
      <c r="AE38" s="422"/>
      <c r="AF38" s="422"/>
      <c r="AG38" s="422"/>
      <c r="AH38" s="422"/>
      <c r="AI38" s="422"/>
      <c r="AJ38" s="422"/>
      <c r="AK38" s="422"/>
      <c r="AL38" s="422"/>
      <c r="AM38" s="422"/>
      <c r="AN38" s="422"/>
      <c r="AO38" s="423"/>
      <c r="AP38" s="31"/>
      <c r="AQ38" s="76"/>
    </row>
    <row r="39" spans="1:43" ht="107.45" customHeight="1" x14ac:dyDescent="0.25">
      <c r="A39" s="290" t="s">
        <v>235</v>
      </c>
      <c r="B39"/>
      <c r="C39" s="3"/>
      <c r="D39" s="225" t="s">
        <v>205</v>
      </c>
      <c r="E39" s="63" t="s">
        <v>267</v>
      </c>
      <c r="F39" s="64" t="s">
        <v>268</v>
      </c>
      <c r="G39" s="64" t="s">
        <v>217</v>
      </c>
      <c r="H39" s="64" t="s">
        <v>218</v>
      </c>
      <c r="I39" s="64" t="s">
        <v>269</v>
      </c>
      <c r="J39" s="220" t="s">
        <v>270</v>
      </c>
      <c r="K39" s="253" t="s">
        <v>271</v>
      </c>
      <c r="L39" s="64" t="s">
        <v>272</v>
      </c>
      <c r="M39" s="64" t="s">
        <v>268</v>
      </c>
      <c r="N39" s="64" t="s">
        <v>217</v>
      </c>
      <c r="O39" s="64" t="s">
        <v>218</v>
      </c>
      <c r="P39" s="64" t="s">
        <v>269</v>
      </c>
      <c r="Q39" s="65" t="s">
        <v>273</v>
      </c>
      <c r="R39" s="253" t="s">
        <v>274</v>
      </c>
      <c r="S39" s="64" t="s">
        <v>272</v>
      </c>
      <c r="T39" s="64" t="s">
        <v>268</v>
      </c>
      <c r="U39" s="64" t="s">
        <v>217</v>
      </c>
      <c r="V39" s="64" t="s">
        <v>218</v>
      </c>
      <c r="W39" s="64" t="s">
        <v>269</v>
      </c>
      <c r="X39" s="220" t="s">
        <v>273</v>
      </c>
      <c r="Y39" s="63" t="s">
        <v>275</v>
      </c>
      <c r="Z39" s="64" t="s">
        <v>276</v>
      </c>
      <c r="AA39" s="64" t="s">
        <v>230</v>
      </c>
      <c r="AB39" s="65" t="s">
        <v>277</v>
      </c>
      <c r="AD39" s="304" t="s">
        <v>278</v>
      </c>
      <c r="AE39" s="295" t="s">
        <v>279</v>
      </c>
      <c r="AF39" s="295" t="s">
        <v>280</v>
      </c>
      <c r="AG39" s="295" t="s">
        <v>281</v>
      </c>
      <c r="AH39" s="295" t="s">
        <v>282</v>
      </c>
      <c r="AI39" s="295" t="s">
        <v>283</v>
      </c>
      <c r="AJ39" s="295" t="s">
        <v>284</v>
      </c>
      <c r="AK39" s="295" t="s">
        <v>285</v>
      </c>
      <c r="AL39" s="295" t="s">
        <v>286</v>
      </c>
      <c r="AM39" s="295" t="s">
        <v>287</v>
      </c>
      <c r="AN39" s="295" t="s">
        <v>288</v>
      </c>
      <c r="AO39" s="305" t="s">
        <v>289</v>
      </c>
      <c r="AP39" s="31"/>
      <c r="AQ39"/>
    </row>
    <row r="40" spans="1:43" ht="29.45" customHeight="1" x14ac:dyDescent="0.25">
      <c r="A40" t="str">
        <f>IF(D40="",Lookups!$E$4,Lookups!$E$5)</f>
        <v>Hide un-named buildings (CTRL + Click)</v>
      </c>
      <c r="B40"/>
      <c r="C40" s="3"/>
      <c r="D40" s="234" t="str">
        <f>IF(D9&lt;&gt;"",D9,"")</f>
        <v/>
      </c>
      <c r="E40" s="204"/>
      <c r="F40" s="71"/>
      <c r="G40" s="183"/>
      <c r="H40" s="184"/>
      <c r="I40" s="184"/>
      <c r="J40" s="373" t="str">
        <f>IFERROR(I40/H40,"")</f>
        <v/>
      </c>
      <c r="K40" s="266" t="b">
        <v>0</v>
      </c>
      <c r="L40" s="276"/>
      <c r="M40" s="61"/>
      <c r="N40" s="183"/>
      <c r="O40" s="184"/>
      <c r="P40" s="184"/>
      <c r="Q40" s="73" t="str">
        <f t="shared" ref="Q40:Q49" si="5">IFERROR(P40/O40,"")</f>
        <v/>
      </c>
      <c r="R40" s="266" t="b">
        <v>0</v>
      </c>
      <c r="S40" s="276"/>
      <c r="T40" s="61"/>
      <c r="U40" s="183"/>
      <c r="V40" s="184"/>
      <c r="W40" s="184"/>
      <c r="X40" s="227" t="str">
        <f>IFERROR(W40/V40,"")</f>
        <v/>
      </c>
      <c r="Y40" s="230">
        <f t="shared" ref="Y40:Y49" si="6">SUM(I40,IF(P40&gt;0,P40,0),IF(W40&gt;0,W40,0))</f>
        <v>0</v>
      </c>
      <c r="Z40" s="371">
        <f>SUM(G40,N40,U40)</f>
        <v>0</v>
      </c>
      <c r="AA40" s="371">
        <f>IFERROR(H40*_xlfn.XLOOKUP(F40,Calculation_factors!$H$6:$H$13,Calculation_factors!$I$6:$I$13),)+IFERROR(O40*_xlfn.XLOOKUP(M40,Calculation_factors!$H$6:$H$13,Calculation_factors!$I$6:$I$13),)+IFERROR(V40*_xlfn.XLOOKUP(T40,Calculation_factors!$H$6:$H$13,Calculation_factors!$I$6:$I$13),)</f>
        <v>0</v>
      </c>
      <c r="AB40" s="231">
        <f>IFERROR(H40*_xlfn.XLOOKUP(F40,Calculation_factors!$E$6:$E$13,Calculation_factors!$F$6:$F$13),0)+IFERROR(O40*_xlfn.XLOOKUP(M40,Calculation_factors!$E$6:$E$13,Calculation_factors!$F$6:$F$13),)+IFERROR(V40*_xlfn.XLOOKUP(T40,Calculation_factors!$E$6:$E$13,Calculation_factors!$F$6:$F$13),)</f>
        <v>0</v>
      </c>
      <c r="AD40" s="296" t="str">
        <f>IFERROR(Y40/X25,"")</f>
        <v/>
      </c>
      <c r="AE40" s="298" t="str">
        <f>IFERROR(Z40/AI9,"")</f>
        <v/>
      </c>
      <c r="AF40" s="297">
        <f t="shared" ref="AF40" si="7">IFERROR(AJ9-AA40,"")</f>
        <v>0</v>
      </c>
      <c r="AG40" s="297">
        <f t="shared" ref="AG40" si="8">IFERROR(AK9-AB40,"")</f>
        <v>0</v>
      </c>
      <c r="AH40" s="298">
        <f t="shared" ref="AH40:AH49" si="9">IFERROR(I40/Y40,0)</f>
        <v>0</v>
      </c>
      <c r="AI40" s="298">
        <f t="shared" ref="AI40:AI49" si="10">IFERROR(P40/Y40,0)</f>
        <v>0</v>
      </c>
      <c r="AJ40" s="298">
        <f t="shared" ref="AJ40:AJ49" si="11">IFERROR(W40/Y40,0)</f>
        <v>0</v>
      </c>
      <c r="AK40" s="316" t="str">
        <f>IFERROR(AA40*1000/Y40,"")</f>
        <v/>
      </c>
      <c r="AL40" s="317" t="str">
        <f>IFERROR('4. Financial Detail'!L9/(AG40/1000),"")</f>
        <v/>
      </c>
      <c r="AM40" s="318">
        <f t="shared" ref="AM40:AM49" si="12">AH40*IF(J40="",0,J40)
+ AI40*IF(Q40="",0,Q40)
+ AJ40*IF(X40="",0,X40)</f>
        <v>0</v>
      </c>
      <c r="AN40" s="318" t="str">
        <f>IFERROR(Y40/H9,"")</f>
        <v/>
      </c>
      <c r="AO40" s="299" t="str">
        <f>IFERROR(Z40/H9,"")</f>
        <v/>
      </c>
      <c r="AP40" s="31"/>
      <c r="AQ40"/>
    </row>
    <row r="41" spans="1:43" ht="29.45" customHeight="1" x14ac:dyDescent="0.25">
      <c r="A41" t="str">
        <f>IF(D41="",Lookups!$E$4,Lookups!$E$5)</f>
        <v>Hide un-named buildings (CTRL + Click)</v>
      </c>
      <c r="B41"/>
      <c r="C41" s="3"/>
      <c r="D41" s="234" t="str">
        <f t="shared" ref="D41:D49" si="13">IF(D10&lt;&gt;"",D10,"")</f>
        <v/>
      </c>
      <c r="E41" s="204"/>
      <c r="F41" s="71"/>
      <c r="G41" s="71"/>
      <c r="H41" s="184"/>
      <c r="I41" s="184"/>
      <c r="J41" s="373" t="str">
        <f t="shared" ref="J41:J49" si="14">IFERROR(I41/H41,"")</f>
        <v/>
      </c>
      <c r="K41" s="266" t="b">
        <v>0</v>
      </c>
      <c r="L41" s="276"/>
      <c r="M41" s="61"/>
      <c r="N41" s="71"/>
      <c r="O41" s="184"/>
      <c r="P41" s="184"/>
      <c r="Q41" s="73" t="str">
        <f t="shared" si="5"/>
        <v/>
      </c>
      <c r="R41" s="266" t="b">
        <v>0</v>
      </c>
      <c r="S41" s="276"/>
      <c r="T41" s="61"/>
      <c r="U41" s="71"/>
      <c r="V41" s="184"/>
      <c r="W41" s="184"/>
      <c r="X41" s="227" t="str">
        <f t="shared" ref="X41:X49" si="15">IFERROR(W41/V41,"")</f>
        <v/>
      </c>
      <c r="Y41" s="230">
        <f t="shared" si="6"/>
        <v>0</v>
      </c>
      <c r="Z41" s="371">
        <f t="shared" ref="Z41:Z49" si="16">SUM(G41,N41,U41)</f>
        <v>0</v>
      </c>
      <c r="AA41" s="371">
        <f>IFERROR(H41*_xlfn.XLOOKUP(F41,Calculation_factors!$H$6:$H$13,Calculation_factors!$I$6:$I$13),)+IFERROR(O41*_xlfn.XLOOKUP(M41,Calculation_factors!$H$6:$H$13,Calculation_factors!$I$6:$I$13),)+IFERROR(V41*_xlfn.XLOOKUP(T41,Calculation_factors!$H$6:$H$13,Calculation_factors!$I$6:$I$13),)</f>
        <v>0</v>
      </c>
      <c r="AB41" s="231">
        <f>IFERROR(H41*_xlfn.XLOOKUP(F41,Calculation_factors!$E$6:$E$13,Calculation_factors!$F$6:$F$13),0)+IFERROR(O41*_xlfn.XLOOKUP(M41,Calculation_factors!$E$6:$E$13,Calculation_factors!$F$6:$F$13),)+IFERROR(V41*_xlfn.XLOOKUP(T41,Calculation_factors!$E$6:$E$13,Calculation_factors!$F$6:$F$13),)</f>
        <v>0</v>
      </c>
      <c r="AD41" s="296" t="str">
        <f t="shared" ref="AD41:AD49" si="17">IFERROR(Y41/X26,"")</f>
        <v/>
      </c>
      <c r="AE41" s="298" t="str">
        <f t="shared" ref="AE41:AE49" si="18">IFERROR(Z41/AI10,"")</f>
        <v/>
      </c>
      <c r="AF41" s="297">
        <f t="shared" ref="AF41:AF49" si="19">IFERROR(AJ10-AA41,"")</f>
        <v>0</v>
      </c>
      <c r="AG41" s="297">
        <f t="shared" ref="AG41:AG49" si="20">IFERROR(AK10-AB41,"")</f>
        <v>0</v>
      </c>
      <c r="AH41" s="298">
        <f t="shared" si="9"/>
        <v>0</v>
      </c>
      <c r="AI41" s="298">
        <f t="shared" si="10"/>
        <v>0</v>
      </c>
      <c r="AJ41" s="298">
        <f t="shared" si="11"/>
        <v>0</v>
      </c>
      <c r="AK41" s="316" t="str">
        <f t="shared" ref="AK41:AK49" si="21">IFERROR(AA41*1000/Y41,"")</f>
        <v/>
      </c>
      <c r="AL41" s="317" t="str">
        <f>IFERROR('4. Financial Detail'!L10/(AG41/1000),"")</f>
        <v/>
      </c>
      <c r="AM41" s="318">
        <f t="shared" si="12"/>
        <v>0</v>
      </c>
      <c r="AN41" s="318" t="str">
        <f t="shared" ref="AN41:AN49" si="22">IFERROR(Y41/H10,"")</f>
        <v/>
      </c>
      <c r="AO41" s="299" t="str">
        <f t="shared" ref="AO41:AO49" si="23">IFERROR(Z41/H10,"")</f>
        <v/>
      </c>
      <c r="AP41" s="31"/>
      <c r="AQ41"/>
    </row>
    <row r="42" spans="1:43" ht="29.45" customHeight="1" x14ac:dyDescent="0.25">
      <c r="A42" t="str">
        <f>IF(D42="",Lookups!$E$4,Lookups!$E$5)</f>
        <v>Hide un-named buildings (CTRL + Click)</v>
      </c>
      <c r="B42"/>
      <c r="C42" s="3"/>
      <c r="D42" s="234" t="str">
        <f t="shared" si="13"/>
        <v/>
      </c>
      <c r="E42" s="204"/>
      <c r="F42" s="71"/>
      <c r="G42" s="71"/>
      <c r="H42" s="184"/>
      <c r="I42" s="184"/>
      <c r="J42" s="373" t="str">
        <f t="shared" si="14"/>
        <v/>
      </c>
      <c r="K42" s="266" t="b">
        <v>0</v>
      </c>
      <c r="L42" s="276"/>
      <c r="M42" s="61"/>
      <c r="N42" s="71"/>
      <c r="O42" s="184"/>
      <c r="P42" s="184"/>
      <c r="Q42" s="73" t="str">
        <f t="shared" si="5"/>
        <v/>
      </c>
      <c r="R42" s="266" t="b">
        <v>0</v>
      </c>
      <c r="S42" s="276"/>
      <c r="T42" s="61"/>
      <c r="U42" s="71"/>
      <c r="V42" s="184"/>
      <c r="W42" s="184"/>
      <c r="X42" s="227" t="str">
        <f t="shared" si="15"/>
        <v/>
      </c>
      <c r="Y42" s="230">
        <f t="shared" si="6"/>
        <v>0</v>
      </c>
      <c r="Z42" s="371">
        <f t="shared" si="16"/>
        <v>0</v>
      </c>
      <c r="AA42" s="371">
        <f>IFERROR(H42*_xlfn.XLOOKUP(F42,Calculation_factors!$H$6:$H$13,Calculation_factors!$I$6:$I$13),)+IFERROR(O42*_xlfn.XLOOKUP(M42,Calculation_factors!$H$6:$H$13,Calculation_factors!$I$6:$I$13),)+IFERROR(V42*_xlfn.XLOOKUP(T42,Calculation_factors!$H$6:$H$13,Calculation_factors!$I$6:$I$13),)</f>
        <v>0</v>
      </c>
      <c r="AB42" s="231">
        <f>IFERROR(H42*_xlfn.XLOOKUP(F42,Calculation_factors!$E$6:$E$13,Calculation_factors!$F$6:$F$13),0)+IFERROR(O42*_xlfn.XLOOKUP(M42,Calculation_factors!$E$6:$E$13,Calculation_factors!$F$6:$F$13),)+IFERROR(V42*_xlfn.XLOOKUP(T42,Calculation_factors!$E$6:$E$13,Calculation_factors!$F$6:$F$13),)</f>
        <v>0</v>
      </c>
      <c r="AD42" s="296" t="str">
        <f t="shared" si="17"/>
        <v/>
      </c>
      <c r="AE42" s="298" t="str">
        <f t="shared" si="18"/>
        <v/>
      </c>
      <c r="AF42" s="297">
        <f t="shared" si="19"/>
        <v>0</v>
      </c>
      <c r="AG42" s="297">
        <f t="shared" si="20"/>
        <v>0</v>
      </c>
      <c r="AH42" s="298">
        <f t="shared" si="9"/>
        <v>0</v>
      </c>
      <c r="AI42" s="298">
        <f t="shared" si="10"/>
        <v>0</v>
      </c>
      <c r="AJ42" s="298">
        <f t="shared" si="11"/>
        <v>0</v>
      </c>
      <c r="AK42" s="316" t="str">
        <f t="shared" si="21"/>
        <v/>
      </c>
      <c r="AL42" s="317" t="str">
        <f>IFERROR('4. Financial Detail'!L11/(AG42/1000),"")</f>
        <v/>
      </c>
      <c r="AM42" s="318">
        <f t="shared" si="12"/>
        <v>0</v>
      </c>
      <c r="AN42" s="318" t="str">
        <f t="shared" si="22"/>
        <v/>
      </c>
      <c r="AO42" s="299" t="str">
        <f t="shared" si="23"/>
        <v/>
      </c>
      <c r="AP42" s="31"/>
      <c r="AQ42"/>
    </row>
    <row r="43" spans="1:43" ht="29.45" customHeight="1" x14ac:dyDescent="0.25">
      <c r="A43" t="str">
        <f>IF(D43="",Lookups!$E$4,Lookups!$E$5)</f>
        <v>Hide un-named buildings (CTRL + Click)</v>
      </c>
      <c r="B43"/>
      <c r="C43" s="3"/>
      <c r="D43" s="234" t="str">
        <f t="shared" si="13"/>
        <v/>
      </c>
      <c r="E43" s="204"/>
      <c r="F43" s="71"/>
      <c r="G43" s="71"/>
      <c r="H43" s="184"/>
      <c r="I43" s="184"/>
      <c r="J43" s="373" t="str">
        <f t="shared" si="14"/>
        <v/>
      </c>
      <c r="K43" s="266" t="b">
        <v>0</v>
      </c>
      <c r="L43" s="276"/>
      <c r="M43" s="61"/>
      <c r="N43" s="71"/>
      <c r="O43" s="184"/>
      <c r="P43" s="184"/>
      <c r="Q43" s="73" t="str">
        <f t="shared" si="5"/>
        <v/>
      </c>
      <c r="R43" s="266" t="b">
        <v>0</v>
      </c>
      <c r="S43" s="276"/>
      <c r="T43" s="61"/>
      <c r="U43" s="71"/>
      <c r="V43" s="184"/>
      <c r="W43" s="184"/>
      <c r="X43" s="227" t="str">
        <f t="shared" si="15"/>
        <v/>
      </c>
      <c r="Y43" s="230">
        <f t="shared" si="6"/>
        <v>0</v>
      </c>
      <c r="Z43" s="371">
        <f t="shared" si="16"/>
        <v>0</v>
      </c>
      <c r="AA43" s="371">
        <f>IFERROR(H43*_xlfn.XLOOKUP(F43,Calculation_factors!$H$6:$H$13,Calculation_factors!$I$6:$I$13),)+IFERROR(O43*_xlfn.XLOOKUP(M43,Calculation_factors!$H$6:$H$13,Calculation_factors!$I$6:$I$13),)+IFERROR(V43*_xlfn.XLOOKUP(T43,Calculation_factors!$H$6:$H$13,Calculation_factors!$I$6:$I$13),)</f>
        <v>0</v>
      </c>
      <c r="AB43" s="231">
        <f>IFERROR(H43*_xlfn.XLOOKUP(F43,Calculation_factors!$E$6:$E$13,Calculation_factors!$F$6:$F$13),0)+IFERROR(O43*_xlfn.XLOOKUP(M43,Calculation_factors!$E$6:$E$13,Calculation_factors!$F$6:$F$13),)+IFERROR(V43*_xlfn.XLOOKUP(T43,Calculation_factors!$E$6:$E$13,Calculation_factors!$F$6:$F$13),)</f>
        <v>0</v>
      </c>
      <c r="AD43" s="296" t="str">
        <f t="shared" si="17"/>
        <v/>
      </c>
      <c r="AE43" s="298" t="str">
        <f t="shared" si="18"/>
        <v/>
      </c>
      <c r="AF43" s="297">
        <f t="shared" si="19"/>
        <v>0</v>
      </c>
      <c r="AG43" s="297">
        <f t="shared" si="20"/>
        <v>0</v>
      </c>
      <c r="AH43" s="298">
        <f t="shared" si="9"/>
        <v>0</v>
      </c>
      <c r="AI43" s="298">
        <f t="shared" si="10"/>
        <v>0</v>
      </c>
      <c r="AJ43" s="298">
        <f t="shared" si="11"/>
        <v>0</v>
      </c>
      <c r="AK43" s="316" t="str">
        <f t="shared" si="21"/>
        <v/>
      </c>
      <c r="AL43" s="317" t="str">
        <f>IFERROR('4. Financial Detail'!L12/(AG43/1000),"")</f>
        <v/>
      </c>
      <c r="AM43" s="318">
        <f t="shared" si="12"/>
        <v>0</v>
      </c>
      <c r="AN43" s="318" t="str">
        <f t="shared" si="22"/>
        <v/>
      </c>
      <c r="AO43" s="299" t="str">
        <f t="shared" si="23"/>
        <v/>
      </c>
      <c r="AP43" s="31"/>
      <c r="AQ43"/>
    </row>
    <row r="44" spans="1:43" ht="29.45" customHeight="1" x14ac:dyDescent="0.25">
      <c r="A44" t="str">
        <f>IF(D44="",Lookups!$E$4,Lookups!$E$5)</f>
        <v>Hide un-named buildings (CTRL + Click)</v>
      </c>
      <c r="B44"/>
      <c r="C44" s="3"/>
      <c r="D44" s="234" t="str">
        <f t="shared" si="13"/>
        <v/>
      </c>
      <c r="E44" s="204"/>
      <c r="F44" s="71"/>
      <c r="G44" s="71"/>
      <c r="H44" s="184"/>
      <c r="I44" s="184"/>
      <c r="J44" s="373" t="str">
        <f t="shared" si="14"/>
        <v/>
      </c>
      <c r="K44" s="266" t="b">
        <v>0</v>
      </c>
      <c r="L44" s="276"/>
      <c r="M44" s="61"/>
      <c r="N44" s="71"/>
      <c r="O44" s="184"/>
      <c r="P44" s="184"/>
      <c r="Q44" s="73" t="str">
        <f t="shared" si="5"/>
        <v/>
      </c>
      <c r="R44" s="266" t="b">
        <v>0</v>
      </c>
      <c r="S44" s="276"/>
      <c r="T44" s="61"/>
      <c r="U44" s="71"/>
      <c r="V44" s="184"/>
      <c r="W44" s="184"/>
      <c r="X44" s="227" t="str">
        <f t="shared" si="15"/>
        <v/>
      </c>
      <c r="Y44" s="230">
        <f t="shared" si="6"/>
        <v>0</v>
      </c>
      <c r="Z44" s="371">
        <f t="shared" si="16"/>
        <v>0</v>
      </c>
      <c r="AA44" s="371">
        <f>IFERROR(H44*_xlfn.XLOOKUP(F44,Calculation_factors!$H$6:$H$13,Calculation_factors!$I$6:$I$13),)+IFERROR(O44*_xlfn.XLOOKUP(M44,Calculation_factors!$H$6:$H$13,Calculation_factors!$I$6:$I$13),)+IFERROR(V44*_xlfn.XLOOKUP(T44,Calculation_factors!$H$6:$H$13,Calculation_factors!$I$6:$I$13),)</f>
        <v>0</v>
      </c>
      <c r="AB44" s="231">
        <f>IFERROR(H44*_xlfn.XLOOKUP(F44,Calculation_factors!$E$6:$E$13,Calculation_factors!$F$6:$F$13),0)+IFERROR(O44*_xlfn.XLOOKUP(M44,Calculation_factors!$E$6:$E$13,Calculation_factors!$F$6:$F$13),)+IFERROR(V44*_xlfn.XLOOKUP(T44,Calculation_factors!$E$6:$E$13,Calculation_factors!$F$6:$F$13),)</f>
        <v>0</v>
      </c>
      <c r="AC44" s="323"/>
      <c r="AD44" s="296" t="str">
        <f t="shared" si="17"/>
        <v/>
      </c>
      <c r="AE44" s="298" t="str">
        <f t="shared" si="18"/>
        <v/>
      </c>
      <c r="AF44" s="297">
        <f t="shared" si="19"/>
        <v>0</v>
      </c>
      <c r="AG44" s="297">
        <f t="shared" si="20"/>
        <v>0</v>
      </c>
      <c r="AH44" s="298">
        <f t="shared" si="9"/>
        <v>0</v>
      </c>
      <c r="AI44" s="298">
        <f t="shared" si="10"/>
        <v>0</v>
      </c>
      <c r="AJ44" s="298">
        <f t="shared" si="11"/>
        <v>0</v>
      </c>
      <c r="AK44" s="316" t="str">
        <f t="shared" si="21"/>
        <v/>
      </c>
      <c r="AL44" s="317" t="str">
        <f>IFERROR('4. Financial Detail'!L13/(AG44/1000),"")</f>
        <v/>
      </c>
      <c r="AM44" s="318">
        <f t="shared" si="12"/>
        <v>0</v>
      </c>
      <c r="AN44" s="318" t="str">
        <f t="shared" si="22"/>
        <v/>
      </c>
      <c r="AO44" s="299" t="str">
        <f t="shared" si="23"/>
        <v/>
      </c>
      <c r="AP44" s="31"/>
      <c r="AQ44"/>
    </row>
    <row r="45" spans="1:43" ht="29.45" customHeight="1" x14ac:dyDescent="0.25">
      <c r="A45" t="str">
        <f>IF(D45="",Lookups!$E$4,Lookups!$E$5)</f>
        <v>Hide un-named buildings (CTRL + Click)</v>
      </c>
      <c r="B45"/>
      <c r="C45" s="3"/>
      <c r="D45" s="234" t="str">
        <f t="shared" si="13"/>
        <v/>
      </c>
      <c r="E45" s="204"/>
      <c r="F45" s="71"/>
      <c r="G45" s="71"/>
      <c r="H45" s="184"/>
      <c r="I45" s="184"/>
      <c r="J45" s="373" t="str">
        <f t="shared" si="14"/>
        <v/>
      </c>
      <c r="K45" s="266" t="b">
        <v>0</v>
      </c>
      <c r="L45" s="276"/>
      <c r="M45" s="61"/>
      <c r="N45" s="71"/>
      <c r="O45" s="184"/>
      <c r="P45" s="184"/>
      <c r="Q45" s="73" t="str">
        <f t="shared" si="5"/>
        <v/>
      </c>
      <c r="R45" s="266" t="b">
        <v>0</v>
      </c>
      <c r="S45" s="276"/>
      <c r="T45" s="61"/>
      <c r="U45" s="71"/>
      <c r="V45" s="184"/>
      <c r="W45" s="184"/>
      <c r="X45" s="227" t="str">
        <f t="shared" si="15"/>
        <v/>
      </c>
      <c r="Y45" s="230">
        <f t="shared" si="6"/>
        <v>0</v>
      </c>
      <c r="Z45" s="371">
        <f t="shared" si="16"/>
        <v>0</v>
      </c>
      <c r="AA45" s="371">
        <f>IFERROR(H45*_xlfn.XLOOKUP(F45,Calculation_factors!$H$6:$H$13,Calculation_factors!$I$6:$I$13),)+IFERROR(O45*_xlfn.XLOOKUP(M45,Calculation_factors!$H$6:$H$13,Calculation_factors!$I$6:$I$13),)+IFERROR(V45*_xlfn.XLOOKUP(T45,Calculation_factors!$H$6:$H$13,Calculation_factors!$I$6:$I$13),)</f>
        <v>0</v>
      </c>
      <c r="AB45" s="231">
        <f>IFERROR(H45*_xlfn.XLOOKUP(F45,Calculation_factors!$E$6:$E$13,Calculation_factors!$F$6:$F$13),0)+IFERROR(O45*_xlfn.XLOOKUP(M45,Calculation_factors!$E$6:$E$13,Calculation_factors!$F$6:$F$13),)+IFERROR(V45*_xlfn.XLOOKUP(T45,Calculation_factors!$E$6:$E$13,Calculation_factors!$F$6:$F$13),)</f>
        <v>0</v>
      </c>
      <c r="AD45" s="296" t="str">
        <f t="shared" si="17"/>
        <v/>
      </c>
      <c r="AE45" s="298" t="str">
        <f t="shared" si="18"/>
        <v/>
      </c>
      <c r="AF45" s="297">
        <f t="shared" si="19"/>
        <v>0</v>
      </c>
      <c r="AG45" s="297">
        <f t="shared" si="20"/>
        <v>0</v>
      </c>
      <c r="AH45" s="298">
        <f t="shared" si="9"/>
        <v>0</v>
      </c>
      <c r="AI45" s="298">
        <f t="shared" si="10"/>
        <v>0</v>
      </c>
      <c r="AJ45" s="298">
        <f t="shared" si="11"/>
        <v>0</v>
      </c>
      <c r="AK45" s="316" t="str">
        <f t="shared" si="21"/>
        <v/>
      </c>
      <c r="AL45" s="317" t="str">
        <f>IFERROR('4. Financial Detail'!L14/(AG45/1000),"")</f>
        <v/>
      </c>
      <c r="AM45" s="318">
        <f t="shared" si="12"/>
        <v>0</v>
      </c>
      <c r="AN45" s="318" t="str">
        <f t="shared" si="22"/>
        <v/>
      </c>
      <c r="AO45" s="299" t="str">
        <f t="shared" si="23"/>
        <v/>
      </c>
      <c r="AP45" s="31"/>
      <c r="AQ45"/>
    </row>
    <row r="46" spans="1:43" ht="29.45" customHeight="1" x14ac:dyDescent="0.25">
      <c r="A46" t="str">
        <f>IF(D46="",Lookups!$E$4,Lookups!$E$5)</f>
        <v>Hide un-named buildings (CTRL + Click)</v>
      </c>
      <c r="B46"/>
      <c r="C46" s="3"/>
      <c r="D46" s="234" t="str">
        <f t="shared" si="13"/>
        <v/>
      </c>
      <c r="E46" s="204"/>
      <c r="F46" s="71"/>
      <c r="G46" s="71"/>
      <c r="H46" s="184"/>
      <c r="I46" s="184"/>
      <c r="J46" s="373" t="str">
        <f t="shared" si="14"/>
        <v/>
      </c>
      <c r="K46" s="266" t="b">
        <v>0</v>
      </c>
      <c r="L46" s="276"/>
      <c r="M46" s="61"/>
      <c r="N46" s="71"/>
      <c r="O46" s="184"/>
      <c r="P46" s="184"/>
      <c r="Q46" s="73" t="str">
        <f t="shared" si="5"/>
        <v/>
      </c>
      <c r="R46" s="266" t="b">
        <v>0</v>
      </c>
      <c r="S46" s="276"/>
      <c r="T46" s="61"/>
      <c r="U46" s="71"/>
      <c r="V46" s="184"/>
      <c r="W46" s="184"/>
      <c r="X46" s="227" t="str">
        <f t="shared" si="15"/>
        <v/>
      </c>
      <c r="Y46" s="230">
        <f t="shared" si="6"/>
        <v>0</v>
      </c>
      <c r="Z46" s="371">
        <f t="shared" si="16"/>
        <v>0</v>
      </c>
      <c r="AA46" s="371">
        <f>IFERROR(H46*_xlfn.XLOOKUP(F46,Calculation_factors!$H$6:$H$13,Calculation_factors!$I$6:$I$13),)+IFERROR(O46*_xlfn.XLOOKUP(M46,Calculation_factors!$H$6:$H$13,Calculation_factors!$I$6:$I$13),)+IFERROR(V46*_xlfn.XLOOKUP(T46,Calculation_factors!$H$6:$H$13,Calculation_factors!$I$6:$I$13),)</f>
        <v>0</v>
      </c>
      <c r="AB46" s="231">
        <f>IFERROR(H46*_xlfn.XLOOKUP(F46,Calculation_factors!$E$6:$E$13,Calculation_factors!$F$6:$F$13),0)+IFERROR(O46*_xlfn.XLOOKUP(M46,Calculation_factors!$E$6:$E$13,Calculation_factors!$F$6:$F$13),)+IFERROR(V46*_xlfn.XLOOKUP(T46,Calculation_factors!$E$6:$E$13,Calculation_factors!$F$6:$F$13),)</f>
        <v>0</v>
      </c>
      <c r="AD46" s="296" t="str">
        <f t="shared" si="17"/>
        <v/>
      </c>
      <c r="AE46" s="298" t="str">
        <f t="shared" si="18"/>
        <v/>
      </c>
      <c r="AF46" s="297">
        <f t="shared" si="19"/>
        <v>0</v>
      </c>
      <c r="AG46" s="297">
        <f t="shared" si="20"/>
        <v>0</v>
      </c>
      <c r="AH46" s="298">
        <f t="shared" si="9"/>
        <v>0</v>
      </c>
      <c r="AI46" s="298">
        <f t="shared" si="10"/>
        <v>0</v>
      </c>
      <c r="AJ46" s="298">
        <f t="shared" si="11"/>
        <v>0</v>
      </c>
      <c r="AK46" s="316" t="str">
        <f t="shared" si="21"/>
        <v/>
      </c>
      <c r="AL46" s="317" t="str">
        <f>IFERROR('4. Financial Detail'!L15/(AG46/1000),"")</f>
        <v/>
      </c>
      <c r="AM46" s="318">
        <f t="shared" si="12"/>
        <v>0</v>
      </c>
      <c r="AN46" s="318" t="str">
        <f t="shared" si="22"/>
        <v/>
      </c>
      <c r="AO46" s="299" t="str">
        <f t="shared" si="23"/>
        <v/>
      </c>
      <c r="AP46" s="31"/>
      <c r="AQ46"/>
    </row>
    <row r="47" spans="1:43" ht="29.45" customHeight="1" x14ac:dyDescent="0.25">
      <c r="A47" t="str">
        <f>IF(D47="",Lookups!$E$4,Lookups!$E$5)</f>
        <v>Hide un-named buildings (CTRL + Click)</v>
      </c>
      <c r="B47"/>
      <c r="C47" s="3"/>
      <c r="D47" s="234" t="str">
        <f t="shared" si="13"/>
        <v/>
      </c>
      <c r="E47" s="204"/>
      <c r="F47" s="71"/>
      <c r="G47" s="71"/>
      <c r="H47" s="184"/>
      <c r="I47" s="184"/>
      <c r="J47" s="373" t="str">
        <f t="shared" si="14"/>
        <v/>
      </c>
      <c r="K47" s="266" t="b">
        <v>0</v>
      </c>
      <c r="L47" s="276"/>
      <c r="M47" s="61"/>
      <c r="N47" s="71"/>
      <c r="O47" s="184"/>
      <c r="P47" s="184"/>
      <c r="Q47" s="73" t="str">
        <f t="shared" si="5"/>
        <v/>
      </c>
      <c r="R47" s="266" t="b">
        <v>0</v>
      </c>
      <c r="S47" s="276"/>
      <c r="T47" s="61"/>
      <c r="U47" s="71"/>
      <c r="V47" s="184"/>
      <c r="W47" s="184"/>
      <c r="X47" s="227" t="str">
        <f t="shared" si="15"/>
        <v/>
      </c>
      <c r="Y47" s="230">
        <f t="shared" si="6"/>
        <v>0</v>
      </c>
      <c r="Z47" s="371">
        <f t="shared" si="16"/>
        <v>0</v>
      </c>
      <c r="AA47" s="371">
        <f>IFERROR(H47*_xlfn.XLOOKUP(F47,Calculation_factors!$H$6:$H$13,Calculation_factors!$I$6:$I$13),)+IFERROR(O47*_xlfn.XLOOKUP(M47,Calculation_factors!$H$6:$H$13,Calculation_factors!$I$6:$I$13),)+IFERROR(V47*_xlfn.XLOOKUP(T47,Calculation_factors!$H$6:$H$13,Calculation_factors!$I$6:$I$13),)</f>
        <v>0</v>
      </c>
      <c r="AB47" s="231">
        <f>IFERROR(H47*_xlfn.XLOOKUP(F47,Calculation_factors!$E$6:$E$13,Calculation_factors!$F$6:$F$13),0)+IFERROR(O47*_xlfn.XLOOKUP(M47,Calculation_factors!$E$6:$E$13,Calculation_factors!$F$6:$F$13),)+IFERROR(V47*_xlfn.XLOOKUP(T47,Calculation_factors!$E$6:$E$13,Calculation_factors!$F$6:$F$13),)</f>
        <v>0</v>
      </c>
      <c r="AD47" s="296" t="str">
        <f t="shared" si="17"/>
        <v/>
      </c>
      <c r="AE47" s="298" t="str">
        <f t="shared" si="18"/>
        <v/>
      </c>
      <c r="AF47" s="297">
        <f t="shared" si="19"/>
        <v>0</v>
      </c>
      <c r="AG47" s="297">
        <f t="shared" si="20"/>
        <v>0</v>
      </c>
      <c r="AH47" s="298">
        <f t="shared" si="9"/>
        <v>0</v>
      </c>
      <c r="AI47" s="298">
        <f t="shared" si="10"/>
        <v>0</v>
      </c>
      <c r="AJ47" s="298">
        <f t="shared" si="11"/>
        <v>0</v>
      </c>
      <c r="AK47" s="316" t="str">
        <f t="shared" si="21"/>
        <v/>
      </c>
      <c r="AL47" s="317" t="str">
        <f>IFERROR('4. Financial Detail'!L16/(AG47/1000),"")</f>
        <v/>
      </c>
      <c r="AM47" s="318">
        <f t="shared" si="12"/>
        <v>0</v>
      </c>
      <c r="AN47" s="318" t="str">
        <f t="shared" si="22"/>
        <v/>
      </c>
      <c r="AO47" s="299" t="str">
        <f t="shared" si="23"/>
        <v/>
      </c>
      <c r="AP47" s="31"/>
      <c r="AQ47"/>
    </row>
    <row r="48" spans="1:43" ht="29.45" customHeight="1" x14ac:dyDescent="0.25">
      <c r="A48" t="str">
        <f>IF(D48="",Lookups!$E$4,Lookups!$E$5)</f>
        <v>Hide un-named buildings (CTRL + Click)</v>
      </c>
      <c r="B48"/>
      <c r="C48" s="3"/>
      <c r="D48" s="234" t="str">
        <f t="shared" si="13"/>
        <v/>
      </c>
      <c r="E48" s="204"/>
      <c r="F48" s="71"/>
      <c r="G48" s="71"/>
      <c r="H48" s="184"/>
      <c r="I48" s="184"/>
      <c r="J48" s="373" t="str">
        <f t="shared" si="14"/>
        <v/>
      </c>
      <c r="K48" s="266" t="b">
        <v>0</v>
      </c>
      <c r="L48" s="276"/>
      <c r="M48" s="61"/>
      <c r="N48" s="71"/>
      <c r="O48" s="184"/>
      <c r="P48" s="184"/>
      <c r="Q48" s="73" t="str">
        <f t="shared" si="5"/>
        <v/>
      </c>
      <c r="R48" s="266" t="b">
        <v>0</v>
      </c>
      <c r="S48" s="276"/>
      <c r="T48" s="61"/>
      <c r="U48" s="71"/>
      <c r="V48" s="184"/>
      <c r="W48" s="184"/>
      <c r="X48" s="227" t="str">
        <f t="shared" si="15"/>
        <v/>
      </c>
      <c r="Y48" s="230">
        <f t="shared" si="6"/>
        <v>0</v>
      </c>
      <c r="Z48" s="371">
        <f t="shared" si="16"/>
        <v>0</v>
      </c>
      <c r="AA48" s="371">
        <f>IFERROR(H48*_xlfn.XLOOKUP(F48,Calculation_factors!$H$6:$H$13,Calculation_factors!$I$6:$I$13),)+IFERROR(O48*_xlfn.XLOOKUP(M48,Calculation_factors!$H$6:$H$13,Calculation_factors!$I$6:$I$13),)+IFERROR(V48*_xlfn.XLOOKUP(T48,Calculation_factors!$H$6:$H$13,Calculation_factors!$I$6:$I$13),)</f>
        <v>0</v>
      </c>
      <c r="AB48" s="231">
        <f>IFERROR(H48*_xlfn.XLOOKUP(F48,Calculation_factors!$E$6:$E$13,Calculation_factors!$F$6:$F$13),0)+IFERROR(O48*_xlfn.XLOOKUP(M48,Calculation_factors!$E$6:$E$13,Calculation_factors!$F$6:$F$13),)+IFERROR(V48*_xlfn.XLOOKUP(T48,Calculation_factors!$E$6:$E$13,Calculation_factors!$F$6:$F$13),)</f>
        <v>0</v>
      </c>
      <c r="AD48" s="296" t="str">
        <f t="shared" si="17"/>
        <v/>
      </c>
      <c r="AE48" s="298" t="str">
        <f t="shared" si="18"/>
        <v/>
      </c>
      <c r="AF48" s="297">
        <f t="shared" si="19"/>
        <v>0</v>
      </c>
      <c r="AG48" s="297">
        <f t="shared" si="20"/>
        <v>0</v>
      </c>
      <c r="AH48" s="298">
        <f t="shared" si="9"/>
        <v>0</v>
      </c>
      <c r="AI48" s="298">
        <f t="shared" si="10"/>
        <v>0</v>
      </c>
      <c r="AJ48" s="298">
        <f t="shared" si="11"/>
        <v>0</v>
      </c>
      <c r="AK48" s="316" t="str">
        <f t="shared" si="21"/>
        <v/>
      </c>
      <c r="AL48" s="317" t="str">
        <f>IFERROR('4. Financial Detail'!L17/(AG48/1000),"")</f>
        <v/>
      </c>
      <c r="AM48" s="318">
        <f t="shared" si="12"/>
        <v>0</v>
      </c>
      <c r="AN48" s="318" t="str">
        <f t="shared" si="22"/>
        <v/>
      </c>
      <c r="AO48" s="299" t="str">
        <f t="shared" si="23"/>
        <v/>
      </c>
      <c r="AP48" s="31"/>
      <c r="AQ48"/>
    </row>
    <row r="49" spans="1:43" ht="29.45" customHeight="1" thickBot="1" x14ac:dyDescent="0.3">
      <c r="A49" t="str">
        <f>IF(D49="",Lookups!$E$4,Lookups!$E$5)</f>
        <v>Hide un-named buildings (CTRL + Click)</v>
      </c>
      <c r="B49"/>
      <c r="C49" s="3"/>
      <c r="D49" s="250" t="str">
        <f t="shared" si="13"/>
        <v/>
      </c>
      <c r="E49" s="205"/>
      <c r="F49" s="182"/>
      <c r="G49" s="182"/>
      <c r="H49" s="185"/>
      <c r="I49" s="185"/>
      <c r="J49" s="374" t="str">
        <f t="shared" si="14"/>
        <v/>
      </c>
      <c r="K49" s="267" t="b">
        <v>0</v>
      </c>
      <c r="L49" s="277"/>
      <c r="M49" s="124"/>
      <c r="N49" s="182"/>
      <c r="O49" s="185"/>
      <c r="P49" s="185"/>
      <c r="Q49" s="229" t="str">
        <f t="shared" si="5"/>
        <v/>
      </c>
      <c r="R49" s="267" t="b">
        <v>0</v>
      </c>
      <c r="S49" s="277"/>
      <c r="T49" s="124"/>
      <c r="U49" s="182"/>
      <c r="V49" s="185"/>
      <c r="W49" s="185"/>
      <c r="X49" s="228" t="str">
        <f t="shared" si="15"/>
        <v/>
      </c>
      <c r="Y49" s="232">
        <f t="shared" si="6"/>
        <v>0</v>
      </c>
      <c r="Z49" s="372">
        <f t="shared" si="16"/>
        <v>0</v>
      </c>
      <c r="AA49" s="372">
        <f>IFERROR(H49*_xlfn.XLOOKUP(F49,Calculation_factors!$H$6:$H$13,Calculation_factors!$I$6:$I$13),)+IFERROR(O49*_xlfn.XLOOKUP(M49,Calculation_factors!$H$6:$H$13,Calculation_factors!$I$6:$I$13),)+IFERROR(V49*_xlfn.XLOOKUP(T49,Calculation_factors!$H$6:$H$13,Calculation_factors!$I$6:$I$13),)</f>
        <v>0</v>
      </c>
      <c r="AB49" s="233">
        <f>IFERROR(H49*_xlfn.XLOOKUP(F49,Calculation_factors!$E$6:$E$13,Calculation_factors!$F$6:$F$13),0)+IFERROR(O49*_xlfn.XLOOKUP(M49,Calculation_factors!$E$6:$E$13,Calculation_factors!$F$6:$F$13),)+IFERROR(V49*_xlfn.XLOOKUP(T49,Calculation_factors!$E$6:$E$13,Calculation_factors!$F$6:$F$13),)</f>
        <v>0</v>
      </c>
      <c r="AD49" s="300" t="str">
        <f t="shared" si="17"/>
        <v/>
      </c>
      <c r="AE49" s="302" t="str">
        <f t="shared" si="18"/>
        <v/>
      </c>
      <c r="AF49" s="301">
        <f t="shared" si="19"/>
        <v>0</v>
      </c>
      <c r="AG49" s="301">
        <f t="shared" si="20"/>
        <v>0</v>
      </c>
      <c r="AH49" s="302">
        <f t="shared" si="9"/>
        <v>0</v>
      </c>
      <c r="AI49" s="302">
        <f t="shared" si="10"/>
        <v>0</v>
      </c>
      <c r="AJ49" s="302">
        <f t="shared" si="11"/>
        <v>0</v>
      </c>
      <c r="AK49" s="319" t="str">
        <f t="shared" si="21"/>
        <v/>
      </c>
      <c r="AL49" s="320" t="str">
        <f>IFERROR('4. Financial Detail'!L18/(AG49/1000),"")</f>
        <v/>
      </c>
      <c r="AM49" s="321">
        <f t="shared" si="12"/>
        <v>0</v>
      </c>
      <c r="AN49" s="321" t="str">
        <f t="shared" si="22"/>
        <v/>
      </c>
      <c r="AO49" s="303" t="str">
        <f t="shared" si="23"/>
        <v/>
      </c>
      <c r="AP49" s="31"/>
      <c r="AQ49"/>
    </row>
    <row r="50" spans="1:43" ht="15" x14ac:dyDescent="0.25">
      <c r="B50"/>
      <c r="C50" s="3"/>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s="31"/>
      <c r="AQ50"/>
    </row>
    <row r="51" spans="1:43" ht="30" customHeight="1" thickBot="1" x14ac:dyDescent="0.3">
      <c r="B51" s="87"/>
      <c r="C51" s="246"/>
      <c r="D51" s="247" t="s">
        <v>290</v>
      </c>
      <c r="E51" s="247"/>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9"/>
      <c r="AQ51" s="87"/>
    </row>
    <row r="52" spans="1:43" ht="9" customHeight="1" x14ac:dyDescent="0.2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row>
  </sheetData>
  <sheetProtection algorithmName="SHA-512" hashValue="xWCj/O786eBRbmx8r4k711XrXc/6ogoMn6mlTg6IaFFY8OnQlf5Rb5oYkpIP0tmcbTJZOZKFKu8Vqh6ZoPHYbw==" saltValue="7TKN8wkWnpa+QBURSnAcig==" spinCount="100000" sheet="1" selectLockedCells="1" autoFilter="0"/>
  <protectedRanges>
    <protectedRange sqref="T9:T18 I25:K34 R40:R49 Q25:U34 I9:L18 AA9:AA18 K40:K49 N25:O34" name="Range1_1"/>
  </protectedRanges>
  <mergeCells count="12">
    <mergeCell ref="M7:S7"/>
    <mergeCell ref="E7:L7"/>
    <mergeCell ref="E38:J38"/>
    <mergeCell ref="AA7:AG7"/>
    <mergeCell ref="K38:Q38"/>
    <mergeCell ref="R38:X38"/>
    <mergeCell ref="Y38:AB38"/>
    <mergeCell ref="AD38:AO38"/>
    <mergeCell ref="E23:H23"/>
    <mergeCell ref="W23:X23"/>
    <mergeCell ref="Q23:V23"/>
    <mergeCell ref="I23:P23"/>
  </mergeCells>
  <conditionalFormatting sqref="L40:Q40">
    <cfRule type="expression" dxfId="56" priority="21">
      <formula>$K$40=FALSE</formula>
    </cfRule>
  </conditionalFormatting>
  <conditionalFormatting sqref="L41:Q41">
    <cfRule type="expression" dxfId="55" priority="20">
      <formula>$K$41=FALSE</formula>
    </cfRule>
  </conditionalFormatting>
  <conditionalFormatting sqref="L42:Q42">
    <cfRule type="expression" dxfId="54" priority="19">
      <formula>$K$42=FALSE</formula>
    </cfRule>
  </conditionalFormatting>
  <conditionalFormatting sqref="L43:Q43">
    <cfRule type="expression" dxfId="53" priority="17">
      <formula>$K$43=FALSE</formula>
    </cfRule>
  </conditionalFormatting>
  <conditionalFormatting sqref="L44:Q44">
    <cfRule type="expression" dxfId="52" priority="12">
      <formula>$K$44=FALSE</formula>
    </cfRule>
  </conditionalFormatting>
  <conditionalFormatting sqref="L45:Q45">
    <cfRule type="expression" dxfId="51" priority="13">
      <formula>$K$45=FALSE</formula>
    </cfRule>
  </conditionalFormatting>
  <conditionalFormatting sqref="L46:Q46">
    <cfRule type="expression" dxfId="50" priority="14">
      <formula>$K$46=FALSE</formula>
    </cfRule>
  </conditionalFormatting>
  <conditionalFormatting sqref="L47:Q47">
    <cfRule type="expression" dxfId="49" priority="15">
      <formula>$K$47=FALSE</formula>
    </cfRule>
    <cfRule type="expression" dxfId="48" priority="16">
      <formula>$K$44=FALSE</formula>
    </cfRule>
  </conditionalFormatting>
  <conditionalFormatting sqref="L48:Q48">
    <cfRule type="expression" dxfId="47" priority="18">
      <formula>$K$48=FALSE</formula>
    </cfRule>
  </conditionalFormatting>
  <conditionalFormatting sqref="L49:Q49">
    <cfRule type="expression" dxfId="46" priority="11">
      <formula>$K$49=FALSE</formula>
    </cfRule>
  </conditionalFormatting>
  <conditionalFormatting sqref="S40:X40">
    <cfRule type="expression" dxfId="45" priority="6">
      <formula>$R$40=FALSE</formula>
    </cfRule>
  </conditionalFormatting>
  <conditionalFormatting sqref="S41:X41">
    <cfRule type="expression" dxfId="44" priority="7">
      <formula>$R$41=FALSE</formula>
    </cfRule>
  </conditionalFormatting>
  <conditionalFormatting sqref="S42:X42">
    <cfRule type="expression" dxfId="43" priority="8">
      <formula>$R$42=FALSE</formula>
    </cfRule>
  </conditionalFormatting>
  <conditionalFormatting sqref="S43:X43">
    <cfRule type="expression" dxfId="42" priority="9">
      <formula>$R$43=FALSE</formula>
    </cfRule>
  </conditionalFormatting>
  <conditionalFormatting sqref="S44:X44">
    <cfRule type="expression" dxfId="41" priority="10">
      <formula>$R$44=FALSE</formula>
    </cfRule>
  </conditionalFormatting>
  <conditionalFormatting sqref="S45:X45">
    <cfRule type="expression" dxfId="40" priority="5">
      <formula>$R$45=FALSE</formula>
    </cfRule>
  </conditionalFormatting>
  <conditionalFormatting sqref="S46:X46">
    <cfRule type="expression" dxfId="39" priority="3">
      <formula>$R$46=FALSE</formula>
    </cfRule>
  </conditionalFormatting>
  <conditionalFormatting sqref="S47:X47">
    <cfRule type="expression" dxfId="38" priority="2">
      <formula>$R$47=FALSE</formula>
    </cfRule>
  </conditionalFormatting>
  <conditionalFormatting sqref="S48:X48">
    <cfRule type="expression" dxfId="37" priority="4">
      <formula>$R$48=FALSE</formula>
    </cfRule>
  </conditionalFormatting>
  <conditionalFormatting sqref="S49:X49">
    <cfRule type="expression" dxfId="36" priority="1">
      <formula>$R$49=FALSE</formula>
    </cfRule>
  </conditionalFormatting>
  <conditionalFormatting sqref="U9:Z9">
    <cfRule type="expression" dxfId="35" priority="43">
      <formula>$T$9=FALSE</formula>
    </cfRule>
  </conditionalFormatting>
  <conditionalFormatting sqref="U10:Z10">
    <cfRule type="expression" dxfId="34" priority="42">
      <formula>$T$10=FALSE</formula>
    </cfRule>
  </conditionalFormatting>
  <conditionalFormatting sqref="U11:Z11">
    <cfRule type="expression" dxfId="33" priority="41">
      <formula>$T$11=FALSE</formula>
    </cfRule>
  </conditionalFormatting>
  <conditionalFormatting sqref="U12:Z12">
    <cfRule type="expression" dxfId="32" priority="40">
      <formula>$T$12=FALSE</formula>
    </cfRule>
  </conditionalFormatting>
  <conditionalFormatting sqref="U13:Z13">
    <cfRule type="expression" dxfId="31" priority="39">
      <formula>$T$13=FALSE</formula>
    </cfRule>
  </conditionalFormatting>
  <conditionalFormatting sqref="U14:Z14">
    <cfRule type="expression" dxfId="30" priority="38">
      <formula>$T$14=FALSE</formula>
    </cfRule>
  </conditionalFormatting>
  <conditionalFormatting sqref="U15:Z15">
    <cfRule type="expression" dxfId="29" priority="37">
      <formula>$T$15=FALSE</formula>
    </cfRule>
  </conditionalFormatting>
  <conditionalFormatting sqref="U16:Z16">
    <cfRule type="expression" dxfId="28" priority="36">
      <formula>$T$16=FALSE</formula>
    </cfRule>
  </conditionalFormatting>
  <conditionalFormatting sqref="U17:Z17">
    <cfRule type="expression" dxfId="27" priority="33">
      <formula>$T$17=FALSE</formula>
    </cfRule>
  </conditionalFormatting>
  <conditionalFormatting sqref="U18:Z18">
    <cfRule type="expression" dxfId="26" priority="32">
      <formula>$T$18=FALSE</formula>
    </cfRule>
  </conditionalFormatting>
  <conditionalFormatting sqref="AB9:AG9">
    <cfRule type="expression" dxfId="25" priority="30">
      <formula>$AA$9=FALSE</formula>
    </cfRule>
  </conditionalFormatting>
  <conditionalFormatting sqref="AB10:AG10">
    <cfRule type="expression" dxfId="24" priority="29">
      <formula>$AA$10=FALSE</formula>
    </cfRule>
  </conditionalFormatting>
  <conditionalFormatting sqref="AB11:AG11">
    <cfRule type="expression" dxfId="23" priority="28">
      <formula>$AA$11=FALSE</formula>
    </cfRule>
  </conditionalFormatting>
  <conditionalFormatting sqref="AB12:AG12">
    <cfRule type="expression" dxfId="22" priority="27">
      <formula>$AA$12=FALSE</formula>
    </cfRule>
  </conditionalFormatting>
  <conditionalFormatting sqref="AB13:AG13">
    <cfRule type="expression" dxfId="21" priority="26">
      <formula>$AA$13=FALSE</formula>
    </cfRule>
  </conditionalFormatting>
  <conditionalFormatting sqref="AB14:AG14">
    <cfRule type="expression" dxfId="20" priority="25">
      <formula>$AA$14=FALSE</formula>
    </cfRule>
  </conditionalFormatting>
  <conditionalFormatting sqref="AB15:AG15">
    <cfRule type="expression" dxfId="19" priority="24">
      <formula>$AA$15=FALSE</formula>
    </cfRule>
  </conditionalFormatting>
  <conditionalFormatting sqref="AB16:AG16">
    <cfRule type="expression" dxfId="18" priority="23">
      <formula>$AA$16=FALSE</formula>
    </cfRule>
  </conditionalFormatting>
  <conditionalFormatting sqref="AB17:AG17">
    <cfRule type="expression" dxfId="17" priority="22">
      <formula>$AA$17=FALSE</formula>
    </cfRule>
  </conditionalFormatting>
  <conditionalFormatting sqref="AB18:AG18">
    <cfRule type="expression" dxfId="16" priority="31">
      <formula>$AA$18=FALSE</formula>
    </cfRule>
  </conditionalFormatting>
  <pageMargins left="0.7" right="0.7" top="0.75" bottom="0.75" header="0.3" footer="0.3"/>
  <pageSetup paperSize="9" orientation="portrait" r:id="rId1"/>
  <headerFooter>
    <oddFooter>&amp;L_x000D_&amp;1#&amp;"Calibri"&amp;10&amp;KFF0000 Confidential</oddFooter>
  </headerFooter>
  <ignoredErrors>
    <ignoredError sqref="Q40 Q41:Q49 X40:X49 Y40:Y49 J40:J49 AH9:AH18 Z41:AB42 AI9:AK18 Z46:AB49 AA43:AB45 Z40:AB40 Z43:Z45" unlockedFormula="1"/>
  </ignoredErrors>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AE15B721-3F63-44A0-B42A-1558CB576B56}">
          <x14:formula1>
            <xm:f>Lookups!$M$4:$M$7</xm:f>
          </x14:formula1>
          <xm:sqref>L25:L34</xm:sqref>
        </x14:dataValidation>
        <x14:dataValidation type="list" allowBlank="1" showInputMessage="1" showErrorMessage="1" xr:uid="{F4EBF270-86FC-46DB-9F5A-AEC95D1B1571}">
          <x14:formula1>
            <xm:f>Lookups!$N$4:$N$7</xm:f>
          </x14:formula1>
          <xm:sqref>M25:M34</xm:sqref>
        </x14:dataValidation>
        <x14:dataValidation type="list" allowBlank="1" showInputMessage="1" showErrorMessage="1" xr:uid="{38ADE4AC-F97D-482B-8FC5-9967B035B258}">
          <x14:formula1>
            <xm:f>Lookups!$J$4:$J$17</xm:f>
          </x14:formula1>
          <xm:sqref>G9:G18</xm:sqref>
        </x14:dataValidation>
        <x14:dataValidation type="list" allowBlank="1" showInputMessage="1" showErrorMessage="1" xr:uid="{35A513EB-0442-4D64-AA5F-526936EFFBDB}">
          <x14:formula1>
            <xm:f>Lookups!$K$4:$K$9</xm:f>
          </x14:formula1>
          <xm:sqref>M9:M18 AB9:AB18 U9:U18</xm:sqref>
        </x14:dataValidation>
        <x14:dataValidation type="list" allowBlank="1" showInputMessage="1" showErrorMessage="1" xr:uid="{FAD7FABE-EEA6-461D-917A-1C35575B8709}">
          <x14:formula1>
            <xm:f>Lookups!$L$4:$L$9</xm:f>
          </x14:formula1>
          <xm:sqref>N9:N18 AC9:AC18 V9:V18</xm:sqref>
        </x14:dataValidation>
        <x14:dataValidation type="list" allowBlank="1" showInputMessage="1" showErrorMessage="1" xr:uid="{03D124F3-EAC6-4AA4-BA1A-6C754D9D2598}">
          <x14:formula1>
            <xm:f>Lookups!$O$4:$O$15</xm:f>
          </x14:formula1>
          <xm:sqref>E40:E49 L40:L49 S40:S49</xm:sqref>
        </x14:dataValidation>
        <x14:dataValidation type="list" allowBlank="1" showInputMessage="1" showErrorMessage="1" xr:uid="{7BB9019C-8148-4ABD-9040-D66097A88806}">
          <x14:formula1>
            <xm:f>Lookups!$P$4:$P$7</xm:f>
          </x14:formula1>
          <xm:sqref>F40:F49 T40:T49 M40:M49</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8110D-8322-463D-9365-93F9BF1F4D8D}">
  <sheetPr codeName="Sheet4">
    <tabColor theme="4"/>
  </sheetPr>
  <dimension ref="A1:EF37"/>
  <sheetViews>
    <sheetView showGridLines="0" topLeftCell="B1" zoomScale="80" zoomScaleNormal="80" workbookViewId="0">
      <selection activeCell="K15" sqref="K15"/>
    </sheetView>
  </sheetViews>
  <sheetFormatPr defaultColWidth="0" defaultRowHeight="0" customHeight="1" zeroHeight="1" x14ac:dyDescent="0.2"/>
  <cols>
    <col min="1" max="1" width="24.140625" style="4" hidden="1" customWidth="1"/>
    <col min="2" max="2" width="1.5703125" style="4" customWidth="1"/>
    <col min="3" max="3" width="1.42578125" style="4" customWidth="1"/>
    <col min="4" max="4" width="30.5703125" style="4" customWidth="1"/>
    <col min="5" max="18" width="24.7109375" style="4" customWidth="1"/>
    <col min="19" max="19" width="27.28515625" style="4" customWidth="1"/>
    <col min="20" max="20" width="3.7109375" style="4" customWidth="1"/>
    <col min="21" max="21" width="1.5703125" style="4" customWidth="1"/>
    <col min="22" max="136" width="0" style="4" hidden="1" customWidth="1"/>
    <col min="137" max="16384" width="8.5703125" style="4" hidden="1"/>
  </cols>
  <sheetData>
    <row r="1" spans="1:20" ht="15" thickBot="1" x14ac:dyDescent="0.25"/>
    <row r="2" spans="1:20" ht="27" thickBot="1" x14ac:dyDescent="0.45">
      <c r="C2" s="41"/>
      <c r="D2" s="40" t="s">
        <v>9</v>
      </c>
      <c r="E2" s="38"/>
      <c r="F2" s="40"/>
      <c r="G2" s="40"/>
      <c r="H2" s="40"/>
      <c r="I2" s="40"/>
      <c r="J2" s="40"/>
      <c r="K2" s="40"/>
      <c r="L2" s="40"/>
      <c r="M2" s="40"/>
      <c r="N2" s="40"/>
      <c r="O2" s="40"/>
      <c r="P2" s="40"/>
      <c r="Q2" s="40"/>
      <c r="R2" s="40"/>
      <c r="S2" s="38"/>
      <c r="T2" s="39"/>
    </row>
    <row r="3" spans="1:20" ht="55.9" customHeight="1" x14ac:dyDescent="0.2">
      <c r="C3" s="30"/>
      <c r="F3" s="366" t="s">
        <v>197</v>
      </c>
      <c r="T3" s="31"/>
    </row>
    <row r="4" spans="1:20" ht="14.25" x14ac:dyDescent="0.2">
      <c r="C4" s="30"/>
      <c r="T4" s="31"/>
    </row>
    <row r="5" spans="1:20" ht="15.75" x14ac:dyDescent="0.25">
      <c r="C5" s="80"/>
      <c r="D5" s="33" t="s">
        <v>291</v>
      </c>
      <c r="E5" s="33"/>
      <c r="F5" s="81"/>
      <c r="G5" s="81"/>
      <c r="H5" s="81"/>
      <c r="I5" s="81"/>
      <c r="J5" s="81"/>
      <c r="K5" s="81"/>
      <c r="L5" s="81"/>
      <c r="M5" s="81"/>
      <c r="N5" s="81"/>
      <c r="O5" s="81"/>
      <c r="P5" s="81"/>
      <c r="Q5" s="81"/>
      <c r="R5" s="81"/>
      <c r="S5" s="81"/>
      <c r="T5" s="82"/>
    </row>
    <row r="6" spans="1:20" ht="15" thickBot="1" x14ac:dyDescent="0.25">
      <c r="C6" s="30"/>
      <c r="T6" s="31"/>
    </row>
    <row r="7" spans="1:20" s="49" customFormat="1" ht="31.9" customHeight="1" thickBot="1" x14ac:dyDescent="0.3">
      <c r="C7" s="54"/>
      <c r="D7" s="284"/>
      <c r="E7" s="435" t="s">
        <v>36</v>
      </c>
      <c r="F7" s="436"/>
      <c r="G7" s="436"/>
      <c r="H7" s="437"/>
      <c r="I7" s="413" t="s">
        <v>37</v>
      </c>
      <c r="J7" s="414"/>
      <c r="K7" s="414"/>
      <c r="L7" s="414"/>
      <c r="M7" s="414"/>
      <c r="N7" s="415"/>
      <c r="O7" s="416" t="s">
        <v>292</v>
      </c>
      <c r="P7" s="417"/>
      <c r="Q7" s="417"/>
      <c r="R7" s="438"/>
      <c r="S7" s="4"/>
      <c r="T7" s="55"/>
    </row>
    <row r="8" spans="1:20" s="36" customFormat="1" ht="85.5" x14ac:dyDescent="0.25">
      <c r="A8" s="279" t="s">
        <v>204</v>
      </c>
      <c r="C8" s="83"/>
      <c r="D8" s="282" t="s">
        <v>205</v>
      </c>
      <c r="E8" s="63" t="s">
        <v>39</v>
      </c>
      <c r="F8" s="64" t="s">
        <v>40</v>
      </c>
      <c r="G8" s="64" t="s">
        <v>41</v>
      </c>
      <c r="H8" s="65" t="s">
        <v>42</v>
      </c>
      <c r="I8" s="63" t="s">
        <v>43</v>
      </c>
      <c r="J8" s="64" t="s">
        <v>44</v>
      </c>
      <c r="K8" s="64" t="s">
        <v>45</v>
      </c>
      <c r="L8" s="64" t="s">
        <v>46</v>
      </c>
      <c r="M8" s="64" t="s">
        <v>47</v>
      </c>
      <c r="N8" s="65" t="s">
        <v>48</v>
      </c>
      <c r="O8" s="63" t="s">
        <v>49</v>
      </c>
      <c r="P8" s="67" t="s">
        <v>293</v>
      </c>
      <c r="Q8" s="67" t="s">
        <v>294</v>
      </c>
      <c r="R8" s="255" t="s">
        <v>295</v>
      </c>
      <c r="S8" s="4"/>
      <c r="T8" s="91"/>
    </row>
    <row r="9" spans="1:20" ht="30" customHeight="1" x14ac:dyDescent="0.25">
      <c r="A9" s="278" t="str">
        <f>IF(D9="",Lookups!$E$4,Lookups!$E$5)</f>
        <v>Hide un-named buildings (CTRL + Click)</v>
      </c>
      <c r="C9" s="30"/>
      <c r="D9" s="280" t="str">
        <f>IF(ISBLANK('2. Technical Details'!D9),"",'2. Technical Details'!D9)</f>
        <v/>
      </c>
      <c r="E9" s="118"/>
      <c r="F9" s="281"/>
      <c r="G9" s="281"/>
      <c r="H9" s="287"/>
      <c r="I9" s="118"/>
      <c r="J9" s="281"/>
      <c r="K9" s="281"/>
      <c r="L9" s="281"/>
      <c r="M9" s="281"/>
      <c r="N9" s="287"/>
      <c r="O9" s="118"/>
      <c r="P9" s="285" t="b">
        <v>0</v>
      </c>
      <c r="Q9" s="265" t="b">
        <v>0</v>
      </c>
      <c r="R9" s="274" t="b">
        <v>0</v>
      </c>
      <c r="S9" s="235" t="s">
        <v>232</v>
      </c>
      <c r="T9" s="31"/>
    </row>
    <row r="10" spans="1:20" ht="30" customHeight="1" x14ac:dyDescent="0.25">
      <c r="A10" s="278" t="str">
        <f>IF(D10="",Lookups!$E$4,Lookups!$E$5)</f>
        <v>Hide un-named buildings (CTRL + Click)</v>
      </c>
      <c r="C10" s="30"/>
      <c r="D10" s="280" t="str">
        <f>IF(ISBLANK('2. Technical Details'!D10),"",'2. Technical Details'!D10)</f>
        <v/>
      </c>
      <c r="E10" s="118"/>
      <c r="F10" s="281"/>
      <c r="G10" s="281"/>
      <c r="H10" s="287"/>
      <c r="I10" s="118"/>
      <c r="J10" s="281"/>
      <c r="K10" s="281"/>
      <c r="L10" s="281"/>
      <c r="M10" s="281"/>
      <c r="N10" s="287"/>
      <c r="O10" s="118"/>
      <c r="P10" s="285" t="b">
        <v>0</v>
      </c>
      <c r="Q10" s="265" t="b">
        <v>0</v>
      </c>
      <c r="R10" s="274" t="b">
        <v>0</v>
      </c>
      <c r="S10" s="236" t="s">
        <v>233</v>
      </c>
      <c r="T10" s="31"/>
    </row>
    <row r="11" spans="1:20" ht="30" customHeight="1" x14ac:dyDescent="0.25">
      <c r="A11" s="278" t="str">
        <f>IF(D11="",Lookups!$E$4,Lookups!$E$5)</f>
        <v>Hide un-named buildings (CTRL + Click)</v>
      </c>
      <c r="C11" s="30"/>
      <c r="D11" s="280" t="str">
        <f>IF(ISBLANK('2. Technical Details'!D11),"",'2. Technical Details'!D11)</f>
        <v/>
      </c>
      <c r="E11" s="118"/>
      <c r="F11" s="281"/>
      <c r="G11" s="281"/>
      <c r="H11" s="287"/>
      <c r="I11" s="118"/>
      <c r="J11" s="281"/>
      <c r="K11" s="281"/>
      <c r="L11" s="281"/>
      <c r="M11" s="281"/>
      <c r="N11" s="287"/>
      <c r="O11" s="118"/>
      <c r="P11" s="285" t="b">
        <v>0</v>
      </c>
      <c r="Q11" s="265" t="b">
        <v>0</v>
      </c>
      <c r="R11" s="274" t="b">
        <v>0</v>
      </c>
      <c r="S11" s="237" t="s">
        <v>234</v>
      </c>
      <c r="T11" s="31"/>
    </row>
    <row r="12" spans="1:20" ht="30" customHeight="1" x14ac:dyDescent="0.25">
      <c r="A12" s="278" t="str">
        <f>IF(D12="",Lookups!$E$4,Lookups!$E$5)</f>
        <v>Hide un-named buildings (CTRL + Click)</v>
      </c>
      <c r="C12" s="30"/>
      <c r="D12" s="280" t="str">
        <f>IF(ISBLANK('2. Technical Details'!D12),"",'2. Technical Details'!D12)</f>
        <v/>
      </c>
      <c r="E12" s="118"/>
      <c r="F12" s="281"/>
      <c r="G12" s="281"/>
      <c r="H12" s="287"/>
      <c r="I12" s="118"/>
      <c r="J12" s="281"/>
      <c r="K12" s="281"/>
      <c r="L12" s="281"/>
      <c r="M12" s="281"/>
      <c r="N12" s="287"/>
      <c r="O12" s="118"/>
      <c r="P12" s="285" t="b">
        <v>0</v>
      </c>
      <c r="Q12" s="265" t="b">
        <v>0</v>
      </c>
      <c r="R12" s="274" t="b">
        <v>0</v>
      </c>
      <c r="T12" s="31"/>
    </row>
    <row r="13" spans="1:20" ht="30" customHeight="1" x14ac:dyDescent="0.25">
      <c r="A13" s="278" t="str">
        <f>IF(D13="",Lookups!$E$4,Lookups!$E$5)</f>
        <v>Hide un-named buildings (CTRL + Click)</v>
      </c>
      <c r="C13" s="30"/>
      <c r="D13" s="280" t="str">
        <f>IF(ISBLANK('2. Technical Details'!D13),"",'2. Technical Details'!D13)</f>
        <v/>
      </c>
      <c r="E13" s="118"/>
      <c r="F13" s="281"/>
      <c r="G13" s="281"/>
      <c r="H13" s="287"/>
      <c r="I13" s="118"/>
      <c r="J13" s="281"/>
      <c r="K13" s="281"/>
      <c r="L13" s="281"/>
      <c r="M13" s="281"/>
      <c r="N13" s="287"/>
      <c r="O13" s="118"/>
      <c r="P13" s="285" t="b">
        <v>0</v>
      </c>
      <c r="Q13" s="265" t="b">
        <v>0</v>
      </c>
      <c r="R13" s="274" t="b">
        <v>0</v>
      </c>
      <c r="T13" s="31"/>
    </row>
    <row r="14" spans="1:20" ht="30" customHeight="1" x14ac:dyDescent="0.25">
      <c r="A14" s="278" t="str">
        <f>IF(D14="",Lookups!$E$4,Lookups!$E$5)</f>
        <v>Hide un-named buildings (CTRL + Click)</v>
      </c>
      <c r="C14" s="30"/>
      <c r="D14" s="280" t="str">
        <f>IF(ISBLANK('2. Technical Details'!D14),"",'2. Technical Details'!D14)</f>
        <v/>
      </c>
      <c r="E14" s="118"/>
      <c r="F14" s="281"/>
      <c r="G14" s="281"/>
      <c r="H14" s="287"/>
      <c r="I14" s="118"/>
      <c r="J14" s="281"/>
      <c r="K14" s="281"/>
      <c r="L14" s="281"/>
      <c r="M14" s="281"/>
      <c r="N14" s="287"/>
      <c r="O14" s="118"/>
      <c r="P14" s="285" t="b">
        <v>0</v>
      </c>
      <c r="Q14" s="265" t="b">
        <v>0</v>
      </c>
      <c r="R14" s="274" t="b">
        <v>0</v>
      </c>
      <c r="T14" s="31"/>
    </row>
    <row r="15" spans="1:20" ht="30" customHeight="1" x14ac:dyDescent="0.25">
      <c r="A15" s="278" t="str">
        <f>IF(D15="",Lookups!$E$4,Lookups!$E$5)</f>
        <v>Hide un-named buildings (CTRL + Click)</v>
      </c>
      <c r="C15" s="30"/>
      <c r="D15" s="280" t="str">
        <f>IF(ISBLANK('2. Technical Details'!D15),"",'2. Technical Details'!D15)</f>
        <v/>
      </c>
      <c r="E15" s="118"/>
      <c r="F15" s="281"/>
      <c r="G15" s="281"/>
      <c r="H15" s="287"/>
      <c r="I15" s="118"/>
      <c r="J15" s="281"/>
      <c r="K15" s="281"/>
      <c r="L15" s="281"/>
      <c r="M15" s="281"/>
      <c r="N15" s="287"/>
      <c r="O15" s="118"/>
      <c r="P15" s="285" t="b">
        <v>0</v>
      </c>
      <c r="Q15" s="265" t="b">
        <v>0</v>
      </c>
      <c r="R15" s="274" t="b">
        <v>0</v>
      </c>
      <c r="T15" s="31"/>
    </row>
    <row r="16" spans="1:20" ht="30" customHeight="1" x14ac:dyDescent="0.25">
      <c r="A16" s="278" t="str">
        <f>IF(D16="",Lookups!$E$4,Lookups!$E$5)</f>
        <v>Hide un-named buildings (CTRL + Click)</v>
      </c>
      <c r="C16" s="30"/>
      <c r="D16" s="280" t="str">
        <f>IF(ISBLANK('2. Technical Details'!D16),"",'2. Technical Details'!D16)</f>
        <v/>
      </c>
      <c r="E16" s="118"/>
      <c r="F16" s="281"/>
      <c r="G16" s="281"/>
      <c r="H16" s="287"/>
      <c r="I16" s="118"/>
      <c r="J16" s="281"/>
      <c r="K16" s="281"/>
      <c r="L16" s="281"/>
      <c r="M16" s="281"/>
      <c r="N16" s="287"/>
      <c r="O16" s="118"/>
      <c r="P16" s="285" t="b">
        <v>0</v>
      </c>
      <c r="Q16" s="265" t="b">
        <v>0</v>
      </c>
      <c r="R16" s="274" t="b">
        <v>0</v>
      </c>
      <c r="T16" s="31"/>
    </row>
    <row r="17" spans="1:20" ht="30" customHeight="1" x14ac:dyDescent="0.25">
      <c r="A17" s="278" t="str">
        <f>IF(D17="",Lookups!$E$4,Lookups!$E$5)</f>
        <v>Hide un-named buildings (CTRL + Click)</v>
      </c>
      <c r="C17" s="30"/>
      <c r="D17" s="280" t="str">
        <f>IF(ISBLANK('2. Technical Details'!D17),"",'2. Technical Details'!D17)</f>
        <v/>
      </c>
      <c r="E17" s="118"/>
      <c r="F17" s="281"/>
      <c r="G17" s="281"/>
      <c r="H17" s="287"/>
      <c r="I17" s="118"/>
      <c r="J17" s="281"/>
      <c r="K17" s="281"/>
      <c r="L17" s="281"/>
      <c r="M17" s="281"/>
      <c r="N17" s="287"/>
      <c r="O17" s="118"/>
      <c r="P17" s="285" t="b">
        <v>0</v>
      </c>
      <c r="Q17" s="265" t="b">
        <v>0</v>
      </c>
      <c r="R17" s="274" t="b">
        <v>0</v>
      </c>
      <c r="T17" s="31"/>
    </row>
    <row r="18" spans="1:20" ht="30" customHeight="1" thickBot="1" x14ac:dyDescent="0.3">
      <c r="A18" s="278" t="str">
        <f>IF(D18="",Lookups!$E$4,Lookups!$E$5)</f>
        <v>Hide un-named buildings (CTRL + Click)</v>
      </c>
      <c r="C18" s="30"/>
      <c r="D18" s="280" t="str">
        <f>IF(ISBLANK('2. Technical Details'!D18),"",'2. Technical Details'!D18)</f>
        <v/>
      </c>
      <c r="E18" s="119"/>
      <c r="F18" s="283"/>
      <c r="G18" s="283"/>
      <c r="H18" s="288"/>
      <c r="I18" s="119"/>
      <c r="J18" s="283"/>
      <c r="K18" s="283"/>
      <c r="L18" s="283"/>
      <c r="M18" s="283"/>
      <c r="N18" s="288"/>
      <c r="O18" s="119"/>
      <c r="P18" s="286" t="b">
        <v>0</v>
      </c>
      <c r="Q18" s="273" t="b">
        <v>0</v>
      </c>
      <c r="R18" s="275" t="b">
        <v>0</v>
      </c>
      <c r="T18" s="31"/>
    </row>
    <row r="19" spans="1:20" ht="15" x14ac:dyDescent="0.25">
      <c r="A19" s="278" t="str">
        <f>Lookups!$E$5</f>
        <v>Keep selected (CTRL + Click)</v>
      </c>
      <c r="C19" s="30"/>
      <c r="T19" s="31"/>
    </row>
    <row r="20" spans="1:20" ht="15" x14ac:dyDescent="0.25">
      <c r="A20" s="278" t="str">
        <f>Lookups!$E$5</f>
        <v>Keep selected (CTRL + Click)</v>
      </c>
      <c r="C20" s="30"/>
      <c r="T20" s="31"/>
    </row>
    <row r="21" spans="1:20" ht="15.75" x14ac:dyDescent="0.25">
      <c r="A21" s="278" t="str">
        <f>Lookups!$E$5</f>
        <v>Keep selected (CTRL + Click)</v>
      </c>
      <c r="C21" s="80"/>
      <c r="D21" s="33" t="s">
        <v>296</v>
      </c>
      <c r="E21" s="33"/>
      <c r="F21" s="81"/>
      <c r="G21" s="81"/>
      <c r="H21" s="81"/>
      <c r="I21" s="81"/>
      <c r="J21" s="81"/>
      <c r="K21" s="81"/>
      <c r="L21" s="81"/>
      <c r="M21" s="81"/>
      <c r="N21" s="81"/>
      <c r="O21" s="81"/>
      <c r="P21" s="81"/>
      <c r="Q21" s="81"/>
      <c r="R21" s="81"/>
      <c r="S21" s="81"/>
      <c r="T21" s="82"/>
    </row>
    <row r="22" spans="1:20" ht="15.75" thickBot="1" x14ac:dyDescent="0.3">
      <c r="A22" s="278" t="str">
        <f>Lookups!$E$5</f>
        <v>Keep selected (CTRL + Click)</v>
      </c>
      <c r="C22" s="30"/>
      <c r="T22" s="31"/>
    </row>
    <row r="23" spans="1:20" ht="30" customHeight="1" thickBot="1" x14ac:dyDescent="0.3">
      <c r="A23" s="278" t="str">
        <f>Lookups!$E$5</f>
        <v>Keep selected (CTRL + Click)</v>
      </c>
      <c r="C23" s="30"/>
      <c r="E23" s="432" t="s">
        <v>297</v>
      </c>
      <c r="F23" s="433"/>
      <c r="G23" s="433"/>
      <c r="H23" s="433"/>
      <c r="I23" s="433"/>
      <c r="J23" s="433"/>
      <c r="K23" s="434"/>
      <c r="T23" s="31"/>
    </row>
    <row r="24" spans="1:20" ht="85.15" customHeight="1" x14ac:dyDescent="0.25">
      <c r="A24" s="278" t="str">
        <f>Lookups!$E$5</f>
        <v>Keep selected (CTRL + Click)</v>
      </c>
      <c r="C24" s="30"/>
      <c r="D24" s="282" t="s">
        <v>205</v>
      </c>
      <c r="E24" s="63" t="s">
        <v>298</v>
      </c>
      <c r="F24" s="64" t="s">
        <v>299</v>
      </c>
      <c r="G24" s="64" t="s">
        <v>300</v>
      </c>
      <c r="H24" s="64" t="s">
        <v>301</v>
      </c>
      <c r="I24" s="64" t="s">
        <v>302</v>
      </c>
      <c r="J24" s="64" t="s">
        <v>303</v>
      </c>
      <c r="K24" s="65" t="s">
        <v>304</v>
      </c>
      <c r="T24" s="31"/>
    </row>
    <row r="25" spans="1:20" ht="30.6" customHeight="1" x14ac:dyDescent="0.25">
      <c r="A25" s="278" t="str">
        <f>IF(D25="",Lookups!$E$4,Lookups!$E$5)</f>
        <v>Hide un-named buildings (CTRL + Click)</v>
      </c>
      <c r="C25" s="30"/>
      <c r="D25" s="280" t="str">
        <f>IF(ISBLANK('2. Technical Details'!D9),"",'2. Technical Details'!D9)</f>
        <v/>
      </c>
      <c r="E25" s="187"/>
      <c r="F25" s="188"/>
      <c r="G25" s="188"/>
      <c r="H25" s="188"/>
      <c r="I25" s="188"/>
      <c r="J25" s="188"/>
      <c r="K25" s="189"/>
      <c r="T25" s="31"/>
    </row>
    <row r="26" spans="1:20" ht="30.6" customHeight="1" x14ac:dyDescent="0.25">
      <c r="A26" s="278" t="str">
        <f>IF(D26="",Lookups!$E$4,Lookups!$E$5)</f>
        <v>Hide un-named buildings (CTRL + Click)</v>
      </c>
      <c r="C26" s="30"/>
      <c r="D26" s="280" t="str">
        <f>IF(ISBLANK('2. Technical Details'!D10),"",'2. Technical Details'!D10)</f>
        <v/>
      </c>
      <c r="E26" s="187"/>
      <c r="F26" s="188"/>
      <c r="G26" s="188"/>
      <c r="H26" s="188"/>
      <c r="I26" s="188"/>
      <c r="J26" s="188"/>
      <c r="K26" s="189"/>
      <c r="T26" s="31"/>
    </row>
    <row r="27" spans="1:20" ht="30.6" customHeight="1" x14ac:dyDescent="0.25">
      <c r="A27" s="278" t="str">
        <f>IF(D27="",Lookups!$E$4,Lookups!$E$5)</f>
        <v>Hide un-named buildings (CTRL + Click)</v>
      </c>
      <c r="C27" s="30"/>
      <c r="D27" s="280" t="str">
        <f>IF(ISBLANK('2. Technical Details'!D11),"",'2. Technical Details'!D11)</f>
        <v/>
      </c>
      <c r="E27" s="187"/>
      <c r="F27" s="188"/>
      <c r="G27" s="188"/>
      <c r="H27" s="188"/>
      <c r="I27" s="188"/>
      <c r="J27" s="188"/>
      <c r="K27" s="189"/>
      <c r="T27" s="31"/>
    </row>
    <row r="28" spans="1:20" ht="30.6" customHeight="1" x14ac:dyDescent="0.25">
      <c r="A28" s="278" t="str">
        <f>IF(D28="",Lookups!$E$4,Lookups!$E$5)</f>
        <v>Hide un-named buildings (CTRL + Click)</v>
      </c>
      <c r="C28" s="30"/>
      <c r="D28" s="280" t="str">
        <f>IF(ISBLANK('2. Technical Details'!D12),"",'2. Technical Details'!D12)</f>
        <v/>
      </c>
      <c r="E28" s="187"/>
      <c r="F28" s="188"/>
      <c r="G28" s="188"/>
      <c r="H28" s="188"/>
      <c r="I28" s="188"/>
      <c r="J28" s="188"/>
      <c r="K28" s="189"/>
      <c r="T28" s="31"/>
    </row>
    <row r="29" spans="1:20" ht="30.6" customHeight="1" x14ac:dyDescent="0.25">
      <c r="A29" s="278" t="str">
        <f>IF(D29="",Lookups!$E$4,Lookups!$E$5)</f>
        <v>Hide un-named buildings (CTRL + Click)</v>
      </c>
      <c r="C29" s="30"/>
      <c r="D29" s="280" t="str">
        <f>IF(ISBLANK('2. Technical Details'!D13),"",'2. Technical Details'!D13)</f>
        <v/>
      </c>
      <c r="E29" s="187"/>
      <c r="F29" s="188"/>
      <c r="G29" s="188"/>
      <c r="H29" s="188"/>
      <c r="I29" s="188"/>
      <c r="J29" s="188"/>
      <c r="K29" s="189"/>
      <c r="T29" s="31"/>
    </row>
    <row r="30" spans="1:20" ht="30.6" customHeight="1" x14ac:dyDescent="0.25">
      <c r="A30" s="278" t="str">
        <f>IF(D30="",Lookups!$E$4,Lookups!$E$5)</f>
        <v>Hide un-named buildings (CTRL + Click)</v>
      </c>
      <c r="C30" s="30"/>
      <c r="D30" s="280" t="str">
        <f>IF(ISBLANK('2. Technical Details'!D14),"",'2. Technical Details'!D14)</f>
        <v/>
      </c>
      <c r="E30" s="187"/>
      <c r="F30" s="188"/>
      <c r="G30" s="188"/>
      <c r="H30" s="188"/>
      <c r="I30" s="188"/>
      <c r="J30" s="188"/>
      <c r="K30" s="189"/>
      <c r="T30" s="31"/>
    </row>
    <row r="31" spans="1:20" ht="30.6" customHeight="1" x14ac:dyDescent="0.25">
      <c r="A31" s="278" t="str">
        <f>IF(D31="",Lookups!$E$4,Lookups!$E$5)</f>
        <v>Hide un-named buildings (CTRL + Click)</v>
      </c>
      <c r="C31" s="30"/>
      <c r="D31" s="280" t="str">
        <f>IF(ISBLANK('2. Technical Details'!D15),"",'2. Technical Details'!D15)</f>
        <v/>
      </c>
      <c r="E31" s="187"/>
      <c r="F31" s="188"/>
      <c r="G31" s="188"/>
      <c r="H31" s="188"/>
      <c r="I31" s="188"/>
      <c r="J31" s="188"/>
      <c r="K31" s="189"/>
      <c r="T31" s="31"/>
    </row>
    <row r="32" spans="1:20" ht="30.6" customHeight="1" x14ac:dyDescent="0.25">
      <c r="A32" s="278" t="str">
        <f>IF(D32="",Lookups!$E$4,Lookups!$E$5)</f>
        <v>Hide un-named buildings (CTRL + Click)</v>
      </c>
      <c r="C32" s="30"/>
      <c r="D32" s="280" t="str">
        <f>IF(ISBLANK('2. Technical Details'!D16),"",'2. Technical Details'!D16)</f>
        <v/>
      </c>
      <c r="E32" s="187"/>
      <c r="F32" s="188"/>
      <c r="G32" s="188"/>
      <c r="H32" s="188"/>
      <c r="I32" s="188"/>
      <c r="J32" s="188"/>
      <c r="K32" s="189"/>
      <c r="T32" s="31"/>
    </row>
    <row r="33" spans="1:29" ht="30.6" customHeight="1" x14ac:dyDescent="0.25">
      <c r="A33" s="278" t="str">
        <f>IF(D33="",Lookups!$E$4,Lookups!$E$5)</f>
        <v>Hide un-named buildings (CTRL + Click)</v>
      </c>
      <c r="C33" s="30"/>
      <c r="D33" s="280" t="str">
        <f>IF(ISBLANK('2. Technical Details'!D17),"",'2. Technical Details'!D17)</f>
        <v/>
      </c>
      <c r="E33" s="187"/>
      <c r="F33" s="188"/>
      <c r="G33" s="188"/>
      <c r="H33" s="188"/>
      <c r="I33" s="188"/>
      <c r="J33" s="188"/>
      <c r="K33" s="189"/>
      <c r="T33" s="31"/>
    </row>
    <row r="34" spans="1:29" ht="30.6" customHeight="1" thickBot="1" x14ac:dyDescent="0.3">
      <c r="A34" s="278" t="str">
        <f>IF(D34="",Lookups!$E$4,Lookups!$E$5)</f>
        <v>Hide un-named buildings (CTRL + Click)</v>
      </c>
      <c r="C34" s="30"/>
      <c r="D34" s="280" t="str">
        <f>IF(ISBLANK('2. Technical Details'!D18),"",'2. Technical Details'!D18)</f>
        <v/>
      </c>
      <c r="E34" s="190"/>
      <c r="F34" s="191"/>
      <c r="G34" s="191"/>
      <c r="H34" s="191"/>
      <c r="I34" s="191"/>
      <c r="J34" s="191"/>
      <c r="K34" s="192"/>
      <c r="T34" s="31"/>
    </row>
    <row r="35" spans="1:29" ht="14.25" x14ac:dyDescent="0.2">
      <c r="C35" s="30"/>
      <c r="T35" s="31"/>
    </row>
    <row r="36" spans="1:29" customFormat="1" ht="30" customHeight="1" thickBot="1" x14ac:dyDescent="0.3">
      <c r="B36" s="87"/>
      <c r="C36" s="246"/>
      <c r="D36" s="247" t="s">
        <v>290</v>
      </c>
      <c r="E36" s="247"/>
      <c r="F36" s="248"/>
      <c r="G36" s="248"/>
      <c r="H36" s="248"/>
      <c r="I36" s="248"/>
      <c r="J36" s="248"/>
      <c r="K36" s="248"/>
      <c r="L36" s="248"/>
      <c r="M36" s="248"/>
      <c r="N36" s="248"/>
      <c r="O36" s="248"/>
      <c r="P36" s="248"/>
      <c r="Q36" s="248"/>
      <c r="R36" s="248"/>
      <c r="S36" s="248"/>
      <c r="T36" s="248"/>
      <c r="U36" s="4"/>
      <c r="V36" s="248"/>
      <c r="W36" s="248"/>
      <c r="X36" s="248"/>
      <c r="Y36" s="248"/>
      <c r="Z36" s="248"/>
      <c r="AA36" s="248"/>
      <c r="AB36" s="249"/>
      <c r="AC36" s="87"/>
    </row>
    <row r="37" spans="1:29" ht="14.25" x14ac:dyDescent="0.2"/>
  </sheetData>
  <sheetProtection algorithmName="SHA-512" hashValue="0S31cdvkq0rXqntQ6q30Vn45yUHVDLcfTUL82zreVDGpYaTOkzVd8zDfYklJANSd5iIyXPDpBgm2xQL+23MWGg==" saltValue="QcGoXtiwdlkunb5gSxmIIA==" spinCount="100000" sheet="1" selectLockedCells="1" autoFilter="0"/>
  <protectedRanges>
    <protectedRange sqref="P9:R18" name="Range1_1"/>
  </protectedRanges>
  <mergeCells count="4">
    <mergeCell ref="E23:K23"/>
    <mergeCell ref="E7:H7"/>
    <mergeCell ref="O7:R7"/>
    <mergeCell ref="I7:N7"/>
  </mergeCells>
  <pageMargins left="0.7" right="0.7" top="0.75" bottom="0.75" header="0.3" footer="0.3"/>
  <pageSetup paperSize="9" orientation="portrait" r:id="rId1"/>
  <headerFooter>
    <oddFooter>&amp;L_x000D_&amp;1#&amp;"Calibri"&amp;10&amp;KFF0000 Confidential</oddFoot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5DDC8B2-FE4E-4E79-9B9E-9622B880EC28}">
          <x14:formula1>
            <xm:f>Lookups!$Q$4:$Q$17</xm:f>
          </x14:formula1>
          <xm:sqref>E25:K34</xm:sqref>
        </x14:dataValidation>
        <x14:dataValidation type="list" allowBlank="1" showInputMessage="1" showErrorMessage="1" xr:uid="{4902142A-D250-4095-8939-CF7EAD1B8178}">
          <x14:formula1>
            <xm:f>Lookups!T$4:T$9</xm:f>
          </x14:formula1>
          <xm:sqref>E9:O18</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2812-926C-4415-ADFC-E5A4006E0A1F}">
  <sheetPr codeName="Sheet7">
    <tabColor theme="4"/>
  </sheetPr>
  <dimension ref="A1:AZ36"/>
  <sheetViews>
    <sheetView showGridLines="0" topLeftCell="B14" zoomScale="80" zoomScaleNormal="80" workbookViewId="0">
      <selection activeCell="F24" sqref="F24"/>
    </sheetView>
  </sheetViews>
  <sheetFormatPr defaultColWidth="0" defaultRowHeight="14.25" zeroHeight="1" x14ac:dyDescent="0.2"/>
  <cols>
    <col min="1" max="1" width="12.85546875" style="4" hidden="1" customWidth="1"/>
    <col min="2" max="2" width="2.28515625" style="4" customWidth="1"/>
    <col min="3" max="3" width="1.85546875" style="4" customWidth="1"/>
    <col min="4" max="4" width="30" style="4" customWidth="1"/>
    <col min="5" max="14" width="22.28515625" style="4" customWidth="1"/>
    <col min="15" max="25" width="16.7109375" style="4" customWidth="1"/>
    <col min="26" max="26" width="23.28515625" style="4" customWidth="1"/>
    <col min="27" max="27" width="19.7109375" style="4" customWidth="1"/>
    <col min="28" max="28" width="2.28515625" style="4" customWidth="1"/>
    <col min="29" max="44" width="13.28515625" style="4" hidden="1" customWidth="1"/>
    <col min="45" max="52" width="0" style="4" hidden="1" customWidth="1"/>
    <col min="53" max="16384" width="13.28515625" style="4" hidden="1"/>
  </cols>
  <sheetData>
    <row r="1" spans="1:27" ht="9" customHeight="1" thickBot="1" x14ac:dyDescent="0.25"/>
    <row r="2" spans="1:27" ht="31.9" customHeight="1" thickBot="1" x14ac:dyDescent="0.45">
      <c r="C2" s="41"/>
      <c r="D2" s="222" t="s">
        <v>12</v>
      </c>
      <c r="E2" s="38"/>
      <c r="F2" s="38"/>
      <c r="G2" s="38"/>
      <c r="H2" s="38"/>
      <c r="I2" s="38"/>
      <c r="J2" s="38"/>
      <c r="K2" s="38"/>
      <c r="L2" s="38"/>
      <c r="M2" s="40"/>
      <c r="N2" s="40"/>
      <c r="O2" s="40"/>
      <c r="P2" s="40"/>
      <c r="Q2" s="40"/>
      <c r="R2" s="40"/>
      <c r="S2" s="40"/>
      <c r="T2" s="40"/>
      <c r="U2" s="40"/>
      <c r="V2" s="40"/>
      <c r="W2" s="40"/>
      <c r="X2" s="40"/>
      <c r="Y2" s="40"/>
      <c r="Z2" s="40"/>
      <c r="AA2" s="367"/>
    </row>
    <row r="3" spans="1:27" ht="51.6" customHeight="1" x14ac:dyDescent="0.2">
      <c r="C3" s="30"/>
      <c r="E3" s="368"/>
      <c r="F3" s="366" t="s">
        <v>197</v>
      </c>
      <c r="G3" s="368"/>
      <c r="H3" s="368"/>
      <c r="I3" s="368"/>
      <c r="AA3" s="31"/>
    </row>
    <row r="4" spans="1:27" x14ac:dyDescent="0.2">
      <c r="C4" s="30"/>
      <c r="E4" s="369"/>
      <c r="F4" s="369"/>
      <c r="G4" s="369"/>
      <c r="H4" s="369"/>
      <c r="I4" s="369"/>
      <c r="J4" s="369"/>
      <c r="K4" s="369"/>
      <c r="L4" s="369"/>
      <c r="AA4" s="31"/>
    </row>
    <row r="5" spans="1:27" ht="28.15" customHeight="1" x14ac:dyDescent="0.25">
      <c r="C5" s="80"/>
      <c r="D5" s="33" t="s">
        <v>305</v>
      </c>
      <c r="E5" s="33"/>
      <c r="F5" s="33"/>
      <c r="G5" s="33"/>
      <c r="H5" s="33"/>
      <c r="I5" s="33"/>
      <c r="J5" s="33"/>
      <c r="K5" s="33"/>
      <c r="L5" s="33"/>
      <c r="M5" s="81"/>
      <c r="N5" s="81"/>
      <c r="O5" s="81"/>
      <c r="P5" s="81"/>
      <c r="Q5" s="81"/>
      <c r="R5" s="81"/>
      <c r="S5" s="81"/>
      <c r="T5" s="81"/>
      <c r="U5" s="81"/>
      <c r="V5" s="81"/>
      <c r="W5" s="81"/>
      <c r="X5" s="81"/>
      <c r="Y5" s="81"/>
      <c r="Z5" s="81"/>
      <c r="AA5" s="82"/>
    </row>
    <row r="6" spans="1:27" ht="15" thickBot="1" x14ac:dyDescent="0.25">
      <c r="C6" s="30"/>
      <c r="AA6" s="31"/>
    </row>
    <row r="7" spans="1:27" s="243" customFormat="1" ht="31.9" customHeight="1" thickBot="1" x14ac:dyDescent="0.3">
      <c r="C7" s="244"/>
      <c r="D7" s="294"/>
      <c r="E7" s="424" t="s">
        <v>306</v>
      </c>
      <c r="F7" s="406"/>
      <c r="G7" s="406"/>
      <c r="H7" s="406"/>
      <c r="I7" s="406"/>
      <c r="J7" s="406"/>
      <c r="K7" s="406"/>
      <c r="L7" s="406"/>
      <c r="M7" s="407"/>
      <c r="O7" s="421" t="s">
        <v>266</v>
      </c>
      <c r="P7" s="422"/>
      <c r="Q7" s="422"/>
      <c r="R7" s="422"/>
      <c r="S7" s="422"/>
      <c r="T7" s="422"/>
      <c r="U7" s="422"/>
      <c r="V7" s="422"/>
      <c r="W7" s="422"/>
      <c r="X7" s="422"/>
      <c r="Y7" s="423"/>
      <c r="AA7" s="245"/>
    </row>
    <row r="8" spans="1:27" s="36" customFormat="1" ht="71.45" customHeight="1" x14ac:dyDescent="0.25">
      <c r="A8" s="279" t="s">
        <v>204</v>
      </c>
      <c r="C8" s="83"/>
      <c r="D8" s="282" t="s">
        <v>307</v>
      </c>
      <c r="E8" s="63" t="s">
        <v>308</v>
      </c>
      <c r="F8" s="64" t="s">
        <v>309</v>
      </c>
      <c r="G8" s="291" t="s">
        <v>310</v>
      </c>
      <c r="H8" s="291" t="s">
        <v>311</v>
      </c>
      <c r="I8" s="64" t="s">
        <v>312</v>
      </c>
      <c r="J8" s="291" t="s">
        <v>313</v>
      </c>
      <c r="K8" s="291" t="s">
        <v>314</v>
      </c>
      <c r="L8" s="291" t="s">
        <v>315</v>
      </c>
      <c r="M8" s="292" t="s">
        <v>316</v>
      </c>
      <c r="O8" s="304" t="s">
        <v>317</v>
      </c>
      <c r="P8" s="295" t="s">
        <v>318</v>
      </c>
      <c r="Q8" s="295" t="s">
        <v>319</v>
      </c>
      <c r="R8" s="295" t="s">
        <v>320</v>
      </c>
      <c r="S8" s="295" t="s">
        <v>321</v>
      </c>
      <c r="T8" s="295" t="s">
        <v>322</v>
      </c>
      <c r="U8" s="295" t="s">
        <v>323</v>
      </c>
      <c r="V8" s="295" t="s">
        <v>324</v>
      </c>
      <c r="W8" s="295" t="s">
        <v>325</v>
      </c>
      <c r="X8" s="295" t="s">
        <v>326</v>
      </c>
      <c r="Y8" s="305" t="s">
        <v>327</v>
      </c>
      <c r="AA8" s="91"/>
    </row>
    <row r="9" spans="1:27" ht="30" customHeight="1" x14ac:dyDescent="0.25">
      <c r="A9" s="278" t="str">
        <f>IF(D9="",Lookups!$E$4,Lookups!$E$5)</f>
        <v>Hide un-named buildings (CTRL + Click)</v>
      </c>
      <c r="C9" s="30"/>
      <c r="D9" s="280" t="str">
        <f>IF(ISBLANK('2. Technical Details'!D9),"",'2. Technical Details'!D9)</f>
        <v/>
      </c>
      <c r="E9" s="62"/>
      <c r="F9" s="61"/>
      <c r="G9" s="61"/>
      <c r="H9" s="61"/>
      <c r="I9" s="61"/>
      <c r="J9" s="61"/>
      <c r="K9" s="61"/>
      <c r="L9" s="383">
        <f t="shared" ref="L9:L18" si="0">SUM(E9:K9)</f>
        <v>0</v>
      </c>
      <c r="M9" s="66"/>
      <c r="O9" s="296" t="str">
        <f t="shared" ref="O9:O18" si="1">IF($L9&gt;0,IFERROR(E9/$L9,""),"")</f>
        <v/>
      </c>
      <c r="P9" s="298" t="str">
        <f t="shared" ref="P9:P18" si="2">IF($L9&gt;0,IFERROR(F9/$L9,""),"")</f>
        <v/>
      </c>
      <c r="Q9" s="298" t="str">
        <f t="shared" ref="Q9:Q18" si="3">IF($L9&gt;0,IFERROR(G9/$L9,""),"")</f>
        <v/>
      </c>
      <c r="R9" s="298" t="str">
        <f t="shared" ref="R9:R18" si="4">IF($L9&gt;0,IFERROR(H9/$L9,""),"")</f>
        <v/>
      </c>
      <c r="S9" s="298" t="str">
        <f t="shared" ref="S9:S18" si="5">IF($L9&gt;0,IFERROR(I9/$L9,""),"")</f>
        <v/>
      </c>
      <c r="T9" s="298" t="str">
        <f t="shared" ref="T9:T18" si="6">IF($L9&gt;0,IFERROR(J9/$L9,""),"")</f>
        <v/>
      </c>
      <c r="U9" s="298" t="str">
        <f t="shared" ref="U9:U18" si="7">IF($L9&gt;0,IFERROR(K9/$L9,""),"")</f>
        <v/>
      </c>
      <c r="V9" s="353" t="str">
        <f>IFERROR(F9/'2. Technical Details'!Z40,"")</f>
        <v/>
      </c>
      <c r="W9" s="353" t="str">
        <f>IFERROR(SUM(E9:H9,K9)/'2. Technical Details'!Z40,"")</f>
        <v/>
      </c>
      <c r="X9" s="385" t="str">
        <f>IFERROR(L9/('2. Technical Details'!AF40*0.001),"")</f>
        <v/>
      </c>
      <c r="Y9" s="386" t="str">
        <f>IFERROR(L9/('2. Technical Details'!AG40*0.001),"")</f>
        <v/>
      </c>
      <c r="Z9" s="235" t="s">
        <v>232</v>
      </c>
      <c r="AA9" s="31"/>
    </row>
    <row r="10" spans="1:27" ht="30" customHeight="1" x14ac:dyDescent="0.25">
      <c r="A10" s="278" t="str">
        <f>IF(D10="",Lookups!$E$4,Lookups!$E$5)</f>
        <v>Hide un-named buildings (CTRL + Click)</v>
      </c>
      <c r="C10" s="30"/>
      <c r="D10" s="280" t="str">
        <f>IF(ISBLANK('2. Technical Details'!D10),"",'2. Technical Details'!D10)</f>
        <v/>
      </c>
      <c r="E10" s="62"/>
      <c r="F10" s="61"/>
      <c r="G10" s="61"/>
      <c r="H10" s="61"/>
      <c r="I10" s="61"/>
      <c r="J10" s="61"/>
      <c r="K10" s="61"/>
      <c r="L10" s="383">
        <f t="shared" si="0"/>
        <v>0</v>
      </c>
      <c r="M10" s="66"/>
      <c r="O10" s="296" t="str">
        <f t="shared" si="1"/>
        <v/>
      </c>
      <c r="P10" s="298" t="str">
        <f t="shared" si="2"/>
        <v/>
      </c>
      <c r="Q10" s="298" t="str">
        <f t="shared" si="3"/>
        <v/>
      </c>
      <c r="R10" s="298" t="str">
        <f t="shared" si="4"/>
        <v/>
      </c>
      <c r="S10" s="298" t="str">
        <f t="shared" si="5"/>
        <v/>
      </c>
      <c r="T10" s="298" t="str">
        <f t="shared" si="6"/>
        <v/>
      </c>
      <c r="U10" s="298" t="str">
        <f t="shared" si="7"/>
        <v/>
      </c>
      <c r="V10" s="353" t="str">
        <f>IFERROR(F10/'2. Technical Details'!Z41,"")</f>
        <v/>
      </c>
      <c r="W10" s="353" t="str">
        <f>IFERROR(SUM(E10:H10,K10)/'2. Technical Details'!Z41,"")</f>
        <v/>
      </c>
      <c r="X10" s="385" t="str">
        <f>IFERROR(L10/('2. Technical Details'!AF41*0.001),"")</f>
        <v/>
      </c>
      <c r="Y10" s="386" t="str">
        <f>IFERROR(L10/('2. Technical Details'!AG41*0.001),"")</f>
        <v/>
      </c>
      <c r="Z10" s="236" t="s">
        <v>233</v>
      </c>
      <c r="AA10" s="31"/>
    </row>
    <row r="11" spans="1:27" ht="30" customHeight="1" x14ac:dyDescent="0.25">
      <c r="A11" s="278" t="str">
        <f>IF(D11="",Lookups!$E$4,Lookups!$E$5)</f>
        <v>Hide un-named buildings (CTRL + Click)</v>
      </c>
      <c r="C11" s="30"/>
      <c r="D11" s="280" t="str">
        <f>IF(ISBLANK('2. Technical Details'!D11),"",'2. Technical Details'!D11)</f>
        <v/>
      </c>
      <c r="E11" s="62"/>
      <c r="F11" s="61"/>
      <c r="G11" s="61"/>
      <c r="H11" s="61"/>
      <c r="I11" s="61"/>
      <c r="J11" s="61"/>
      <c r="K11" s="61"/>
      <c r="L11" s="383">
        <f t="shared" si="0"/>
        <v>0</v>
      </c>
      <c r="M11" s="66"/>
      <c r="O11" s="296" t="str">
        <f t="shared" si="1"/>
        <v/>
      </c>
      <c r="P11" s="298" t="str">
        <f t="shared" si="2"/>
        <v/>
      </c>
      <c r="Q11" s="298" t="str">
        <f t="shared" si="3"/>
        <v/>
      </c>
      <c r="R11" s="298" t="str">
        <f t="shared" si="4"/>
        <v/>
      </c>
      <c r="S11" s="298" t="str">
        <f t="shared" si="5"/>
        <v/>
      </c>
      <c r="T11" s="298" t="str">
        <f t="shared" si="6"/>
        <v/>
      </c>
      <c r="U11" s="298" t="str">
        <f t="shared" si="7"/>
        <v/>
      </c>
      <c r="V11" s="353" t="str">
        <f>IFERROR(F11/'2. Technical Details'!Z42,"")</f>
        <v/>
      </c>
      <c r="W11" s="353" t="str">
        <f>IFERROR(SUM(E11:H11,K11)/'2. Technical Details'!Z42,"")</f>
        <v/>
      </c>
      <c r="X11" s="385" t="str">
        <f>IFERROR(L11/('2. Technical Details'!AF42*0.001),"")</f>
        <v/>
      </c>
      <c r="Y11" s="386" t="str">
        <f>IFERROR(L11/('2. Technical Details'!AG42*0.001),"")</f>
        <v/>
      </c>
      <c r="Z11" s="237" t="s">
        <v>234</v>
      </c>
      <c r="AA11" s="31"/>
    </row>
    <row r="12" spans="1:27" ht="30" customHeight="1" x14ac:dyDescent="0.25">
      <c r="A12" s="278" t="str">
        <f>IF(D12="",Lookups!$E$4,Lookups!$E$5)</f>
        <v>Hide un-named buildings (CTRL + Click)</v>
      </c>
      <c r="C12" s="30"/>
      <c r="D12" s="280" t="str">
        <f>IF(ISBLANK('2. Technical Details'!D12),"",'2. Technical Details'!D12)</f>
        <v/>
      </c>
      <c r="E12" s="62"/>
      <c r="F12" s="61"/>
      <c r="G12" s="61"/>
      <c r="H12" s="61"/>
      <c r="I12" s="61"/>
      <c r="J12" s="61"/>
      <c r="K12" s="61"/>
      <c r="L12" s="383">
        <f t="shared" si="0"/>
        <v>0</v>
      </c>
      <c r="M12" s="66"/>
      <c r="O12" s="296" t="str">
        <f t="shared" si="1"/>
        <v/>
      </c>
      <c r="P12" s="298" t="str">
        <f t="shared" si="2"/>
        <v/>
      </c>
      <c r="Q12" s="298" t="str">
        <f t="shared" si="3"/>
        <v/>
      </c>
      <c r="R12" s="298" t="str">
        <f t="shared" si="4"/>
        <v/>
      </c>
      <c r="S12" s="298" t="str">
        <f t="shared" si="5"/>
        <v/>
      </c>
      <c r="T12" s="298" t="str">
        <f t="shared" si="6"/>
        <v/>
      </c>
      <c r="U12" s="298" t="str">
        <f t="shared" si="7"/>
        <v/>
      </c>
      <c r="V12" s="353" t="str">
        <f>IFERROR(F12/'2. Technical Details'!Z43,"")</f>
        <v/>
      </c>
      <c r="W12" s="353" t="str">
        <f>IFERROR(SUM(E12:H12,K12)/'2. Technical Details'!Z43,"")</f>
        <v/>
      </c>
      <c r="X12" s="385" t="str">
        <f>IFERROR(L12/('2. Technical Details'!AF43*0.001),"")</f>
        <v/>
      </c>
      <c r="Y12" s="386" t="str">
        <f>IFERROR(L12/('2. Technical Details'!AG43*0.001),"")</f>
        <v/>
      </c>
      <c r="AA12" s="31"/>
    </row>
    <row r="13" spans="1:27" ht="30" customHeight="1" x14ac:dyDescent="0.25">
      <c r="A13" s="278" t="str">
        <f>IF(D13="",Lookups!$E$4,Lookups!$E$5)</f>
        <v>Hide un-named buildings (CTRL + Click)</v>
      </c>
      <c r="C13" s="30"/>
      <c r="D13" s="280" t="str">
        <f>IF(ISBLANK('2. Technical Details'!D13),"",'2. Technical Details'!D13)</f>
        <v/>
      </c>
      <c r="E13" s="62"/>
      <c r="F13" s="61"/>
      <c r="G13" s="61"/>
      <c r="H13" s="61"/>
      <c r="I13" s="61"/>
      <c r="J13" s="61"/>
      <c r="K13" s="61"/>
      <c r="L13" s="383">
        <f t="shared" si="0"/>
        <v>0</v>
      </c>
      <c r="M13" s="66"/>
      <c r="O13" s="296" t="str">
        <f t="shared" si="1"/>
        <v/>
      </c>
      <c r="P13" s="298" t="str">
        <f t="shared" si="2"/>
        <v/>
      </c>
      <c r="Q13" s="298" t="str">
        <f t="shared" si="3"/>
        <v/>
      </c>
      <c r="R13" s="298" t="str">
        <f t="shared" si="4"/>
        <v/>
      </c>
      <c r="S13" s="298" t="str">
        <f t="shared" si="5"/>
        <v/>
      </c>
      <c r="T13" s="298" t="str">
        <f t="shared" si="6"/>
        <v/>
      </c>
      <c r="U13" s="298" t="str">
        <f t="shared" si="7"/>
        <v/>
      </c>
      <c r="V13" s="353" t="str">
        <f>IFERROR(F13/'2. Technical Details'!Z44,"")</f>
        <v/>
      </c>
      <c r="W13" s="353" t="str">
        <f>IFERROR(SUM(E13:H13,K13)/'2. Technical Details'!Z44,"")</f>
        <v/>
      </c>
      <c r="X13" s="385" t="str">
        <f>IFERROR(L13/('2. Technical Details'!AF44*0.001),"")</f>
        <v/>
      </c>
      <c r="Y13" s="386" t="str">
        <f>IFERROR(L13/('2. Technical Details'!AG44*0.001),"")</f>
        <v/>
      </c>
      <c r="AA13" s="31"/>
    </row>
    <row r="14" spans="1:27" ht="30" customHeight="1" x14ac:dyDescent="0.25">
      <c r="A14" s="278" t="str">
        <f>IF(D14="",Lookups!$E$4,Lookups!$E$5)</f>
        <v>Hide un-named buildings (CTRL + Click)</v>
      </c>
      <c r="C14" s="30"/>
      <c r="D14" s="280" t="str">
        <f>IF(ISBLANK('2. Technical Details'!D14),"",'2. Technical Details'!D14)</f>
        <v/>
      </c>
      <c r="E14" s="62"/>
      <c r="F14" s="61"/>
      <c r="G14" s="61"/>
      <c r="H14" s="61"/>
      <c r="I14" s="61"/>
      <c r="J14" s="61"/>
      <c r="K14" s="61"/>
      <c r="L14" s="383">
        <f t="shared" si="0"/>
        <v>0</v>
      </c>
      <c r="M14" s="66"/>
      <c r="O14" s="296" t="str">
        <f t="shared" si="1"/>
        <v/>
      </c>
      <c r="P14" s="298" t="str">
        <f t="shared" si="2"/>
        <v/>
      </c>
      <c r="Q14" s="298" t="str">
        <f t="shared" si="3"/>
        <v/>
      </c>
      <c r="R14" s="298" t="str">
        <f t="shared" si="4"/>
        <v/>
      </c>
      <c r="S14" s="298" t="str">
        <f t="shared" si="5"/>
        <v/>
      </c>
      <c r="T14" s="298" t="str">
        <f t="shared" si="6"/>
        <v/>
      </c>
      <c r="U14" s="298" t="str">
        <f t="shared" si="7"/>
        <v/>
      </c>
      <c r="V14" s="353" t="str">
        <f>IFERROR(F14/'2. Technical Details'!Z45,"")</f>
        <v/>
      </c>
      <c r="W14" s="353" t="str">
        <f>IFERROR(SUM(E14:H14,K14)/'2. Technical Details'!Z45,"")</f>
        <v/>
      </c>
      <c r="X14" s="385" t="str">
        <f>IFERROR(L14/('2. Technical Details'!AF45*0.001),"")</f>
        <v/>
      </c>
      <c r="Y14" s="386" t="str">
        <f>IFERROR(L14/('2. Technical Details'!AG45*0.001),"")</f>
        <v/>
      </c>
      <c r="AA14" s="31"/>
    </row>
    <row r="15" spans="1:27" ht="30" customHeight="1" x14ac:dyDescent="0.25">
      <c r="A15" s="278" t="str">
        <f>IF(D15="",Lookups!$E$4,Lookups!$E$5)</f>
        <v>Hide un-named buildings (CTRL + Click)</v>
      </c>
      <c r="C15" s="30"/>
      <c r="D15" s="280" t="str">
        <f>IF(ISBLANK('2. Technical Details'!D15),"",'2. Technical Details'!D15)</f>
        <v/>
      </c>
      <c r="E15" s="62"/>
      <c r="F15" s="61"/>
      <c r="G15" s="61"/>
      <c r="H15" s="61"/>
      <c r="I15" s="61"/>
      <c r="J15" s="61"/>
      <c r="K15" s="61"/>
      <c r="L15" s="383">
        <f t="shared" si="0"/>
        <v>0</v>
      </c>
      <c r="M15" s="66"/>
      <c r="O15" s="296" t="str">
        <f t="shared" si="1"/>
        <v/>
      </c>
      <c r="P15" s="298" t="str">
        <f t="shared" si="2"/>
        <v/>
      </c>
      <c r="Q15" s="298" t="str">
        <f t="shared" si="3"/>
        <v/>
      </c>
      <c r="R15" s="298" t="str">
        <f t="shared" si="4"/>
        <v/>
      </c>
      <c r="S15" s="298" t="str">
        <f t="shared" si="5"/>
        <v/>
      </c>
      <c r="T15" s="298" t="str">
        <f t="shared" si="6"/>
        <v/>
      </c>
      <c r="U15" s="298" t="str">
        <f t="shared" si="7"/>
        <v/>
      </c>
      <c r="V15" s="353" t="str">
        <f>IFERROR(F15/'2. Technical Details'!Z46,"")</f>
        <v/>
      </c>
      <c r="W15" s="353" t="str">
        <f>IFERROR(SUM(E15:H15,K15)/'2. Technical Details'!Z46,"")</f>
        <v/>
      </c>
      <c r="X15" s="385" t="str">
        <f>IFERROR(L15/('2. Technical Details'!AF46*0.001),"")</f>
        <v/>
      </c>
      <c r="Y15" s="386" t="str">
        <f>IFERROR(L15/('2. Technical Details'!AG46*0.001),"")</f>
        <v/>
      </c>
      <c r="AA15" s="31"/>
    </row>
    <row r="16" spans="1:27" ht="30" customHeight="1" x14ac:dyDescent="0.25">
      <c r="A16" s="278" t="str">
        <f>IF(D16="",Lookups!$E$4,Lookups!$E$5)</f>
        <v>Hide un-named buildings (CTRL + Click)</v>
      </c>
      <c r="C16" s="30"/>
      <c r="D16" s="280" t="str">
        <f>IF(ISBLANK('2. Technical Details'!D16),"",'2. Technical Details'!D16)</f>
        <v/>
      </c>
      <c r="E16" s="62"/>
      <c r="F16" s="61"/>
      <c r="G16" s="61"/>
      <c r="H16" s="61"/>
      <c r="I16" s="61"/>
      <c r="J16" s="61"/>
      <c r="K16" s="61"/>
      <c r="L16" s="383">
        <f t="shared" si="0"/>
        <v>0</v>
      </c>
      <c r="M16" s="66"/>
      <c r="O16" s="296" t="str">
        <f t="shared" si="1"/>
        <v/>
      </c>
      <c r="P16" s="298" t="str">
        <f t="shared" si="2"/>
        <v/>
      </c>
      <c r="Q16" s="298" t="str">
        <f t="shared" si="3"/>
        <v/>
      </c>
      <c r="R16" s="298" t="str">
        <f t="shared" si="4"/>
        <v/>
      </c>
      <c r="S16" s="298" t="str">
        <f t="shared" si="5"/>
        <v/>
      </c>
      <c r="T16" s="298" t="str">
        <f t="shared" si="6"/>
        <v/>
      </c>
      <c r="U16" s="298" t="str">
        <f t="shared" si="7"/>
        <v/>
      </c>
      <c r="V16" s="353" t="str">
        <f>IFERROR(F16/'2. Technical Details'!Z47,"")</f>
        <v/>
      </c>
      <c r="W16" s="353" t="str">
        <f>IFERROR(SUM(E16:H16,K16)/'2. Technical Details'!Z47,"")</f>
        <v/>
      </c>
      <c r="X16" s="385" t="str">
        <f>IFERROR(L16/('2. Technical Details'!AF47*0.001),"")</f>
        <v/>
      </c>
      <c r="Y16" s="386" t="str">
        <f>IFERROR(L16/('2. Technical Details'!AG47*0.001),"")</f>
        <v/>
      </c>
      <c r="AA16" s="31"/>
    </row>
    <row r="17" spans="1:27" ht="30" customHeight="1" x14ac:dyDescent="0.25">
      <c r="A17" s="278" t="str">
        <f>IF(D17="",Lookups!$E$4,Lookups!$E$5)</f>
        <v>Hide un-named buildings (CTRL + Click)</v>
      </c>
      <c r="C17" s="30"/>
      <c r="D17" s="280" t="str">
        <f>IF(ISBLANK('2. Technical Details'!D17),"",'2. Technical Details'!D17)</f>
        <v/>
      </c>
      <c r="E17" s="62"/>
      <c r="F17" s="61"/>
      <c r="G17" s="61"/>
      <c r="H17" s="61"/>
      <c r="I17" s="61"/>
      <c r="J17" s="61"/>
      <c r="K17" s="61"/>
      <c r="L17" s="383">
        <f t="shared" si="0"/>
        <v>0</v>
      </c>
      <c r="M17" s="66"/>
      <c r="O17" s="296" t="str">
        <f t="shared" si="1"/>
        <v/>
      </c>
      <c r="P17" s="298" t="str">
        <f t="shared" si="2"/>
        <v/>
      </c>
      <c r="Q17" s="298" t="str">
        <f t="shared" si="3"/>
        <v/>
      </c>
      <c r="R17" s="298" t="str">
        <f t="shared" si="4"/>
        <v/>
      </c>
      <c r="S17" s="298" t="str">
        <f t="shared" si="5"/>
        <v/>
      </c>
      <c r="T17" s="298" t="str">
        <f t="shared" si="6"/>
        <v/>
      </c>
      <c r="U17" s="298" t="str">
        <f t="shared" si="7"/>
        <v/>
      </c>
      <c r="V17" s="353" t="str">
        <f>IFERROR(F17/'2. Technical Details'!Z48,"")</f>
        <v/>
      </c>
      <c r="W17" s="353" t="str">
        <f>IFERROR(SUM(E17:H17,K17)/'2. Technical Details'!Z48,"")</f>
        <v/>
      </c>
      <c r="X17" s="385" t="str">
        <f>IFERROR(L17/('2. Technical Details'!AF48*0.001),"")</f>
        <v/>
      </c>
      <c r="Y17" s="386" t="str">
        <f>IFERROR(L17/('2. Technical Details'!AG48*0.001),"")</f>
        <v/>
      </c>
      <c r="AA17" s="31"/>
    </row>
    <row r="18" spans="1:27" ht="30" customHeight="1" thickBot="1" x14ac:dyDescent="0.3">
      <c r="A18" s="278" t="str">
        <f>IF(D18="",Lookups!$E$4,Lookups!$E$5)</f>
        <v>Hide un-named buildings (CTRL + Click)</v>
      </c>
      <c r="C18" s="30"/>
      <c r="D18" s="280" t="str">
        <f>IF(ISBLANK('2. Technical Details'!D18),"",'2. Technical Details'!D18)</f>
        <v/>
      </c>
      <c r="E18" s="177"/>
      <c r="F18" s="124"/>
      <c r="G18" s="124"/>
      <c r="H18" s="124"/>
      <c r="I18" s="124"/>
      <c r="J18" s="124"/>
      <c r="K18" s="124"/>
      <c r="L18" s="384">
        <f t="shared" si="0"/>
        <v>0</v>
      </c>
      <c r="M18" s="180"/>
      <c r="O18" s="300" t="str">
        <f t="shared" si="1"/>
        <v/>
      </c>
      <c r="P18" s="302" t="str">
        <f t="shared" si="2"/>
        <v/>
      </c>
      <c r="Q18" s="302" t="str">
        <f t="shared" si="3"/>
        <v/>
      </c>
      <c r="R18" s="302" t="str">
        <f t="shared" si="4"/>
        <v/>
      </c>
      <c r="S18" s="302" t="str">
        <f t="shared" si="5"/>
        <v/>
      </c>
      <c r="T18" s="302" t="str">
        <f t="shared" si="6"/>
        <v/>
      </c>
      <c r="U18" s="302" t="str">
        <f t="shared" si="7"/>
        <v/>
      </c>
      <c r="V18" s="387" t="str">
        <f>IFERROR(F18/'2. Technical Details'!Z49,"")</f>
        <v/>
      </c>
      <c r="W18" s="387" t="str">
        <f>IFERROR(SUM(E18:H18,K18)/'2. Technical Details'!Z49,"")</f>
        <v/>
      </c>
      <c r="X18" s="388" t="str">
        <f>IFERROR(L18/('2. Technical Details'!AF49*0.001),"")</f>
        <v/>
      </c>
      <c r="Y18" s="389" t="str">
        <f>IFERROR(L18/('2. Technical Details'!AG49*0.001),"")</f>
        <v/>
      </c>
      <c r="AA18" s="31"/>
    </row>
    <row r="19" spans="1:27" ht="15" x14ac:dyDescent="0.25">
      <c r="A19" s="308" t="str">
        <f>Lookups!$E$5</f>
        <v>Keep selected (CTRL + Click)</v>
      </c>
      <c r="C19" s="30"/>
      <c r="AA19" s="31"/>
    </row>
    <row r="20" spans="1:27" ht="28.15" customHeight="1" x14ac:dyDescent="0.25">
      <c r="A20" s="308" t="str">
        <f>Lookups!$E$5</f>
        <v>Keep selected (CTRL + Click)</v>
      </c>
      <c r="C20" s="80"/>
      <c r="D20" s="33" t="s">
        <v>328</v>
      </c>
      <c r="E20" s="33"/>
      <c r="F20" s="33"/>
      <c r="G20" s="33"/>
      <c r="H20" s="33"/>
      <c r="I20" s="33"/>
      <c r="J20" s="33"/>
      <c r="K20" s="33"/>
      <c r="L20" s="33"/>
      <c r="M20" s="81"/>
      <c r="N20" s="81"/>
      <c r="O20" s="81"/>
      <c r="P20" s="81"/>
      <c r="Q20" s="81"/>
      <c r="R20" s="81"/>
      <c r="S20" s="81"/>
      <c r="T20" s="81"/>
      <c r="U20" s="81"/>
      <c r="V20" s="81"/>
      <c r="W20" s="81"/>
      <c r="X20" s="81"/>
      <c r="Y20" s="81"/>
      <c r="Z20" s="81"/>
      <c r="AA20" s="82"/>
    </row>
    <row r="21" spans="1:27" ht="15.75" thickBot="1" x14ac:dyDescent="0.3">
      <c r="A21" s="308" t="str">
        <f>Lookups!$E$5</f>
        <v>Keep selected (CTRL + Click)</v>
      </c>
      <c r="C21" s="30"/>
      <c r="AA21" s="31"/>
    </row>
    <row r="22" spans="1:27" ht="28.9" customHeight="1" thickBot="1" x14ac:dyDescent="0.3">
      <c r="A22" s="308" t="str">
        <f>Lookups!$E$5</f>
        <v>Keep selected (CTRL + Click)</v>
      </c>
      <c r="C22" s="30"/>
      <c r="E22" s="442" t="s">
        <v>329</v>
      </c>
      <c r="F22" s="443"/>
      <c r="G22" s="443"/>
      <c r="H22" s="443"/>
      <c r="I22" s="404" t="s">
        <v>330</v>
      </c>
      <c r="J22" s="405"/>
      <c r="K22" s="405"/>
      <c r="L22" s="431"/>
      <c r="M22" s="416" t="s">
        <v>331</v>
      </c>
      <c r="N22" s="438"/>
      <c r="O22" s="439" t="s">
        <v>332</v>
      </c>
      <c r="P22" s="440"/>
      <c r="Q22" s="440"/>
      <c r="R22" s="440"/>
      <c r="S22" s="440"/>
      <c r="T22" s="441"/>
      <c r="AA22" s="31"/>
    </row>
    <row r="23" spans="1:27" ht="85.5" x14ac:dyDescent="0.25">
      <c r="A23" s="308" t="str">
        <f>Lookups!$E$5</f>
        <v>Keep selected (CTRL + Click)</v>
      </c>
      <c r="C23" s="30"/>
      <c r="D23" s="84" t="s">
        <v>307</v>
      </c>
      <c r="E23" s="293" t="s">
        <v>333</v>
      </c>
      <c r="F23" s="64" t="s">
        <v>334</v>
      </c>
      <c r="G23" s="64" t="s">
        <v>335</v>
      </c>
      <c r="H23" s="220" t="s">
        <v>336</v>
      </c>
      <c r="I23" s="253" t="s">
        <v>337</v>
      </c>
      <c r="J23" s="254" t="s">
        <v>338</v>
      </c>
      <c r="K23" s="254" t="s">
        <v>339</v>
      </c>
      <c r="L23" s="255" t="s">
        <v>340</v>
      </c>
      <c r="M23" s="63" t="s">
        <v>341</v>
      </c>
      <c r="N23" s="65" t="s">
        <v>342</v>
      </c>
      <c r="O23" s="314" t="s">
        <v>56</v>
      </c>
      <c r="P23" s="315" t="s">
        <v>56</v>
      </c>
      <c r="Q23" s="315" t="s">
        <v>56</v>
      </c>
      <c r="R23" s="315" t="s">
        <v>56</v>
      </c>
      <c r="S23" s="120" t="s">
        <v>343</v>
      </c>
      <c r="T23" s="193" t="s">
        <v>344</v>
      </c>
      <c r="AA23" s="31"/>
    </row>
    <row r="24" spans="1:27" ht="30" customHeight="1" x14ac:dyDescent="0.25">
      <c r="A24" s="278" t="str">
        <f>IF(D24="",Lookups!$E$4,Lookups!$E$5)</f>
        <v>Hide un-named buildings (CTRL + Click)</v>
      </c>
      <c r="C24" s="30"/>
      <c r="D24" s="85" t="str">
        <f>IF(ISBLANK('2. Technical Details'!D9),"",'2. Technical Details'!D9)</f>
        <v/>
      </c>
      <c r="E24" s="392">
        <f t="shared" ref="E24:E33" si="8">L9*0.9</f>
        <v>0</v>
      </c>
      <c r="F24" s="265" t="b">
        <v>0</v>
      </c>
      <c r="G24" s="61" t="str">
        <f>IF(E24&gt;0,(IF(F24=TRUE,E24,Lookups!$C$4)),"")</f>
        <v/>
      </c>
      <c r="H24" s="394" t="str">
        <f t="shared" ref="H24:H33" si="9">IFERROR(L9-G24,"")</f>
        <v/>
      </c>
      <c r="I24" s="62"/>
      <c r="J24" s="61"/>
      <c r="K24" s="61"/>
      <c r="L24" s="306"/>
      <c r="M24" s="62"/>
      <c r="N24" s="66"/>
      <c r="O24" s="62"/>
      <c r="P24" s="196"/>
      <c r="Q24" s="196"/>
      <c r="R24" s="196"/>
      <c r="S24" s="383">
        <f t="shared" ref="S24:S33" si="10">_xlfn.AGGREGATE(9,4,O24,P24,Q24,R24)</f>
        <v>0</v>
      </c>
      <c r="T24" s="390" t="str">
        <f>IF(G24&lt;&gt;"",IF(S24=G24,Lookups!$B$4,Lookups!$B$5),"")</f>
        <v/>
      </c>
      <c r="AA24" s="31"/>
    </row>
    <row r="25" spans="1:27" ht="30" customHeight="1" x14ac:dyDescent="0.25">
      <c r="A25" s="278" t="str">
        <f>IF(D25="",Lookups!$E$4,Lookups!$E$5)</f>
        <v>Hide un-named buildings (CTRL + Click)</v>
      </c>
      <c r="C25" s="30"/>
      <c r="D25" s="85" t="str">
        <f>IF(ISBLANK('2. Technical Details'!D10),"",'2. Technical Details'!D10)</f>
        <v/>
      </c>
      <c r="E25" s="392">
        <f t="shared" si="8"/>
        <v>0</v>
      </c>
      <c r="F25" s="265" t="b">
        <v>0</v>
      </c>
      <c r="G25" s="61" t="str">
        <f>IF(E25&gt;0,(IF(F25=TRUE,E25,Lookups!$C$4)),"")</f>
        <v/>
      </c>
      <c r="H25" s="394" t="str">
        <f t="shared" si="9"/>
        <v/>
      </c>
      <c r="I25" s="62"/>
      <c r="J25" s="61"/>
      <c r="K25" s="61"/>
      <c r="L25" s="306"/>
      <c r="M25" s="62"/>
      <c r="N25" s="66"/>
      <c r="O25" s="62"/>
      <c r="P25" s="196"/>
      <c r="Q25" s="196"/>
      <c r="R25" s="196"/>
      <c r="S25" s="383">
        <f t="shared" si="10"/>
        <v>0</v>
      </c>
      <c r="T25" s="390" t="str">
        <f>IF(G25&lt;&gt;"",IF(S25=G25,Lookups!$B$4,Lookups!$B$5),"")</f>
        <v/>
      </c>
      <c r="AA25" s="31"/>
    </row>
    <row r="26" spans="1:27" ht="30" customHeight="1" x14ac:dyDescent="0.25">
      <c r="A26" s="278" t="str">
        <f>IF(D26="",Lookups!$E$4,Lookups!$E$5)</f>
        <v>Hide un-named buildings (CTRL + Click)</v>
      </c>
      <c r="C26" s="30"/>
      <c r="D26" s="85" t="str">
        <f>IF(ISBLANK('2. Technical Details'!D11),"",'2. Technical Details'!D11)</f>
        <v/>
      </c>
      <c r="E26" s="392">
        <f t="shared" si="8"/>
        <v>0</v>
      </c>
      <c r="F26" s="265" t="b">
        <v>0</v>
      </c>
      <c r="G26" s="61" t="str">
        <f>IF(E26&gt;0,(IF(F26=TRUE,E26,Lookups!$C$4)),"")</f>
        <v/>
      </c>
      <c r="H26" s="394" t="str">
        <f t="shared" si="9"/>
        <v/>
      </c>
      <c r="I26" s="62"/>
      <c r="J26" s="61"/>
      <c r="K26" s="61"/>
      <c r="L26" s="306"/>
      <c r="M26" s="62"/>
      <c r="N26" s="66"/>
      <c r="O26" s="62"/>
      <c r="P26" s="196"/>
      <c r="Q26" s="196"/>
      <c r="R26" s="196"/>
      <c r="S26" s="383">
        <f t="shared" si="10"/>
        <v>0</v>
      </c>
      <c r="T26" s="390" t="str">
        <f>IF(G26&lt;&gt;"",IF(S26=G26,Lookups!$B$4,Lookups!$B$5),"")</f>
        <v/>
      </c>
      <c r="AA26" s="31"/>
    </row>
    <row r="27" spans="1:27" ht="30" customHeight="1" x14ac:dyDescent="0.25">
      <c r="A27" s="278" t="str">
        <f>IF(D27="",Lookups!$E$4,Lookups!$E$5)</f>
        <v>Hide un-named buildings (CTRL + Click)</v>
      </c>
      <c r="C27" s="30"/>
      <c r="D27" s="85" t="str">
        <f>IF(ISBLANK('2. Technical Details'!D12),"",'2. Technical Details'!D12)</f>
        <v/>
      </c>
      <c r="E27" s="392">
        <f t="shared" si="8"/>
        <v>0</v>
      </c>
      <c r="F27" s="265" t="b">
        <v>0</v>
      </c>
      <c r="G27" s="61" t="str">
        <f>IF(E27&gt;0,(IF(F27=TRUE,E27,Lookups!$C$4)),"")</f>
        <v/>
      </c>
      <c r="H27" s="394" t="str">
        <f t="shared" si="9"/>
        <v/>
      </c>
      <c r="I27" s="62"/>
      <c r="J27" s="61"/>
      <c r="K27" s="61"/>
      <c r="L27" s="306"/>
      <c r="M27" s="62"/>
      <c r="N27" s="66"/>
      <c r="O27" s="62"/>
      <c r="P27" s="196"/>
      <c r="Q27" s="196"/>
      <c r="R27" s="196"/>
      <c r="S27" s="383">
        <f t="shared" si="10"/>
        <v>0</v>
      </c>
      <c r="T27" s="390" t="str">
        <f>IF(G27&lt;&gt;"",IF(S27=G27,Lookups!$B$4,Lookups!$B$5),"")</f>
        <v/>
      </c>
      <c r="AA27" s="31"/>
    </row>
    <row r="28" spans="1:27" ht="30" customHeight="1" x14ac:dyDescent="0.25">
      <c r="A28" s="278" t="str">
        <f>IF(D28="",Lookups!$E$4,Lookups!$E$5)</f>
        <v>Hide un-named buildings (CTRL + Click)</v>
      </c>
      <c r="C28" s="30"/>
      <c r="D28" s="85" t="str">
        <f>IF(ISBLANK('2. Technical Details'!D13),"",'2. Technical Details'!D13)</f>
        <v/>
      </c>
      <c r="E28" s="392">
        <f t="shared" si="8"/>
        <v>0</v>
      </c>
      <c r="F28" s="265" t="b">
        <v>0</v>
      </c>
      <c r="G28" s="61" t="str">
        <f>IF(E28&gt;0,(IF(F28=TRUE,E28,Lookups!$C$4)),"")</f>
        <v/>
      </c>
      <c r="H28" s="394" t="str">
        <f t="shared" si="9"/>
        <v/>
      </c>
      <c r="I28" s="62"/>
      <c r="J28" s="61"/>
      <c r="K28" s="61"/>
      <c r="L28" s="306"/>
      <c r="M28" s="62"/>
      <c r="N28" s="66"/>
      <c r="O28" s="62"/>
      <c r="P28" s="196"/>
      <c r="Q28" s="196"/>
      <c r="R28" s="196"/>
      <c r="S28" s="383">
        <f t="shared" si="10"/>
        <v>0</v>
      </c>
      <c r="T28" s="390" t="str">
        <f>IF(G28&lt;&gt;"",IF(S28=G28,Lookups!$B$4,Lookups!$B$5),"")</f>
        <v/>
      </c>
      <c r="AA28" s="31"/>
    </row>
    <row r="29" spans="1:27" ht="30" customHeight="1" x14ac:dyDescent="0.25">
      <c r="A29" s="278" t="str">
        <f>IF(D29="",Lookups!$E$4,Lookups!$E$5)</f>
        <v>Hide un-named buildings (CTRL + Click)</v>
      </c>
      <c r="C29" s="30"/>
      <c r="D29" s="85" t="str">
        <f>IF(ISBLANK('2. Technical Details'!D14),"",'2. Technical Details'!D14)</f>
        <v/>
      </c>
      <c r="E29" s="392">
        <f t="shared" si="8"/>
        <v>0</v>
      </c>
      <c r="F29" s="265" t="b">
        <v>0</v>
      </c>
      <c r="G29" s="61" t="str">
        <f>IF(E29&gt;0,(IF(F29=TRUE,E29,Lookups!$C$4)),"")</f>
        <v/>
      </c>
      <c r="H29" s="394" t="str">
        <f t="shared" si="9"/>
        <v/>
      </c>
      <c r="I29" s="62"/>
      <c r="J29" s="61"/>
      <c r="K29" s="61"/>
      <c r="L29" s="306"/>
      <c r="M29" s="62"/>
      <c r="N29" s="66"/>
      <c r="O29" s="62"/>
      <c r="P29" s="196"/>
      <c r="Q29" s="196"/>
      <c r="R29" s="196"/>
      <c r="S29" s="383">
        <f t="shared" si="10"/>
        <v>0</v>
      </c>
      <c r="T29" s="390" t="str">
        <f>IF(G29&lt;&gt;"",IF(S29=G29,Lookups!$B$4,Lookups!$B$5),"")</f>
        <v/>
      </c>
      <c r="AA29" s="31"/>
    </row>
    <row r="30" spans="1:27" ht="30" customHeight="1" x14ac:dyDescent="0.25">
      <c r="A30" s="278" t="str">
        <f>IF(D30="",Lookups!$E$4,Lookups!$E$5)</f>
        <v>Hide un-named buildings (CTRL + Click)</v>
      </c>
      <c r="C30" s="30"/>
      <c r="D30" s="85" t="str">
        <f>IF(ISBLANK('2. Technical Details'!D15),"",'2. Technical Details'!D15)</f>
        <v/>
      </c>
      <c r="E30" s="392">
        <f t="shared" si="8"/>
        <v>0</v>
      </c>
      <c r="F30" s="265" t="b">
        <v>0</v>
      </c>
      <c r="G30" s="61" t="str">
        <f>IF(E30&gt;0,(IF(F30=TRUE,E30,Lookups!$C$4)),"")</f>
        <v/>
      </c>
      <c r="H30" s="394" t="str">
        <f t="shared" si="9"/>
        <v/>
      </c>
      <c r="I30" s="62"/>
      <c r="J30" s="61"/>
      <c r="K30" s="61"/>
      <c r="L30" s="306"/>
      <c r="M30" s="62"/>
      <c r="N30" s="66"/>
      <c r="O30" s="62"/>
      <c r="P30" s="196"/>
      <c r="Q30" s="196"/>
      <c r="R30" s="196"/>
      <c r="S30" s="383">
        <f t="shared" si="10"/>
        <v>0</v>
      </c>
      <c r="T30" s="390" t="str">
        <f>IF(G30&lt;&gt;"",IF(S30=G30,Lookups!$B$4,Lookups!$B$5),"")</f>
        <v/>
      </c>
      <c r="AA30" s="31"/>
    </row>
    <row r="31" spans="1:27" ht="30" customHeight="1" x14ac:dyDescent="0.25">
      <c r="A31" s="278" t="str">
        <f>IF(D31="",Lookups!$E$4,Lookups!$E$5)</f>
        <v>Hide un-named buildings (CTRL + Click)</v>
      </c>
      <c r="C31" s="30"/>
      <c r="D31" s="85" t="str">
        <f>IF(ISBLANK('2. Technical Details'!D16),"",'2. Technical Details'!D16)</f>
        <v/>
      </c>
      <c r="E31" s="392">
        <f t="shared" si="8"/>
        <v>0</v>
      </c>
      <c r="F31" s="265" t="b">
        <v>0</v>
      </c>
      <c r="G31" s="61" t="str">
        <f>IF(E31&gt;0,(IF(F31=TRUE,E31,Lookups!$C$4)),"")</f>
        <v/>
      </c>
      <c r="H31" s="394" t="str">
        <f t="shared" si="9"/>
        <v/>
      </c>
      <c r="I31" s="62"/>
      <c r="J31" s="61"/>
      <c r="K31" s="61"/>
      <c r="L31" s="306"/>
      <c r="M31" s="62"/>
      <c r="N31" s="66"/>
      <c r="O31" s="62"/>
      <c r="P31" s="196"/>
      <c r="Q31" s="196"/>
      <c r="R31" s="196"/>
      <c r="S31" s="383">
        <f t="shared" si="10"/>
        <v>0</v>
      </c>
      <c r="T31" s="390" t="str">
        <f>IF(G31&lt;&gt;"",IF(S31=G31,Lookups!$B$4,Lookups!$B$5),"")</f>
        <v/>
      </c>
      <c r="AA31" s="31"/>
    </row>
    <row r="32" spans="1:27" ht="30" customHeight="1" x14ac:dyDescent="0.25">
      <c r="A32" s="278" t="str">
        <f>IF(D32="",Lookups!$E$4,Lookups!$E$5)</f>
        <v>Hide un-named buildings (CTRL + Click)</v>
      </c>
      <c r="C32" s="30"/>
      <c r="D32" s="85" t="str">
        <f>IF(ISBLANK('2. Technical Details'!D17),"",'2. Technical Details'!D17)</f>
        <v/>
      </c>
      <c r="E32" s="392">
        <f t="shared" si="8"/>
        <v>0</v>
      </c>
      <c r="F32" s="265" t="b">
        <v>0</v>
      </c>
      <c r="G32" s="61" t="str">
        <f>IF(E32&gt;0,(IF(F32=TRUE,E32,Lookups!$C$4)),"")</f>
        <v/>
      </c>
      <c r="H32" s="394" t="str">
        <f t="shared" si="9"/>
        <v/>
      </c>
      <c r="I32" s="62"/>
      <c r="J32" s="61"/>
      <c r="K32" s="61"/>
      <c r="L32" s="306"/>
      <c r="M32" s="62"/>
      <c r="N32" s="66"/>
      <c r="O32" s="62"/>
      <c r="P32" s="196"/>
      <c r="Q32" s="196"/>
      <c r="R32" s="196"/>
      <c r="S32" s="383">
        <f t="shared" si="10"/>
        <v>0</v>
      </c>
      <c r="T32" s="390" t="str">
        <f>IF(G32&lt;&gt;"",IF(S32=G32,Lookups!$B$4,Lookups!$B$5),"")</f>
        <v/>
      </c>
      <c r="AA32" s="31"/>
    </row>
    <row r="33" spans="1:27" ht="30" customHeight="1" thickBot="1" x14ac:dyDescent="0.3">
      <c r="A33" s="309" t="str">
        <f>IF(D33="",Lookups!$E$4,Lookups!$E$5)</f>
        <v>Hide un-named buildings (CTRL + Click)</v>
      </c>
      <c r="C33" s="30"/>
      <c r="D33" s="289" t="str">
        <f>IF(ISBLANK('2. Technical Details'!D18),"",'2. Technical Details'!D18)</f>
        <v/>
      </c>
      <c r="E33" s="393">
        <f t="shared" si="8"/>
        <v>0</v>
      </c>
      <c r="F33" s="273" t="b">
        <v>0</v>
      </c>
      <c r="G33" s="124" t="str">
        <f>IF(E33&gt;0,(IF(F33=TRUE,E33,Lookups!$C$4)),"")</f>
        <v/>
      </c>
      <c r="H33" s="395" t="str">
        <f t="shared" si="9"/>
        <v/>
      </c>
      <c r="I33" s="177"/>
      <c r="J33" s="124"/>
      <c r="K33" s="124"/>
      <c r="L33" s="307"/>
      <c r="M33" s="177"/>
      <c r="N33" s="180"/>
      <c r="O33" s="177"/>
      <c r="P33" s="197"/>
      <c r="Q33" s="197"/>
      <c r="R33" s="197"/>
      <c r="S33" s="384">
        <f t="shared" si="10"/>
        <v>0</v>
      </c>
      <c r="T33" s="391" t="str">
        <f>IF(G33&lt;&gt;"",IF(S33=G33,Lookups!$B$4,Lookups!$B$5),"")</f>
        <v/>
      </c>
      <c r="AA33" s="31"/>
    </row>
    <row r="34" spans="1:27" x14ac:dyDescent="0.2">
      <c r="C34" s="30"/>
      <c r="AA34" s="31"/>
    </row>
    <row r="35" spans="1:27" customFormat="1" ht="30" customHeight="1" thickBot="1" x14ac:dyDescent="0.3">
      <c r="B35" s="87"/>
      <c r="C35" s="246"/>
      <c r="D35" s="247" t="s">
        <v>290</v>
      </c>
      <c r="E35" s="247"/>
      <c r="F35" s="248"/>
      <c r="G35" s="248"/>
      <c r="H35" s="248"/>
      <c r="I35" s="248"/>
      <c r="J35" s="248"/>
      <c r="K35" s="248"/>
      <c r="L35" s="248"/>
      <c r="M35" s="248"/>
      <c r="N35" s="248"/>
      <c r="O35" s="248"/>
      <c r="P35" s="248"/>
      <c r="Q35" s="248"/>
      <c r="R35" s="248"/>
      <c r="S35" s="248"/>
      <c r="T35" s="248"/>
      <c r="U35" s="248"/>
      <c r="V35" s="248"/>
      <c r="W35" s="248"/>
      <c r="X35" s="248"/>
      <c r="Y35" s="248"/>
      <c r="Z35" s="248"/>
      <c r="AA35" s="249"/>
    </row>
    <row r="36" spans="1:27" x14ac:dyDescent="0.2"/>
  </sheetData>
  <sheetProtection algorithmName="SHA-512" hashValue="0Tu4Zxp1h9R11xRUSxQCfOGciKT5SfKMAogap7CvcMt/IGvOLR1wGyKQ1Q2qKQnlF9xMgEc4ypjqwlr7Pi43sA==" saltValue="WMMtsVU/ZBEBeuM3U2jsjA==" spinCount="100000" sheet="1" selectLockedCells="1" autoFilter="0"/>
  <protectedRanges>
    <protectedRange sqref="F24:F33" name="Range1_1"/>
  </protectedRanges>
  <mergeCells count="6">
    <mergeCell ref="O7:Y7"/>
    <mergeCell ref="O22:T22"/>
    <mergeCell ref="M22:N22"/>
    <mergeCell ref="E7:M7"/>
    <mergeCell ref="E22:H22"/>
    <mergeCell ref="I22:L22"/>
  </mergeCells>
  <phoneticPr fontId="11" type="noConversion"/>
  <conditionalFormatting sqref="G24">
    <cfRule type="expression" dxfId="15" priority="10">
      <formula>$F$24=TRUE</formula>
    </cfRule>
  </conditionalFormatting>
  <conditionalFormatting sqref="G25">
    <cfRule type="expression" dxfId="14" priority="9">
      <formula>$F$25=TRUE</formula>
    </cfRule>
  </conditionalFormatting>
  <conditionalFormatting sqref="G26">
    <cfRule type="expression" dxfId="13" priority="8">
      <formula>$F$26=TRUE</formula>
    </cfRule>
  </conditionalFormatting>
  <conditionalFormatting sqref="G27">
    <cfRule type="expression" dxfId="12" priority="7">
      <formula>$F$27=TRUE</formula>
    </cfRule>
  </conditionalFormatting>
  <conditionalFormatting sqref="G28">
    <cfRule type="expression" dxfId="11" priority="1">
      <formula>$F$28=TRUE</formula>
    </cfRule>
  </conditionalFormatting>
  <conditionalFormatting sqref="G29">
    <cfRule type="expression" dxfId="10" priority="5">
      <formula>$F$29=TRUE</formula>
    </cfRule>
  </conditionalFormatting>
  <conditionalFormatting sqref="G30">
    <cfRule type="expression" dxfId="9" priority="6">
      <formula>$F$30=TRUE</formula>
    </cfRule>
  </conditionalFormatting>
  <conditionalFormatting sqref="G31">
    <cfRule type="expression" dxfId="8" priority="4">
      <formula>$F$31=TRUE</formula>
    </cfRule>
  </conditionalFormatting>
  <conditionalFormatting sqref="G32">
    <cfRule type="expression" dxfId="7" priority="3">
      <formula>$F$32=TRUE</formula>
    </cfRule>
  </conditionalFormatting>
  <conditionalFormatting sqref="G33">
    <cfRule type="expression" dxfId="6" priority="2">
      <formula>$F$33=TRUE</formula>
    </cfRule>
  </conditionalFormatting>
  <dataValidations count="2">
    <dataValidation type="decimal" allowBlank="1" showInputMessage="1" showErrorMessage="1" error="Please insert positive number, pounds and pence" sqref="H24:K33 E24:E33 E9:M18" xr:uid="{6999FCB7-7164-4C90-BA06-F9AFD4208558}">
      <formula1>0</formula1>
      <formula2>10000000</formula2>
    </dataValidation>
    <dataValidation allowBlank="1" showInputMessage="1" showErrorMessage="1" error="Please insert positive number, pounds and pence" sqref="H15:K15 M15 L24:L33 G24:G33 P19" xr:uid="{05522108-2F37-4F6C-A61F-E97B20F5D15D}"/>
  </dataValidations>
  <pageMargins left="0.7" right="0.7" top="0.75" bottom="0.75" header="0.3" footer="0.3"/>
  <pageSetup paperSize="9" orientation="portrait" r:id="rId1"/>
  <headerFooter>
    <oddFooter>&amp;L_x000D_&amp;1#&amp;"Calibri"&amp;10&amp;KFF0000 Confidential</oddFooter>
  </headerFooter>
  <ignoredErrors>
    <ignoredError sqref="E24:E33 G24:H33 L9:L18 O10:W12 O13:W18 T24:T33 O9:U9 X12:Y18 W9 S24:S33 X9:Y9 Y10:Y11" unlockedFormula="1"/>
  </ignoredErrors>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81F1B87-26F5-4E58-8641-4912060BF518}">
          <x14:formula1>
            <xm:f>Lookups!$F$4:$F$6</xm:f>
          </x14:formula1>
          <xm:sqref>M24:M33</xm:sqref>
        </x14:dataValidation>
        <x14:dataValidation type="list" allowBlank="1" showInputMessage="1" showErrorMessage="1" xr:uid="{AA042C79-EA4E-478B-AD19-668556C3EFDA}">
          <x14:formula1>
            <xm:f>Lookups!$Q$4:$Q$17</xm:f>
          </x14:formula1>
          <xm:sqref>O23:R23</xm:sqref>
        </x14:dataValidation>
        <x14:dataValidation type="list" allowBlank="1" showInputMessage="1" showErrorMessage="1" xr:uid="{9B620A3E-1400-43CA-A65C-0EFA43D7D02F}">
          <x14:formula1>
            <xm:f>Lookups!$Q$5:$Q$17</xm:f>
          </x14:formula1>
          <xm:sqref>O24:R33</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1B232-FBA0-4DAF-B00F-FC8DFFD32C23}">
  <sheetPr codeName="Sheet5">
    <tabColor theme="4"/>
  </sheetPr>
  <dimension ref="A1:L19"/>
  <sheetViews>
    <sheetView showGridLines="0" zoomScale="80" zoomScaleNormal="80" workbookViewId="0">
      <selection activeCell="C5" sqref="C5"/>
    </sheetView>
  </sheetViews>
  <sheetFormatPr defaultColWidth="0" defaultRowHeight="14.25" zeroHeight="1" x14ac:dyDescent="0.2"/>
  <cols>
    <col min="1" max="1" width="2" style="4" customWidth="1"/>
    <col min="2" max="2" width="3.28515625" style="4" customWidth="1"/>
    <col min="3" max="3" width="56.5703125" style="4" customWidth="1"/>
    <col min="4" max="6" width="16.5703125" style="4" customWidth="1"/>
    <col min="7" max="7" width="51.5703125" style="4" customWidth="1"/>
    <col min="8" max="10" width="17.42578125" style="4" customWidth="1"/>
    <col min="11" max="11" width="8.5703125" style="4" customWidth="1"/>
    <col min="12" max="12" width="1.5703125" style="4" customWidth="1"/>
    <col min="13" max="16384" width="8.5703125" style="4" hidden="1"/>
  </cols>
  <sheetData>
    <row r="1" spans="2:11" ht="6.6" customHeight="1" thickBot="1" x14ac:dyDescent="0.25"/>
    <row r="2" spans="2:11" ht="27" thickBot="1" x14ac:dyDescent="0.45">
      <c r="B2" s="41"/>
      <c r="C2" s="40" t="s">
        <v>345</v>
      </c>
      <c r="D2" s="38"/>
      <c r="E2" s="38"/>
      <c r="F2" s="38"/>
      <c r="G2" s="38"/>
      <c r="H2" s="38"/>
      <c r="I2" s="38"/>
      <c r="J2" s="38"/>
      <c r="K2" s="39"/>
    </row>
    <row r="3" spans="2:11" x14ac:dyDescent="0.2">
      <c r="B3" s="30"/>
      <c r="K3" s="31"/>
    </row>
    <row r="4" spans="2:11" ht="64.150000000000006" customHeight="1" x14ac:dyDescent="0.2">
      <c r="B4" s="30"/>
      <c r="C4" s="35" t="s">
        <v>346</v>
      </c>
      <c r="D4" s="36" t="s">
        <v>347</v>
      </c>
      <c r="E4" s="36" t="s">
        <v>348</v>
      </c>
      <c r="F4" s="36" t="s">
        <v>349</v>
      </c>
      <c r="G4" s="35" t="s">
        <v>350</v>
      </c>
      <c r="H4" s="36" t="s">
        <v>351</v>
      </c>
      <c r="I4" s="36" t="s">
        <v>352</v>
      </c>
      <c r="J4" s="42" t="s">
        <v>353</v>
      </c>
      <c r="K4" s="31"/>
    </row>
    <row r="5" spans="2:11" ht="71.849999999999994" customHeight="1" x14ac:dyDescent="0.2">
      <c r="B5" s="30"/>
      <c r="C5" s="16"/>
      <c r="D5" s="15"/>
      <c r="E5" s="15"/>
      <c r="F5" s="43">
        <f>D5*E5</f>
        <v>0</v>
      </c>
      <c r="G5" s="16"/>
      <c r="H5" s="15"/>
      <c r="I5" s="15"/>
      <c r="J5" s="44">
        <f>H5*I5</f>
        <v>0</v>
      </c>
      <c r="K5" s="31"/>
    </row>
    <row r="6" spans="2:11" ht="71.849999999999994" customHeight="1" x14ac:dyDescent="0.2">
      <c r="B6" s="30"/>
      <c r="C6" s="16"/>
      <c r="D6" s="15"/>
      <c r="E6" s="15"/>
      <c r="F6" s="43">
        <f t="shared" ref="F6:F11" si="0">D6*E6</f>
        <v>0</v>
      </c>
      <c r="G6" s="16"/>
      <c r="H6" s="15"/>
      <c r="I6" s="15"/>
      <c r="J6" s="44">
        <f t="shared" ref="J6:J11" si="1">H6*I6</f>
        <v>0</v>
      </c>
      <c r="K6" s="31"/>
    </row>
    <row r="7" spans="2:11" ht="71.849999999999994" customHeight="1" x14ac:dyDescent="0.2">
      <c r="B7" s="30"/>
      <c r="C7" s="16"/>
      <c r="D7" s="15"/>
      <c r="E7" s="15"/>
      <c r="F7" s="43">
        <f t="shared" si="0"/>
        <v>0</v>
      </c>
      <c r="G7" s="16"/>
      <c r="H7" s="15"/>
      <c r="I7" s="15"/>
      <c r="J7" s="44">
        <f t="shared" si="1"/>
        <v>0</v>
      </c>
      <c r="K7" s="31"/>
    </row>
    <row r="8" spans="2:11" ht="71.849999999999994" customHeight="1" x14ac:dyDescent="0.2">
      <c r="B8" s="30"/>
      <c r="C8" s="16"/>
      <c r="D8" s="15"/>
      <c r="E8" s="15"/>
      <c r="F8" s="43">
        <f t="shared" ref="F8:F9" si="2">D8*E8</f>
        <v>0</v>
      </c>
      <c r="G8" s="16"/>
      <c r="H8" s="15"/>
      <c r="I8" s="15"/>
      <c r="J8" s="44">
        <f t="shared" ref="J8:J9" si="3">H8*I8</f>
        <v>0</v>
      </c>
      <c r="K8" s="31"/>
    </row>
    <row r="9" spans="2:11" ht="71.849999999999994" customHeight="1" x14ac:dyDescent="0.2">
      <c r="B9" s="30"/>
      <c r="C9" s="16"/>
      <c r="D9" s="15"/>
      <c r="E9" s="15"/>
      <c r="F9" s="43">
        <f t="shared" si="2"/>
        <v>0</v>
      </c>
      <c r="G9" s="16"/>
      <c r="H9" s="15"/>
      <c r="I9" s="15"/>
      <c r="J9" s="44">
        <f t="shared" si="3"/>
        <v>0</v>
      </c>
      <c r="K9" s="31"/>
    </row>
    <row r="10" spans="2:11" ht="71.849999999999994" customHeight="1" x14ac:dyDescent="0.2">
      <c r="B10" s="30"/>
      <c r="C10" s="16"/>
      <c r="D10" s="15"/>
      <c r="E10" s="15"/>
      <c r="F10" s="43">
        <f t="shared" si="0"/>
        <v>0</v>
      </c>
      <c r="G10" s="16"/>
      <c r="H10" s="15"/>
      <c r="I10" s="15"/>
      <c r="J10" s="44">
        <f t="shared" si="1"/>
        <v>0</v>
      </c>
      <c r="K10" s="31"/>
    </row>
    <row r="11" spans="2:11" ht="71.849999999999994" customHeight="1" x14ac:dyDescent="0.2">
      <c r="B11" s="30"/>
      <c r="C11" s="16"/>
      <c r="D11" s="15"/>
      <c r="E11" s="15"/>
      <c r="F11" s="43">
        <f t="shared" si="0"/>
        <v>0</v>
      </c>
      <c r="G11" s="16"/>
      <c r="H11" s="15"/>
      <c r="I11" s="15"/>
      <c r="J11" s="44">
        <f t="shared" si="1"/>
        <v>0</v>
      </c>
      <c r="K11" s="31"/>
    </row>
    <row r="12" spans="2:11" ht="71.849999999999994" customHeight="1" x14ac:dyDescent="0.2">
      <c r="B12" s="30"/>
      <c r="C12" s="16"/>
      <c r="D12" s="15"/>
      <c r="E12" s="15"/>
      <c r="F12" s="43">
        <f t="shared" ref="F12:F14" si="4">D12*E12</f>
        <v>0</v>
      </c>
      <c r="G12" s="16"/>
      <c r="H12" s="15"/>
      <c r="I12" s="15"/>
      <c r="J12" s="44">
        <f t="shared" ref="J12:J14" si="5">H12*I12</f>
        <v>0</v>
      </c>
      <c r="K12" s="31"/>
    </row>
    <row r="13" spans="2:11" ht="71.849999999999994" customHeight="1" x14ac:dyDescent="0.2">
      <c r="B13" s="30"/>
      <c r="C13" s="16"/>
      <c r="D13" s="15"/>
      <c r="E13" s="15"/>
      <c r="F13" s="43">
        <f t="shared" si="4"/>
        <v>0</v>
      </c>
      <c r="G13" s="16"/>
      <c r="H13" s="15"/>
      <c r="I13" s="15"/>
      <c r="J13" s="44">
        <f t="shared" si="5"/>
        <v>0</v>
      </c>
      <c r="K13" s="31"/>
    </row>
    <row r="14" spans="2:11" ht="71.849999999999994" customHeight="1" x14ac:dyDescent="0.2">
      <c r="B14" s="30"/>
      <c r="C14" s="16"/>
      <c r="D14" s="15"/>
      <c r="E14" s="15"/>
      <c r="F14" s="43">
        <f t="shared" si="4"/>
        <v>0</v>
      </c>
      <c r="G14" s="16"/>
      <c r="H14" s="15"/>
      <c r="I14" s="15"/>
      <c r="J14" s="44">
        <f t="shared" si="5"/>
        <v>0</v>
      </c>
      <c r="K14" s="31"/>
    </row>
    <row r="15" spans="2:11" ht="15" thickBot="1" x14ac:dyDescent="0.25">
      <c r="B15" s="30"/>
      <c r="K15" s="31"/>
    </row>
    <row r="16" spans="2:11" ht="15.75" thickBot="1" x14ac:dyDescent="0.3">
      <c r="B16" s="37" t="s">
        <v>195</v>
      </c>
      <c r="C16" s="38"/>
      <c r="D16" s="38"/>
      <c r="E16" s="38"/>
      <c r="F16" s="38"/>
      <c r="G16" s="38"/>
      <c r="H16" s="38"/>
      <c r="I16" s="38"/>
      <c r="J16" s="38"/>
      <c r="K16" s="39"/>
    </row>
    <row r="17" s="4" customFormat="1" x14ac:dyDescent="0.2"/>
    <row r="18" s="4" customFormat="1" hidden="1" x14ac:dyDescent="0.2"/>
    <row r="19" s="4" customFormat="1" hidden="1" x14ac:dyDescent="0.2"/>
  </sheetData>
  <sheetProtection algorithmName="SHA-512" hashValue="TMu8DE6YHTk/G1K/p92sZIPXyFigESDwlxyVz/rEBQXCWFoGGK3KBRWo3zOfbvo8lr1Ee5zDhsqeyPTyWgOFZQ==" saltValue="nHS9X4We6Ys+ZdlP7OgHAA==" spinCount="100000" sheet="1" selectLockedCells="1"/>
  <protectedRanges>
    <protectedRange sqref="C5:E14 G5:I14" name="Range1"/>
  </protectedRanges>
  <conditionalFormatting sqref="F5:F14">
    <cfRule type="colorScale" priority="2">
      <colorScale>
        <cfvo type="num" val="1"/>
        <cfvo type="num" val="6"/>
        <cfvo type="num" val="12"/>
        <color rgb="FF92D050"/>
        <color theme="5"/>
        <color rgb="FFFF0000"/>
      </colorScale>
    </cfRule>
  </conditionalFormatting>
  <conditionalFormatting sqref="J5:J14">
    <cfRule type="colorScale" priority="1">
      <colorScale>
        <cfvo type="num" val="1"/>
        <cfvo type="num" val="6"/>
        <cfvo type="num" val="12"/>
        <color rgb="FF92D050"/>
        <color theme="5"/>
        <color rgb="FFFF0000"/>
      </colorScale>
    </cfRule>
  </conditionalFormatting>
  <dataValidations count="1">
    <dataValidation type="list" allowBlank="1" showInputMessage="1" showErrorMessage="1" sqref="D5:E14 H5:I14" xr:uid="{C3977D3C-A735-40CC-8A6E-6E6F3397E634}">
      <formula1>"1, 2, 3, 4, 5"</formula1>
    </dataValidation>
  </dataValidations>
  <pageMargins left="0.7" right="0.7" top="0.75" bottom="0.75" header="0.3" footer="0.3"/>
  <pageSetup paperSize="9" orientation="portrait" r:id="rId1"/>
  <headerFooter>
    <oddFooter>&amp;L_x000D_&amp;1#&amp;"Calibri"&amp;10&amp;KFF0000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C0FB-1A93-4119-8982-30A80B611F4F}">
  <sheetPr codeName="Sheet6">
    <tabColor theme="4"/>
  </sheetPr>
  <dimension ref="A1:Q140"/>
  <sheetViews>
    <sheetView showGridLines="0" tabSelected="1" topLeftCell="A116" zoomScale="80" zoomScaleNormal="80" workbookViewId="0">
      <selection activeCell="G8" sqref="G8"/>
    </sheetView>
  </sheetViews>
  <sheetFormatPr defaultColWidth="0" defaultRowHeight="14.25" zeroHeight="1" x14ac:dyDescent="0.2"/>
  <cols>
    <col min="1" max="1" width="1.42578125" style="4" customWidth="1"/>
    <col min="2" max="2" width="2.42578125" style="4" customWidth="1"/>
    <col min="3" max="14" width="20" style="4" customWidth="1"/>
    <col min="15" max="15" width="10.5703125" style="4" customWidth="1"/>
    <col min="16" max="16" width="8.5703125" style="4" customWidth="1"/>
    <col min="17" max="17" width="1.5703125" style="4" customWidth="1"/>
    <col min="18" max="16384" width="8.5703125" style="4" hidden="1"/>
  </cols>
  <sheetData>
    <row r="1" spans="2:16" ht="9.6" customHeight="1" thickBot="1" x14ac:dyDescent="0.25"/>
    <row r="2" spans="2:16" ht="27" thickBot="1" x14ac:dyDescent="0.45">
      <c r="B2" s="41"/>
      <c r="C2" s="40" t="s">
        <v>16</v>
      </c>
      <c r="D2" s="38"/>
      <c r="E2" s="40"/>
      <c r="F2" s="40"/>
      <c r="G2" s="40"/>
      <c r="H2" s="40"/>
      <c r="I2" s="40"/>
      <c r="J2" s="40"/>
      <c r="K2" s="40"/>
      <c r="L2" s="40"/>
      <c r="M2" s="40"/>
      <c r="N2" s="40"/>
      <c r="O2" s="38"/>
      <c r="P2" s="39"/>
    </row>
    <row r="3" spans="2:16" ht="59.1" customHeight="1" x14ac:dyDescent="0.2">
      <c r="B3" s="30"/>
      <c r="C3" s="92"/>
      <c r="D3" s="92"/>
      <c r="E3" s="92"/>
      <c r="F3" s="92"/>
      <c r="G3" s="92"/>
      <c r="H3" s="92"/>
      <c r="I3" s="76"/>
      <c r="J3" s="92"/>
      <c r="K3" s="92"/>
      <c r="L3" s="92"/>
      <c r="M3" s="92"/>
      <c r="N3" s="92"/>
      <c r="O3" s="92"/>
      <c r="P3" s="93"/>
    </row>
    <row r="4" spans="2:16" x14ac:dyDescent="0.2">
      <c r="B4" s="30"/>
      <c r="P4" s="31"/>
    </row>
    <row r="5" spans="2:16" ht="15.75" x14ac:dyDescent="0.25">
      <c r="B5" s="80"/>
      <c r="C5" s="33" t="s">
        <v>354</v>
      </c>
      <c r="D5" s="33"/>
      <c r="E5" s="81"/>
      <c r="F5" s="81"/>
      <c r="G5" s="81"/>
      <c r="H5" s="81"/>
      <c r="I5" s="81"/>
      <c r="J5" s="81"/>
      <c r="K5" s="81"/>
      <c r="L5" s="81"/>
      <c r="M5" s="81"/>
      <c r="N5" s="81"/>
      <c r="O5" s="81"/>
      <c r="P5" s="82"/>
    </row>
    <row r="6" spans="2:16" x14ac:dyDescent="0.2">
      <c r="B6" s="30"/>
      <c r="P6" s="31"/>
    </row>
    <row r="7" spans="2:16" x14ac:dyDescent="0.2">
      <c r="B7" s="30"/>
      <c r="G7" s="35" t="s">
        <v>355</v>
      </c>
      <c r="P7" s="31"/>
    </row>
    <row r="8" spans="2:16" ht="26.45" customHeight="1" x14ac:dyDescent="0.2">
      <c r="B8" s="30"/>
      <c r="E8" s="94" t="s">
        <v>4</v>
      </c>
      <c r="F8" s="87"/>
      <c r="G8" s="24" t="b">
        <v>0</v>
      </c>
      <c r="P8" s="31"/>
    </row>
    <row r="9" spans="2:16" ht="8.1" customHeight="1" x14ac:dyDescent="0.2">
      <c r="B9" s="30"/>
      <c r="G9" s="35"/>
      <c r="P9" s="31"/>
    </row>
    <row r="10" spans="2:16" s="87" customFormat="1" ht="26.45" customHeight="1" x14ac:dyDescent="0.2">
      <c r="B10" s="86"/>
      <c r="E10" s="94" t="s">
        <v>6</v>
      </c>
      <c r="G10" s="24" t="b">
        <v>0</v>
      </c>
      <c r="P10" s="31"/>
    </row>
    <row r="11" spans="2:16" ht="8.1" customHeight="1" x14ac:dyDescent="0.2">
      <c r="B11" s="30"/>
      <c r="E11" s="95"/>
      <c r="P11" s="31"/>
    </row>
    <row r="12" spans="2:16" s="87" customFormat="1" ht="26.45" customHeight="1" x14ac:dyDescent="0.2">
      <c r="B12" s="86"/>
      <c r="E12" s="94" t="s">
        <v>9</v>
      </c>
      <c r="G12" s="24" t="b">
        <v>0</v>
      </c>
      <c r="P12" s="31"/>
    </row>
    <row r="13" spans="2:16" ht="8.1" customHeight="1" x14ac:dyDescent="0.2">
      <c r="B13" s="30"/>
      <c r="E13" s="95"/>
      <c r="P13" s="31"/>
    </row>
    <row r="14" spans="2:16" s="87" customFormat="1" ht="26.45" customHeight="1" x14ac:dyDescent="0.2">
      <c r="B14" s="86"/>
      <c r="E14" s="94" t="s">
        <v>356</v>
      </c>
      <c r="G14" s="24" t="b">
        <v>0</v>
      </c>
      <c r="P14" s="31"/>
    </row>
    <row r="15" spans="2:16" ht="8.1" customHeight="1" x14ac:dyDescent="0.2">
      <c r="B15" s="30"/>
      <c r="E15" s="95"/>
      <c r="P15" s="31"/>
    </row>
    <row r="16" spans="2:16" s="87" customFormat="1" ht="26.45" customHeight="1" x14ac:dyDescent="0.2">
      <c r="B16" s="86"/>
      <c r="E16" s="94" t="s">
        <v>15</v>
      </c>
      <c r="G16" s="24" t="b">
        <v>0</v>
      </c>
      <c r="P16" s="31"/>
    </row>
    <row r="17" spans="2:16" ht="8.1" customHeight="1" x14ac:dyDescent="0.2">
      <c r="B17" s="30"/>
      <c r="P17" s="31"/>
    </row>
    <row r="18" spans="2:16" s="87" customFormat="1" ht="26.45" customHeight="1" x14ac:dyDescent="0.2">
      <c r="B18" s="86"/>
      <c r="E18" s="94" t="s">
        <v>16</v>
      </c>
      <c r="G18" s="24" t="b">
        <v>0</v>
      </c>
      <c r="P18" s="31"/>
    </row>
    <row r="19" spans="2:16" x14ac:dyDescent="0.2">
      <c r="B19" s="30"/>
      <c r="P19" s="31"/>
    </row>
    <row r="20" spans="2:16" ht="15.75" x14ac:dyDescent="0.25">
      <c r="B20" s="80"/>
      <c r="C20" s="96"/>
      <c r="D20" s="96"/>
      <c r="E20" s="81"/>
      <c r="F20" s="81"/>
      <c r="G20" s="460" t="str">
        <f>IF(G8*G10*G12*G14*G16*G18=0,Lookups!D4,"")</f>
        <v>Not all checkboxes checked</v>
      </c>
      <c r="H20" s="460"/>
      <c r="I20" s="460"/>
      <c r="J20" s="97"/>
      <c r="K20" s="81"/>
      <c r="L20" s="81"/>
      <c r="M20" s="97"/>
      <c r="N20" s="97"/>
      <c r="O20" s="97"/>
      <c r="P20" s="98"/>
    </row>
    <row r="21" spans="2:16" ht="15.75" x14ac:dyDescent="0.25">
      <c r="B21" s="99"/>
      <c r="C21" s="33" t="s">
        <v>357</v>
      </c>
      <c r="D21" s="33"/>
      <c r="E21" s="100"/>
      <c r="F21" s="100"/>
      <c r="G21" s="81"/>
      <c r="H21" s="81"/>
      <c r="I21" s="81"/>
      <c r="J21" s="81"/>
      <c r="K21" s="100"/>
      <c r="L21" s="100"/>
      <c r="M21" s="81"/>
      <c r="N21" s="81"/>
      <c r="O21" s="81"/>
      <c r="P21" s="82"/>
    </row>
    <row r="22" spans="2:16" x14ac:dyDescent="0.2">
      <c r="B22" s="30"/>
      <c r="P22" s="31"/>
    </row>
    <row r="23" spans="2:16" ht="27" customHeight="1" x14ac:dyDescent="0.2">
      <c r="B23" s="30"/>
      <c r="C23" s="101" t="s">
        <v>358</v>
      </c>
      <c r="D23" s="101"/>
      <c r="E23" s="94" t="s">
        <v>359</v>
      </c>
      <c r="F23" s="87"/>
      <c r="G23" s="444"/>
      <c r="H23" s="445"/>
      <c r="P23" s="31"/>
    </row>
    <row r="24" spans="2:16" ht="27" customHeight="1" x14ac:dyDescent="0.2">
      <c r="B24" s="30"/>
      <c r="C24" s="87"/>
      <c r="D24" s="94"/>
      <c r="E24" s="94" t="s">
        <v>360</v>
      </c>
      <c r="F24" s="87"/>
      <c r="G24" s="444"/>
      <c r="H24" s="445"/>
      <c r="P24" s="31"/>
    </row>
    <row r="25" spans="2:16" ht="9.6" customHeight="1" x14ac:dyDescent="0.2">
      <c r="B25" s="30"/>
      <c r="C25" s="87"/>
      <c r="D25" s="87"/>
      <c r="E25" s="102"/>
      <c r="F25" s="87"/>
      <c r="G25" s="103"/>
      <c r="H25" s="104"/>
      <c r="P25" s="31"/>
    </row>
    <row r="26" spans="2:16" ht="27" customHeight="1" x14ac:dyDescent="0.2">
      <c r="B26" s="30"/>
      <c r="C26" s="101" t="s">
        <v>361</v>
      </c>
      <c r="D26" s="101"/>
      <c r="E26" s="94" t="s">
        <v>362</v>
      </c>
      <c r="F26" s="87"/>
      <c r="G26" s="444"/>
      <c r="H26" s="445"/>
      <c r="P26" s="31"/>
    </row>
    <row r="27" spans="2:16" ht="27" customHeight="1" x14ac:dyDescent="0.2">
      <c r="B27" s="30"/>
      <c r="C27" s="87"/>
      <c r="D27" s="87"/>
      <c r="E27" s="94" t="s">
        <v>363</v>
      </c>
      <c r="F27" s="87"/>
      <c r="G27" s="444"/>
      <c r="H27" s="445"/>
      <c r="P27" s="31"/>
    </row>
    <row r="28" spans="2:16" ht="27" customHeight="1" x14ac:dyDescent="0.2">
      <c r="B28" s="30"/>
      <c r="C28" s="87"/>
      <c r="D28" s="87"/>
      <c r="E28" s="94" t="s">
        <v>364</v>
      </c>
      <c r="F28" s="87"/>
      <c r="G28" s="444"/>
      <c r="H28" s="445"/>
      <c r="P28" s="31"/>
    </row>
    <row r="29" spans="2:16" ht="27" customHeight="1" x14ac:dyDescent="0.2">
      <c r="B29" s="30"/>
      <c r="C29" s="87"/>
      <c r="D29" s="87"/>
      <c r="E29" s="94" t="s">
        <v>365</v>
      </c>
      <c r="F29" s="87"/>
      <c r="G29" s="446"/>
      <c r="H29" s="447"/>
      <c r="P29" s="31"/>
    </row>
    <row r="30" spans="2:16" ht="15.6" customHeight="1" x14ac:dyDescent="0.2">
      <c r="B30" s="30"/>
      <c r="C30" s="87"/>
      <c r="D30" s="87"/>
      <c r="E30" s="87"/>
      <c r="F30" s="87"/>
      <c r="G30" s="104"/>
      <c r="H30" s="104"/>
      <c r="P30" s="31"/>
    </row>
    <row r="31" spans="2:16" ht="27" customHeight="1" x14ac:dyDescent="0.2">
      <c r="B31" s="30"/>
      <c r="C31" s="101" t="s">
        <v>366</v>
      </c>
      <c r="D31" s="101"/>
      <c r="E31" s="94" t="s">
        <v>367</v>
      </c>
      <c r="F31" s="87"/>
      <c r="G31" s="444"/>
      <c r="H31" s="445"/>
      <c r="P31" s="31"/>
    </row>
    <row r="32" spans="2:16" ht="27" customHeight="1" x14ac:dyDescent="0.25">
      <c r="B32" s="34"/>
      <c r="C32" s="87"/>
      <c r="D32" s="87"/>
      <c r="E32" s="94" t="s">
        <v>368</v>
      </c>
      <c r="F32" s="87"/>
      <c r="G32" s="444"/>
      <c r="H32" s="445"/>
      <c r="P32" s="31"/>
    </row>
    <row r="33" spans="2:16" ht="27" customHeight="1" x14ac:dyDescent="0.25">
      <c r="B33" s="34"/>
      <c r="C33" s="87"/>
      <c r="D33" s="94"/>
      <c r="E33" s="94" t="s">
        <v>369</v>
      </c>
      <c r="F33" s="87"/>
      <c r="G33" s="444"/>
      <c r="H33" s="445"/>
      <c r="P33" s="31"/>
    </row>
    <row r="34" spans="2:16" ht="27" customHeight="1" x14ac:dyDescent="0.25">
      <c r="B34" s="34"/>
      <c r="C34" s="87"/>
      <c r="D34" s="94"/>
      <c r="E34" s="94" t="s">
        <v>370</v>
      </c>
      <c r="F34" s="87"/>
      <c r="G34" s="446"/>
      <c r="H34" s="447"/>
      <c r="P34" s="31"/>
    </row>
    <row r="35" spans="2:16" ht="9.6" customHeight="1" x14ac:dyDescent="0.2">
      <c r="B35" s="30"/>
      <c r="C35" s="87"/>
      <c r="D35" s="87"/>
      <c r="E35" s="87"/>
      <c r="F35" s="87"/>
      <c r="G35" s="104"/>
      <c r="H35" s="104"/>
      <c r="P35" s="31"/>
    </row>
    <row r="36" spans="2:16" ht="27" customHeight="1" x14ac:dyDescent="0.2">
      <c r="B36" s="30"/>
      <c r="C36" s="101" t="s">
        <v>371</v>
      </c>
      <c r="D36" s="101"/>
      <c r="E36" s="94" t="s">
        <v>372</v>
      </c>
      <c r="F36" s="87"/>
      <c r="G36" s="444"/>
      <c r="H36" s="445"/>
      <c r="P36" s="31"/>
    </row>
    <row r="37" spans="2:16" ht="27" customHeight="1" x14ac:dyDescent="0.2">
      <c r="B37" s="30"/>
      <c r="C37" s="87"/>
      <c r="D37" s="87"/>
      <c r="E37" s="94" t="s">
        <v>373</v>
      </c>
      <c r="F37" s="87"/>
      <c r="G37" s="444"/>
      <c r="H37" s="445"/>
      <c r="P37" s="31"/>
    </row>
    <row r="38" spans="2:16" ht="27" customHeight="1" x14ac:dyDescent="0.2">
      <c r="B38" s="30"/>
      <c r="C38" s="87"/>
      <c r="D38" s="87"/>
      <c r="E38" s="94" t="s">
        <v>374</v>
      </c>
      <c r="F38" s="87"/>
      <c r="G38" s="444"/>
      <c r="H38" s="445"/>
      <c r="P38" s="31"/>
    </row>
    <row r="39" spans="2:16" ht="27" customHeight="1" x14ac:dyDescent="0.2">
      <c r="B39" s="30"/>
      <c r="C39" s="87"/>
      <c r="D39" s="87"/>
      <c r="E39" s="94" t="s">
        <v>375</v>
      </c>
      <c r="F39" s="87"/>
      <c r="G39" s="446"/>
      <c r="H39" s="447"/>
      <c r="P39" s="31"/>
    </row>
    <row r="40" spans="2:16" ht="9.6" customHeight="1" x14ac:dyDescent="0.2">
      <c r="B40" s="30"/>
      <c r="C40" s="87"/>
      <c r="D40" s="87"/>
      <c r="E40" s="87"/>
      <c r="F40" s="87"/>
      <c r="G40" s="104"/>
      <c r="H40" s="104"/>
      <c r="P40" s="31"/>
    </row>
    <row r="41" spans="2:16" ht="27" customHeight="1" x14ac:dyDescent="0.25">
      <c r="B41" s="34"/>
      <c r="C41" s="101" t="s">
        <v>376</v>
      </c>
      <c r="D41" s="101"/>
      <c r="E41" s="94" t="s">
        <v>377</v>
      </c>
      <c r="F41" s="87"/>
      <c r="G41" s="444"/>
      <c r="H41" s="445"/>
      <c r="P41" s="31"/>
    </row>
    <row r="42" spans="2:16" ht="27" customHeight="1" x14ac:dyDescent="0.25">
      <c r="B42" s="34"/>
      <c r="C42" s="87"/>
      <c r="D42" s="87"/>
      <c r="E42" s="94" t="s">
        <v>378</v>
      </c>
      <c r="F42" s="87"/>
      <c r="G42" s="444"/>
      <c r="H42" s="445"/>
      <c r="P42" s="31"/>
    </row>
    <row r="43" spans="2:16" ht="27" customHeight="1" x14ac:dyDescent="0.25">
      <c r="B43" s="34"/>
      <c r="C43" s="87"/>
      <c r="D43" s="87"/>
      <c r="E43" s="94" t="s">
        <v>379</v>
      </c>
      <c r="F43" s="87"/>
      <c r="G43" s="444"/>
      <c r="H43" s="445"/>
      <c r="P43" s="31"/>
    </row>
    <row r="44" spans="2:16" ht="27" customHeight="1" x14ac:dyDescent="0.25">
      <c r="B44" s="34"/>
      <c r="C44" s="87"/>
      <c r="D44" s="87"/>
      <c r="E44" s="94" t="s">
        <v>380</v>
      </c>
      <c r="F44" s="87"/>
      <c r="G44" s="446"/>
      <c r="H44" s="447"/>
      <c r="P44" s="31"/>
    </row>
    <row r="45" spans="2:16" ht="9.6" customHeight="1" x14ac:dyDescent="0.2">
      <c r="B45" s="30"/>
      <c r="C45" s="87"/>
      <c r="D45" s="94"/>
      <c r="E45" s="102"/>
      <c r="F45" s="87"/>
      <c r="G45" s="103"/>
      <c r="H45" s="104"/>
      <c r="P45" s="31"/>
    </row>
    <row r="46" spans="2:16" ht="27" customHeight="1" x14ac:dyDescent="0.2">
      <c r="B46" s="30"/>
      <c r="C46" s="101" t="s">
        <v>381</v>
      </c>
      <c r="D46" s="101"/>
      <c r="E46" s="94" t="s">
        <v>382</v>
      </c>
      <c r="F46" s="87"/>
      <c r="G46" s="444"/>
      <c r="H46" s="445"/>
      <c r="P46" s="31"/>
    </row>
    <row r="47" spans="2:16" ht="27" customHeight="1" x14ac:dyDescent="0.2">
      <c r="B47" s="30"/>
      <c r="C47" s="87"/>
      <c r="D47" s="94"/>
      <c r="E47" s="94" t="s">
        <v>383</v>
      </c>
      <c r="F47" s="87"/>
      <c r="G47" s="444"/>
      <c r="H47" s="445"/>
      <c r="P47" s="31"/>
    </row>
    <row r="48" spans="2:16" ht="27" customHeight="1" x14ac:dyDescent="0.2">
      <c r="B48" s="30"/>
      <c r="C48" s="87"/>
      <c r="D48" s="87"/>
      <c r="E48" s="94" t="s">
        <v>384</v>
      </c>
      <c r="F48" s="87"/>
      <c r="G48" s="444"/>
      <c r="H48" s="445"/>
      <c r="P48" s="31"/>
    </row>
    <row r="49" spans="2:16" ht="27" customHeight="1" x14ac:dyDescent="0.25">
      <c r="B49" s="34"/>
      <c r="C49" s="87"/>
      <c r="D49" s="87"/>
      <c r="E49" s="94" t="s">
        <v>385</v>
      </c>
      <c r="F49" s="87"/>
      <c r="G49" s="444"/>
      <c r="H49" s="445"/>
      <c r="P49" s="31"/>
    </row>
    <row r="50" spans="2:16" ht="27" customHeight="1" x14ac:dyDescent="0.25">
      <c r="B50" s="34"/>
      <c r="C50" s="87"/>
      <c r="D50" s="87"/>
      <c r="E50" s="94" t="s">
        <v>386</v>
      </c>
      <c r="F50" s="87"/>
      <c r="G50" s="446"/>
      <c r="H50" s="447"/>
      <c r="P50" s="31"/>
    </row>
    <row r="51" spans="2:16" ht="9.6" customHeight="1" x14ac:dyDescent="0.2">
      <c r="B51" s="30"/>
      <c r="C51" s="87"/>
      <c r="D51" s="87"/>
      <c r="E51" s="102"/>
      <c r="F51" s="87"/>
      <c r="G51" s="103"/>
      <c r="H51" s="104"/>
      <c r="P51" s="31"/>
    </row>
    <row r="52" spans="2:16" ht="9.6" customHeight="1" x14ac:dyDescent="0.2">
      <c r="B52" s="30"/>
      <c r="C52" s="87"/>
      <c r="D52" s="87"/>
      <c r="E52" s="94"/>
      <c r="F52" s="94"/>
      <c r="G52" s="94"/>
      <c r="H52" s="94"/>
      <c r="I52" s="94"/>
      <c r="P52" s="31"/>
    </row>
    <row r="53" spans="2:16" ht="15.75" x14ac:dyDescent="0.25">
      <c r="B53" s="99"/>
      <c r="C53" s="33" t="s">
        <v>387</v>
      </c>
      <c r="D53" s="33"/>
      <c r="E53" s="100"/>
      <c r="F53" s="100"/>
      <c r="G53" s="81"/>
      <c r="H53" s="81"/>
      <c r="I53" s="81"/>
      <c r="J53" s="81"/>
      <c r="K53" s="100"/>
      <c r="L53" s="100"/>
      <c r="M53" s="81"/>
      <c r="N53" s="81"/>
      <c r="O53" s="81"/>
      <c r="P53" s="82"/>
    </row>
    <row r="54" spans="2:16" x14ac:dyDescent="0.2">
      <c r="B54" s="30"/>
      <c r="C54" s="105"/>
      <c r="D54" s="105"/>
      <c r="E54" s="105"/>
      <c r="G54" s="35"/>
      <c r="I54" s="105"/>
      <c r="P54" s="31"/>
    </row>
    <row r="55" spans="2:16" x14ac:dyDescent="0.2">
      <c r="B55" s="30"/>
      <c r="C55" s="105"/>
      <c r="D55" s="105"/>
      <c r="E55" s="105"/>
      <c r="G55" s="35" t="s">
        <v>388</v>
      </c>
      <c r="I55" s="105"/>
      <c r="J55" s="105" t="s">
        <v>389</v>
      </c>
      <c r="P55" s="31"/>
    </row>
    <row r="56" spans="2:16" ht="27.6" customHeight="1" x14ac:dyDescent="0.2">
      <c r="B56" s="30"/>
      <c r="C56" s="448" t="s">
        <v>390</v>
      </c>
      <c r="D56" s="448"/>
      <c r="E56" s="448"/>
      <c r="F56" s="449"/>
      <c r="G56" s="23" t="b">
        <v>0</v>
      </c>
      <c r="I56" s="105"/>
      <c r="J56" s="450"/>
      <c r="K56" s="451"/>
      <c r="L56" s="451"/>
      <c r="M56" s="451"/>
      <c r="N56" s="452"/>
      <c r="P56" s="31"/>
    </row>
    <row r="57" spans="2:16" ht="9" customHeight="1" x14ac:dyDescent="0.2">
      <c r="B57" s="30"/>
      <c r="C57" s="198"/>
      <c r="D57" s="198"/>
      <c r="E57" s="198"/>
      <c r="G57" s="35"/>
      <c r="I57" s="105"/>
      <c r="P57" s="31"/>
    </row>
    <row r="58" spans="2:16" ht="28.15" customHeight="1" x14ac:dyDescent="0.2">
      <c r="B58" s="30"/>
      <c r="C58" s="448" t="s">
        <v>391</v>
      </c>
      <c r="D58" s="448"/>
      <c r="E58" s="448"/>
      <c r="F58" s="449"/>
      <c r="G58" s="23" t="b">
        <v>0</v>
      </c>
      <c r="J58" s="450"/>
      <c r="K58" s="451"/>
      <c r="L58" s="451"/>
      <c r="M58" s="451"/>
      <c r="N58" s="452"/>
      <c r="P58" s="31"/>
    </row>
    <row r="59" spans="2:16" ht="9" customHeight="1" x14ac:dyDescent="0.2">
      <c r="B59" s="30"/>
      <c r="C59" s="110"/>
      <c r="D59" s="110"/>
      <c r="E59" s="110"/>
      <c r="G59" s="35"/>
      <c r="I59" s="105"/>
      <c r="P59" s="31"/>
    </row>
    <row r="60" spans="2:16" ht="27" customHeight="1" x14ac:dyDescent="0.2">
      <c r="B60" s="30"/>
      <c r="C60" s="448" t="s">
        <v>392</v>
      </c>
      <c r="D60" s="448"/>
      <c r="E60" s="448"/>
      <c r="F60" s="449"/>
      <c r="G60" s="23" t="b">
        <v>0</v>
      </c>
      <c r="I60" s="105"/>
      <c r="J60" s="450"/>
      <c r="K60" s="451"/>
      <c r="L60" s="451"/>
      <c r="M60" s="451"/>
      <c r="N60" s="452"/>
      <c r="P60" s="31"/>
    </row>
    <row r="61" spans="2:16" ht="9" customHeight="1" x14ac:dyDescent="0.2">
      <c r="B61" s="30"/>
      <c r="C61" s="198"/>
      <c r="D61" s="198"/>
      <c r="E61" s="198"/>
      <c r="G61" s="35"/>
      <c r="I61" s="105"/>
      <c r="P61" s="31"/>
    </row>
    <row r="62" spans="2:16" ht="29.25" customHeight="1" x14ac:dyDescent="0.2">
      <c r="B62" s="30"/>
      <c r="C62" s="448" t="s">
        <v>393</v>
      </c>
      <c r="D62" s="448"/>
      <c r="E62" s="448"/>
      <c r="F62" s="449"/>
      <c r="G62" s="23" t="b">
        <v>0</v>
      </c>
      <c r="I62" s="105"/>
      <c r="J62" s="450"/>
      <c r="K62" s="451"/>
      <c r="L62" s="451"/>
      <c r="M62" s="451"/>
      <c r="N62" s="452"/>
      <c r="P62" s="31"/>
    </row>
    <row r="63" spans="2:16" ht="9" customHeight="1" x14ac:dyDescent="0.2">
      <c r="B63" s="30"/>
      <c r="C63" s="110"/>
      <c r="D63" s="110"/>
      <c r="E63" s="110"/>
      <c r="P63" s="31"/>
    </row>
    <row r="64" spans="2:16" ht="27" customHeight="1" x14ac:dyDescent="0.2">
      <c r="B64" s="30"/>
      <c r="C64" s="448" t="s">
        <v>394</v>
      </c>
      <c r="D64" s="448"/>
      <c r="E64" s="448"/>
      <c r="F64" s="449"/>
      <c r="G64" s="23" t="b">
        <v>0</v>
      </c>
      <c r="I64" s="105"/>
      <c r="J64" s="450"/>
      <c r="K64" s="451"/>
      <c r="L64" s="451"/>
      <c r="M64" s="451"/>
      <c r="N64" s="452"/>
      <c r="P64" s="31"/>
    </row>
    <row r="65" spans="2:17" ht="9" customHeight="1" x14ac:dyDescent="0.2">
      <c r="B65" s="30"/>
      <c r="C65" s="110"/>
      <c r="D65" s="110"/>
      <c r="E65" s="110"/>
      <c r="G65" s="35"/>
      <c r="I65" s="105"/>
      <c r="P65" s="31"/>
    </row>
    <row r="66" spans="2:17" ht="27" customHeight="1" x14ac:dyDescent="0.2">
      <c r="B66" s="30"/>
      <c r="C66" s="448" t="s">
        <v>395</v>
      </c>
      <c r="D66" s="448"/>
      <c r="E66" s="448"/>
      <c r="F66" s="449"/>
      <c r="G66" s="23" t="b">
        <v>0</v>
      </c>
      <c r="I66" s="105"/>
      <c r="J66" s="450"/>
      <c r="K66" s="451"/>
      <c r="L66" s="451"/>
      <c r="M66" s="451"/>
      <c r="N66" s="452"/>
      <c r="P66" s="31"/>
    </row>
    <row r="67" spans="2:17" ht="15.6" customHeight="1" x14ac:dyDescent="0.2">
      <c r="B67" s="30"/>
      <c r="C67" s="448"/>
      <c r="D67" s="448"/>
      <c r="E67" s="448"/>
      <c r="P67" s="31"/>
    </row>
    <row r="68" spans="2:17" ht="15.6" customHeight="1" x14ac:dyDescent="0.25">
      <c r="B68" s="80"/>
      <c r="C68" s="33" t="s">
        <v>396</v>
      </c>
      <c r="D68" s="81"/>
      <c r="E68" s="81"/>
      <c r="F68" s="81"/>
      <c r="G68" s="81"/>
      <c r="H68" s="81"/>
      <c r="I68" s="81"/>
      <c r="J68" s="81"/>
      <c r="K68" s="81"/>
      <c r="L68" s="81"/>
      <c r="M68" s="81"/>
      <c r="N68" s="81"/>
      <c r="O68" s="81"/>
      <c r="P68" s="82"/>
    </row>
    <row r="69" spans="2:17" ht="15.6" customHeight="1" x14ac:dyDescent="0.2">
      <c r="B69" s="30"/>
      <c r="P69" s="31"/>
    </row>
    <row r="70" spans="2:17" ht="15.6" customHeight="1" x14ac:dyDescent="0.2">
      <c r="B70" s="30"/>
      <c r="C70" s="4" t="s">
        <v>397</v>
      </c>
      <c r="P70" s="31"/>
    </row>
    <row r="71" spans="2:17" ht="15.6" customHeight="1" x14ac:dyDescent="0.2">
      <c r="B71" s="30"/>
      <c r="P71" s="31"/>
    </row>
    <row r="72" spans="2:17" ht="14.45" customHeight="1" x14ac:dyDescent="0.2">
      <c r="B72" s="30"/>
      <c r="F72" s="101"/>
      <c r="G72" s="463" t="s">
        <v>398</v>
      </c>
      <c r="H72" s="463"/>
      <c r="I72" s="463"/>
      <c r="K72" s="462" t="s">
        <v>399</v>
      </c>
      <c r="L72" s="462"/>
      <c r="M72" s="462"/>
      <c r="N72" s="462"/>
      <c r="P72" s="31"/>
    </row>
    <row r="73" spans="2:17" ht="42.75" x14ac:dyDescent="0.2">
      <c r="B73" s="30"/>
      <c r="C73" s="35"/>
      <c r="G73" s="312" t="s">
        <v>329</v>
      </c>
      <c r="H73" s="312" t="s">
        <v>400</v>
      </c>
      <c r="I73" s="312" t="s">
        <v>401</v>
      </c>
      <c r="K73" s="310" t="str">
        <f>'4. Financial Detail'!O23</f>
        <v>Date Dropdown</v>
      </c>
      <c r="L73" s="310" t="str">
        <f>'4. Financial Detail'!P23</f>
        <v>Date Dropdown</v>
      </c>
      <c r="M73" s="310" t="str">
        <f>'4. Financial Detail'!Q23</f>
        <v>Date Dropdown</v>
      </c>
      <c r="N73" s="310" t="str">
        <f>'4. Financial Detail'!R23</f>
        <v>Date Dropdown</v>
      </c>
      <c r="P73" s="31"/>
    </row>
    <row r="74" spans="2:17" s="87" customFormat="1" ht="14.45" customHeight="1" x14ac:dyDescent="0.25">
      <c r="B74" s="30"/>
      <c r="D74"/>
      <c r="E74" s="459" t="str">
        <f>IF(ISBLANK('2. Technical Details'!D9),"",'2. Technical Details'!D9)</f>
        <v/>
      </c>
      <c r="F74" s="459"/>
      <c r="G74" s="107" t="str">
        <f>'4. Financial Detail'!G24</f>
        <v/>
      </c>
      <c r="H74" s="107" t="str">
        <f>IF('4. Financial Detail'!L9=0,"",'4. Financial Detail'!L9)</f>
        <v/>
      </c>
      <c r="I74" s="311" t="str">
        <f>IFERROR(G74/H74,"")</f>
        <v/>
      </c>
      <c r="K74" s="107">
        <f>'4. Financial Detail'!O24</f>
        <v>0</v>
      </c>
      <c r="L74" s="107">
        <f>'4. Financial Detail'!P24</f>
        <v>0</v>
      </c>
      <c r="M74" s="107">
        <f>'4. Financial Detail'!Q24</f>
        <v>0</v>
      </c>
      <c r="N74" s="107">
        <f>'4. Financial Detail'!R24</f>
        <v>0</v>
      </c>
      <c r="P74" s="31"/>
      <c r="Q74" s="194"/>
    </row>
    <row r="75" spans="2:17" s="87" customFormat="1" ht="15" x14ac:dyDescent="0.25">
      <c r="B75" s="30"/>
      <c r="D75"/>
      <c r="E75" s="459" t="str">
        <f>IF(ISBLANK('2. Technical Details'!D10),"",'2. Technical Details'!D10)</f>
        <v/>
      </c>
      <c r="F75" s="459"/>
      <c r="G75" s="107" t="str">
        <f>'4. Financial Detail'!G25</f>
        <v/>
      </c>
      <c r="H75" s="107" t="str">
        <f>IF('4. Financial Detail'!L10=0,"",'4. Financial Detail'!L10)</f>
        <v/>
      </c>
      <c r="I75" s="311" t="str">
        <f t="shared" ref="I75:I83" si="0">IFERROR(G75/H75,"")</f>
        <v/>
      </c>
      <c r="K75" s="107">
        <f>'4. Financial Detail'!O25</f>
        <v>0</v>
      </c>
      <c r="L75" s="107">
        <f>'4. Financial Detail'!P25</f>
        <v>0</v>
      </c>
      <c r="M75" s="107">
        <f>'4. Financial Detail'!Q25</f>
        <v>0</v>
      </c>
      <c r="N75" s="107">
        <f>'4. Financial Detail'!R25</f>
        <v>0</v>
      </c>
      <c r="P75" s="31"/>
      <c r="Q75" s="194"/>
    </row>
    <row r="76" spans="2:17" s="87" customFormat="1" ht="15" x14ac:dyDescent="0.25">
      <c r="B76" s="30"/>
      <c r="D76"/>
      <c r="E76" s="459" t="str">
        <f>IF(ISBLANK('2. Technical Details'!D11),"",'2. Technical Details'!D11)</f>
        <v/>
      </c>
      <c r="F76" s="459"/>
      <c r="G76" s="107" t="str">
        <f>'4. Financial Detail'!G26</f>
        <v/>
      </c>
      <c r="H76" s="107" t="str">
        <f>IF('4. Financial Detail'!L11=0,"",'4. Financial Detail'!L11)</f>
        <v/>
      </c>
      <c r="I76" s="311" t="str">
        <f t="shared" si="0"/>
        <v/>
      </c>
      <c r="K76" s="107">
        <f>'4. Financial Detail'!O26</f>
        <v>0</v>
      </c>
      <c r="L76" s="107">
        <f>'4. Financial Detail'!P26</f>
        <v>0</v>
      </c>
      <c r="M76" s="107">
        <f>'4. Financial Detail'!Q26</f>
        <v>0</v>
      </c>
      <c r="N76" s="107">
        <f>'4. Financial Detail'!R26</f>
        <v>0</v>
      </c>
      <c r="P76" s="31"/>
      <c r="Q76" s="194"/>
    </row>
    <row r="77" spans="2:17" s="87" customFormat="1" ht="15" x14ac:dyDescent="0.25">
      <c r="B77" s="30"/>
      <c r="D77"/>
      <c r="E77" s="459" t="str">
        <f>IF(ISBLANK('2. Technical Details'!D12),"",'2. Technical Details'!D12)</f>
        <v/>
      </c>
      <c r="F77" s="459"/>
      <c r="G77" s="107" t="str">
        <f>'4. Financial Detail'!G27</f>
        <v/>
      </c>
      <c r="H77" s="107" t="str">
        <f>IF('4. Financial Detail'!L12=0,"",'4. Financial Detail'!L12)</f>
        <v/>
      </c>
      <c r="I77" s="311" t="str">
        <f t="shared" si="0"/>
        <v/>
      </c>
      <c r="K77" s="107">
        <f>'4. Financial Detail'!O27</f>
        <v>0</v>
      </c>
      <c r="L77" s="107">
        <f>'4. Financial Detail'!P27</f>
        <v>0</v>
      </c>
      <c r="M77" s="107">
        <f>'4. Financial Detail'!Q27</f>
        <v>0</v>
      </c>
      <c r="N77" s="107">
        <f>'4. Financial Detail'!R27</f>
        <v>0</v>
      </c>
      <c r="P77" s="31"/>
      <c r="Q77" s="194"/>
    </row>
    <row r="78" spans="2:17" s="87" customFormat="1" ht="15" x14ac:dyDescent="0.25">
      <c r="B78" s="30"/>
      <c r="D78"/>
      <c r="E78" s="459" t="str">
        <f>IF(ISBLANK('2. Technical Details'!D13),"",'2. Technical Details'!D13)</f>
        <v/>
      </c>
      <c r="F78" s="459"/>
      <c r="G78" s="107" t="str">
        <f>'4. Financial Detail'!G28</f>
        <v/>
      </c>
      <c r="H78" s="107" t="str">
        <f>IF('4. Financial Detail'!L13=0,"",'4. Financial Detail'!L13)</f>
        <v/>
      </c>
      <c r="I78" s="311" t="str">
        <f t="shared" si="0"/>
        <v/>
      </c>
      <c r="K78" s="107">
        <f>'4. Financial Detail'!O28</f>
        <v>0</v>
      </c>
      <c r="L78" s="107">
        <f>'4. Financial Detail'!P28</f>
        <v>0</v>
      </c>
      <c r="M78" s="107">
        <f>'4. Financial Detail'!Q28</f>
        <v>0</v>
      </c>
      <c r="N78" s="107">
        <f>'4. Financial Detail'!R28</f>
        <v>0</v>
      </c>
      <c r="P78" s="31"/>
      <c r="Q78" s="194"/>
    </row>
    <row r="79" spans="2:17" s="87" customFormat="1" ht="15" x14ac:dyDescent="0.25">
      <c r="B79" s="30"/>
      <c r="D79"/>
      <c r="E79" s="459" t="str">
        <f>IF(ISBLANK('2. Technical Details'!D14),"",'2. Technical Details'!D14)</f>
        <v/>
      </c>
      <c r="F79" s="459"/>
      <c r="G79" s="107" t="str">
        <f>'4. Financial Detail'!G29</f>
        <v/>
      </c>
      <c r="H79" s="107" t="str">
        <f>IF('4. Financial Detail'!L14=0,"",'4. Financial Detail'!L14)</f>
        <v/>
      </c>
      <c r="I79" s="311" t="str">
        <f t="shared" si="0"/>
        <v/>
      </c>
      <c r="K79" s="107">
        <f>'4. Financial Detail'!O29</f>
        <v>0</v>
      </c>
      <c r="L79" s="107">
        <f>'4. Financial Detail'!P29</f>
        <v>0</v>
      </c>
      <c r="M79" s="107">
        <f>'4. Financial Detail'!Q29</f>
        <v>0</v>
      </c>
      <c r="N79" s="107">
        <f>'4. Financial Detail'!R29</f>
        <v>0</v>
      </c>
      <c r="P79" s="31"/>
      <c r="Q79" s="194"/>
    </row>
    <row r="80" spans="2:17" s="87" customFormat="1" ht="15" x14ac:dyDescent="0.25">
      <c r="B80" s="30"/>
      <c r="D80"/>
      <c r="E80" s="459" t="str">
        <f>IF(ISBLANK('2. Technical Details'!D15),"",'2. Technical Details'!D15)</f>
        <v/>
      </c>
      <c r="F80" s="459"/>
      <c r="G80" s="107" t="str">
        <f>'4. Financial Detail'!G30</f>
        <v/>
      </c>
      <c r="H80" s="107" t="str">
        <f>IF('4. Financial Detail'!L15=0,"",'4. Financial Detail'!L15)</f>
        <v/>
      </c>
      <c r="I80" s="311" t="str">
        <f t="shared" si="0"/>
        <v/>
      </c>
      <c r="K80" s="107">
        <f>'4. Financial Detail'!O30</f>
        <v>0</v>
      </c>
      <c r="L80" s="107">
        <f>'4. Financial Detail'!P30</f>
        <v>0</v>
      </c>
      <c r="M80" s="107">
        <f>'4. Financial Detail'!Q30</f>
        <v>0</v>
      </c>
      <c r="N80" s="107">
        <f>'4. Financial Detail'!R30</f>
        <v>0</v>
      </c>
      <c r="P80" s="31"/>
      <c r="Q80" s="194"/>
    </row>
    <row r="81" spans="2:17" s="87" customFormat="1" ht="15" x14ac:dyDescent="0.25">
      <c r="B81" s="30"/>
      <c r="D81"/>
      <c r="E81" s="459" t="str">
        <f>IF(ISBLANK('2. Technical Details'!D16),"",'2. Technical Details'!D16)</f>
        <v/>
      </c>
      <c r="F81" s="459"/>
      <c r="G81" s="107" t="str">
        <f>'4. Financial Detail'!G31</f>
        <v/>
      </c>
      <c r="H81" s="107" t="str">
        <f>IF('4. Financial Detail'!L16=0,"",'4. Financial Detail'!L16)</f>
        <v/>
      </c>
      <c r="I81" s="311" t="str">
        <f t="shared" si="0"/>
        <v/>
      </c>
      <c r="K81" s="107">
        <f>'4. Financial Detail'!O31</f>
        <v>0</v>
      </c>
      <c r="L81" s="107">
        <f>'4. Financial Detail'!P31</f>
        <v>0</v>
      </c>
      <c r="M81" s="107">
        <f>'4. Financial Detail'!Q31</f>
        <v>0</v>
      </c>
      <c r="N81" s="107">
        <f>'4. Financial Detail'!R31</f>
        <v>0</v>
      </c>
      <c r="P81" s="31"/>
      <c r="Q81" s="194"/>
    </row>
    <row r="82" spans="2:17" s="87" customFormat="1" ht="15" x14ac:dyDescent="0.25">
      <c r="B82" s="30"/>
      <c r="D82"/>
      <c r="E82" s="459" t="str">
        <f>IF(ISBLANK('2. Technical Details'!D17),"",'2. Technical Details'!D17)</f>
        <v/>
      </c>
      <c r="F82" s="459"/>
      <c r="G82" s="107" t="str">
        <f>'4. Financial Detail'!G32</f>
        <v/>
      </c>
      <c r="H82" s="107" t="str">
        <f>IF('4. Financial Detail'!L17=0,"",'4. Financial Detail'!L17)</f>
        <v/>
      </c>
      <c r="I82" s="311" t="str">
        <f t="shared" si="0"/>
        <v/>
      </c>
      <c r="K82" s="107">
        <f>'4. Financial Detail'!O32</f>
        <v>0</v>
      </c>
      <c r="L82" s="107">
        <f>'4. Financial Detail'!P32</f>
        <v>0</v>
      </c>
      <c r="M82" s="107">
        <f>'4. Financial Detail'!Q32</f>
        <v>0</v>
      </c>
      <c r="N82" s="107">
        <f>'4. Financial Detail'!R32</f>
        <v>0</v>
      </c>
      <c r="P82" s="31"/>
      <c r="Q82" s="194"/>
    </row>
    <row r="83" spans="2:17" s="87" customFormat="1" ht="15" x14ac:dyDescent="0.25">
      <c r="B83" s="30"/>
      <c r="D83"/>
      <c r="E83" s="459" t="str">
        <f>IF(ISBLANK('2. Technical Details'!D18),"",'2. Technical Details'!D18)</f>
        <v/>
      </c>
      <c r="F83" s="459"/>
      <c r="G83" s="107" t="str">
        <f>'4. Financial Detail'!G33</f>
        <v/>
      </c>
      <c r="H83" s="107" t="str">
        <f>IF('4. Financial Detail'!L18=0,"",'4. Financial Detail'!L18)</f>
        <v/>
      </c>
      <c r="I83" s="311" t="str">
        <f t="shared" si="0"/>
        <v/>
      </c>
      <c r="K83" s="107">
        <f>'4. Financial Detail'!O33</f>
        <v>0</v>
      </c>
      <c r="L83" s="107">
        <f>'4. Financial Detail'!P33</f>
        <v>0</v>
      </c>
      <c r="M83" s="107">
        <f>'4. Financial Detail'!Q33</f>
        <v>0</v>
      </c>
      <c r="N83" s="107">
        <f>'4. Financial Detail'!R33</f>
        <v>0</v>
      </c>
      <c r="P83" s="31"/>
      <c r="Q83" s="194"/>
    </row>
    <row r="84" spans="2:17" x14ac:dyDescent="0.2">
      <c r="B84" s="30"/>
      <c r="C84" s="464"/>
      <c r="D84" s="456"/>
      <c r="E84" s="456"/>
      <c r="P84" s="31"/>
    </row>
    <row r="85" spans="2:17" x14ac:dyDescent="0.2">
      <c r="B85" s="30"/>
      <c r="C85" s="456"/>
      <c r="D85" s="456"/>
      <c r="E85" s="456"/>
      <c r="P85" s="31"/>
    </row>
    <row r="86" spans="2:17" ht="27" customHeight="1" x14ac:dyDescent="0.2">
      <c r="B86" s="30"/>
      <c r="C86" s="456" t="s">
        <v>402</v>
      </c>
      <c r="D86" s="456"/>
      <c r="E86" s="456"/>
      <c r="F86" s="101"/>
      <c r="G86" s="108">
        <f>_xlfn.AGGREGATE(9,4,G74:G83)</f>
        <v>0</v>
      </c>
      <c r="P86" s="31"/>
    </row>
    <row r="87" spans="2:17" ht="27" customHeight="1" x14ac:dyDescent="0.2">
      <c r="B87" s="30"/>
      <c r="C87" s="456" t="s">
        <v>403</v>
      </c>
      <c r="D87" s="456"/>
      <c r="E87" s="456"/>
      <c r="F87" s="87"/>
      <c r="G87" s="108">
        <f>_xlfn.AGGREGATE(9,4,H74:H83)</f>
        <v>0</v>
      </c>
      <c r="P87" s="31"/>
    </row>
    <row r="88" spans="2:17" ht="27" customHeight="1" x14ac:dyDescent="0.2">
      <c r="B88" s="30"/>
      <c r="C88" s="456"/>
      <c r="D88" s="456"/>
      <c r="E88" s="456"/>
      <c r="P88" s="31"/>
    </row>
    <row r="89" spans="2:17" ht="27" customHeight="1" x14ac:dyDescent="0.2">
      <c r="B89" s="30"/>
      <c r="C89" s="456" t="s">
        <v>404</v>
      </c>
      <c r="D89" s="456"/>
      <c r="E89" s="456"/>
      <c r="F89" s="313" t="str">
        <f>K73</f>
        <v>Date Dropdown</v>
      </c>
      <c r="G89" s="108">
        <f>_xlfn.AGGREGATE(9,4,K74:K83)</f>
        <v>0</v>
      </c>
      <c r="H89" s="101"/>
      <c r="P89" s="31"/>
    </row>
    <row r="90" spans="2:17" ht="27" customHeight="1" x14ac:dyDescent="0.2">
      <c r="B90" s="30"/>
      <c r="F90" s="313" t="str">
        <f>L73</f>
        <v>Date Dropdown</v>
      </c>
      <c r="G90" s="108">
        <f>_xlfn.AGGREGATE(9,4,L74:L83)</f>
        <v>0</v>
      </c>
      <c r="P90" s="31"/>
    </row>
    <row r="91" spans="2:17" ht="27" customHeight="1" x14ac:dyDescent="0.2">
      <c r="B91" s="30"/>
      <c r="C91" s="456"/>
      <c r="D91" s="456"/>
      <c r="E91" s="456"/>
      <c r="F91" s="313" t="str">
        <f>M73</f>
        <v>Date Dropdown</v>
      </c>
      <c r="G91" s="108">
        <f>_xlfn.AGGREGATE(9,4,M74:M83)</f>
        <v>0</v>
      </c>
      <c r="H91" s="87"/>
      <c r="I91" s="101"/>
      <c r="J91" s="101"/>
      <c r="K91" s="101"/>
      <c r="P91" s="31"/>
    </row>
    <row r="92" spans="2:17" ht="27" customHeight="1" x14ac:dyDescent="0.2">
      <c r="B92" s="30"/>
      <c r="C92" s="101"/>
      <c r="D92" s="101"/>
      <c r="E92" s="101"/>
      <c r="F92" s="313" t="str">
        <f>N73</f>
        <v>Date Dropdown</v>
      </c>
      <c r="G92" s="108">
        <f>_xlfn.AGGREGATE(9,4,N74:N83)</f>
        <v>0</v>
      </c>
      <c r="H92" s="101"/>
      <c r="I92" s="101"/>
      <c r="J92" s="101"/>
      <c r="K92" s="101"/>
      <c r="P92" s="31"/>
    </row>
    <row r="93" spans="2:17" ht="27" customHeight="1" x14ac:dyDescent="0.2">
      <c r="B93" s="30"/>
      <c r="C93" s="101"/>
      <c r="D93" s="101"/>
      <c r="E93" s="101"/>
      <c r="F93" s="101"/>
      <c r="G93" s="101"/>
      <c r="H93" s="101"/>
      <c r="I93" s="101"/>
      <c r="J93" s="101"/>
      <c r="K93" s="101"/>
      <c r="P93" s="31"/>
    </row>
    <row r="94" spans="2:17" ht="8.4499999999999993" customHeight="1" x14ac:dyDescent="0.2">
      <c r="B94" s="30"/>
      <c r="C94" s="87"/>
      <c r="D94" s="87"/>
      <c r="E94" s="87"/>
      <c r="F94" s="87"/>
      <c r="G94" s="87"/>
      <c r="P94" s="31"/>
    </row>
    <row r="95" spans="2:17" ht="15" x14ac:dyDescent="0.25">
      <c r="B95" s="30"/>
      <c r="M95" s="109"/>
      <c r="N95" s="109"/>
      <c r="P95" s="31"/>
    </row>
    <row r="96" spans="2:17" ht="15.75" x14ac:dyDescent="0.25">
      <c r="B96" s="80"/>
      <c r="C96" s="33" t="s">
        <v>405</v>
      </c>
      <c r="D96" s="81"/>
      <c r="E96" s="81"/>
      <c r="F96" s="81"/>
      <c r="G96" s="81"/>
      <c r="H96" s="81"/>
      <c r="I96" s="81"/>
      <c r="J96" s="81"/>
      <c r="K96" s="81"/>
      <c r="L96" s="81"/>
      <c r="M96" s="81"/>
      <c r="N96" s="81"/>
      <c r="O96" s="81"/>
      <c r="P96" s="82"/>
    </row>
    <row r="97" spans="2:16" ht="15" x14ac:dyDescent="0.25">
      <c r="B97" s="30"/>
      <c r="M97" s="109"/>
      <c r="N97" s="109"/>
      <c r="P97" s="31"/>
    </row>
    <row r="98" spans="2:16" ht="27" customHeight="1" x14ac:dyDescent="0.2">
      <c r="B98" s="30"/>
      <c r="C98" s="457" t="s">
        <v>406</v>
      </c>
      <c r="D98" s="457"/>
      <c r="E98" s="457"/>
      <c r="F98" s="458"/>
      <c r="G98" s="24" t="b">
        <v>0</v>
      </c>
      <c r="P98" s="31"/>
    </row>
    <row r="99" spans="2:16" ht="9.6" customHeight="1" x14ac:dyDescent="0.2">
      <c r="B99" s="30"/>
      <c r="C99" s="87"/>
      <c r="D99" s="87"/>
      <c r="E99" s="87"/>
      <c r="P99" s="31"/>
    </row>
    <row r="100" spans="2:16" ht="27.6" customHeight="1" x14ac:dyDescent="0.2">
      <c r="B100" s="30"/>
      <c r="C100" s="457" t="s">
        <v>407</v>
      </c>
      <c r="D100" s="457"/>
      <c r="E100" s="457"/>
      <c r="F100" s="458"/>
      <c r="G100" s="24" t="b">
        <v>0</v>
      </c>
      <c r="H100" s="111"/>
      <c r="P100" s="31"/>
    </row>
    <row r="101" spans="2:16" ht="9" customHeight="1" x14ac:dyDescent="0.2">
      <c r="B101" s="30"/>
      <c r="C101" s="110"/>
      <c r="D101" s="110"/>
      <c r="E101" s="110"/>
      <c r="H101" s="111"/>
      <c r="P101" s="31"/>
    </row>
    <row r="102" spans="2:16" ht="27.6" customHeight="1" x14ac:dyDescent="0.2">
      <c r="B102" s="30"/>
      <c r="C102" s="457" t="s">
        <v>408</v>
      </c>
      <c r="D102" s="457"/>
      <c r="E102" s="457"/>
      <c r="F102" s="458"/>
      <c r="G102" s="24" t="b">
        <v>0</v>
      </c>
      <c r="H102" s="111"/>
      <c r="P102" s="31"/>
    </row>
    <row r="103" spans="2:16" ht="9" customHeight="1" x14ac:dyDescent="0.2">
      <c r="B103" s="30"/>
      <c r="C103" s="110"/>
      <c r="D103" s="110"/>
      <c r="E103" s="110"/>
      <c r="G103" s="35"/>
      <c r="H103" s="112"/>
      <c r="P103" s="31"/>
    </row>
    <row r="104" spans="2:16" ht="27.95" customHeight="1" x14ac:dyDescent="0.2">
      <c r="B104" s="30"/>
      <c r="C104" s="457" t="s">
        <v>409</v>
      </c>
      <c r="D104" s="457"/>
      <c r="E104" s="457"/>
      <c r="F104" s="458"/>
      <c r="G104" s="24" t="b">
        <v>0</v>
      </c>
      <c r="H104" s="112"/>
      <c r="P104" s="31"/>
    </row>
    <row r="105" spans="2:16" ht="9" customHeight="1" x14ac:dyDescent="0.2">
      <c r="B105" s="30"/>
      <c r="C105" s="110"/>
      <c r="D105" s="110"/>
      <c r="E105" s="110"/>
      <c r="G105" s="35"/>
      <c r="H105" s="112"/>
      <c r="P105" s="31"/>
    </row>
    <row r="106" spans="2:16" ht="45.6" customHeight="1" x14ac:dyDescent="0.2">
      <c r="B106" s="30"/>
      <c r="C106" s="457" t="s">
        <v>410</v>
      </c>
      <c r="D106" s="457"/>
      <c r="E106" s="457"/>
      <c r="F106" s="458"/>
      <c r="G106" s="24" t="b">
        <v>0</v>
      </c>
      <c r="H106" s="111"/>
      <c r="J106" s="106"/>
      <c r="P106" s="31"/>
    </row>
    <row r="107" spans="2:16" ht="7.5" customHeight="1" x14ac:dyDescent="0.2">
      <c r="B107" s="30"/>
      <c r="C107" s="110"/>
      <c r="D107" s="110"/>
      <c r="E107" s="110"/>
      <c r="G107" s="35"/>
      <c r="H107" s="112"/>
      <c r="P107" s="31"/>
    </row>
    <row r="108" spans="2:16" ht="27.6" customHeight="1" x14ac:dyDescent="0.2">
      <c r="B108" s="30"/>
      <c r="C108" s="457" t="s">
        <v>411</v>
      </c>
      <c r="D108" s="457"/>
      <c r="E108" s="457"/>
      <c r="F108" s="458"/>
      <c r="G108" s="24" t="b">
        <v>0</v>
      </c>
      <c r="H108" s="111"/>
      <c r="P108" s="31"/>
    </row>
    <row r="109" spans="2:16" ht="7.35" customHeight="1" x14ac:dyDescent="0.2">
      <c r="B109" s="30"/>
      <c r="C109" s="110"/>
      <c r="D109" s="110"/>
      <c r="E109" s="110"/>
      <c r="G109" s="35"/>
      <c r="H109" s="112"/>
      <c r="P109" s="31"/>
    </row>
    <row r="110" spans="2:16" ht="27.6" customHeight="1" x14ac:dyDescent="0.2">
      <c r="B110" s="30"/>
      <c r="C110" s="457" t="s">
        <v>412</v>
      </c>
      <c r="D110" s="457"/>
      <c r="E110" s="457"/>
      <c r="F110" s="458"/>
      <c r="G110" s="24" t="b">
        <v>0</v>
      </c>
      <c r="H110" s="111"/>
      <c r="P110" s="31"/>
    </row>
    <row r="111" spans="2:16" ht="9" customHeight="1" x14ac:dyDescent="0.2">
      <c r="B111" s="30"/>
      <c r="C111" s="110"/>
      <c r="D111" s="110"/>
      <c r="E111" s="110"/>
      <c r="G111" s="35"/>
      <c r="H111" s="112"/>
      <c r="P111" s="31"/>
    </row>
    <row r="112" spans="2:16" ht="28.15" customHeight="1" x14ac:dyDescent="0.2">
      <c r="B112" s="30"/>
      <c r="C112" s="457" t="s">
        <v>413</v>
      </c>
      <c r="D112" s="457"/>
      <c r="E112" s="457"/>
      <c r="F112" s="458"/>
      <c r="G112" s="24" t="b">
        <v>0</v>
      </c>
      <c r="H112" s="111"/>
      <c r="P112" s="31"/>
    </row>
    <row r="113" spans="1:16" ht="9" customHeight="1" x14ac:dyDescent="0.2">
      <c r="B113" s="30"/>
      <c r="C113" s="110"/>
      <c r="D113" s="110"/>
      <c r="E113" s="110"/>
      <c r="G113" s="35"/>
      <c r="H113" s="112"/>
      <c r="P113" s="31"/>
    </row>
    <row r="114" spans="1:16" ht="42.6" customHeight="1" x14ac:dyDescent="0.2">
      <c r="B114" s="30"/>
      <c r="C114" s="457" t="s">
        <v>414</v>
      </c>
      <c r="D114" s="457"/>
      <c r="E114" s="457"/>
      <c r="F114" s="458"/>
      <c r="G114" s="24" t="b">
        <v>0</v>
      </c>
      <c r="H114" s="111"/>
      <c r="P114" s="31"/>
    </row>
    <row r="115" spans="1:16" ht="9" customHeight="1" x14ac:dyDescent="0.2">
      <c r="B115" s="30"/>
      <c r="C115" s="110"/>
      <c r="D115" s="110"/>
      <c r="E115" s="110"/>
      <c r="G115" s="35"/>
      <c r="H115" s="112"/>
      <c r="P115" s="31"/>
    </row>
    <row r="116" spans="1:16" ht="27.6" customHeight="1" x14ac:dyDescent="0.2">
      <c r="B116" s="30"/>
      <c r="C116" s="457" t="s">
        <v>415</v>
      </c>
      <c r="D116" s="457"/>
      <c r="E116" s="457"/>
      <c r="F116" s="458"/>
      <c r="G116" s="24" t="b">
        <v>0</v>
      </c>
      <c r="H116" s="111"/>
      <c r="P116" s="31"/>
    </row>
    <row r="117" spans="1:16" ht="9" customHeight="1" x14ac:dyDescent="0.2">
      <c r="B117" s="30"/>
      <c r="C117" s="110"/>
      <c r="D117" s="110"/>
      <c r="E117" s="110"/>
      <c r="G117" s="35"/>
      <c r="H117" s="112"/>
      <c r="P117" s="31"/>
    </row>
    <row r="118" spans="1:16" ht="27.6" customHeight="1" x14ac:dyDescent="0.2">
      <c r="B118" s="30"/>
      <c r="C118" s="457" t="s">
        <v>416</v>
      </c>
      <c r="D118" s="457"/>
      <c r="E118" s="457"/>
      <c r="F118" s="458"/>
      <c r="G118" s="24" t="b">
        <v>0</v>
      </c>
      <c r="H118" s="111"/>
      <c r="P118" s="31"/>
    </row>
    <row r="119" spans="1:16" ht="9" customHeight="1" x14ac:dyDescent="0.2">
      <c r="B119" s="30"/>
      <c r="C119" s="110"/>
      <c r="D119" s="110"/>
      <c r="E119" s="110"/>
      <c r="H119" s="111"/>
      <c r="P119" s="31"/>
    </row>
    <row r="120" spans="1:16" ht="27.6" customHeight="1" x14ac:dyDescent="0.2">
      <c r="B120" s="30"/>
      <c r="C120" s="457" t="s">
        <v>417</v>
      </c>
      <c r="D120" s="457"/>
      <c r="E120" s="457"/>
      <c r="F120" s="458"/>
      <c r="G120" s="24" t="b">
        <v>0</v>
      </c>
      <c r="H120" s="111"/>
      <c r="P120" s="31"/>
    </row>
    <row r="121" spans="1:16" ht="9" customHeight="1" x14ac:dyDescent="0.2">
      <c r="B121" s="30"/>
      <c r="C121" s="87"/>
      <c r="D121" s="110"/>
      <c r="E121" s="110"/>
      <c r="G121" s="111"/>
      <c r="H121" s="111"/>
      <c r="P121" s="31"/>
    </row>
    <row r="122" spans="1:16" ht="33.75" customHeight="1" x14ac:dyDescent="0.2">
      <c r="B122" s="30"/>
      <c r="C122" s="457" t="s">
        <v>418</v>
      </c>
      <c r="D122" s="457"/>
      <c r="E122" s="457"/>
      <c r="F122" s="458"/>
      <c r="G122" s="24" t="b">
        <v>0</v>
      </c>
      <c r="H122" s="111"/>
      <c r="P122" s="31"/>
    </row>
    <row r="123" spans="1:16" ht="9.6" customHeight="1" x14ac:dyDescent="0.2">
      <c r="B123" s="30"/>
      <c r="C123" s="87"/>
      <c r="D123" s="110"/>
      <c r="E123" s="110"/>
      <c r="G123" s="111"/>
      <c r="H123" s="111"/>
      <c r="P123" s="31"/>
    </row>
    <row r="124" spans="1:16" ht="41.45" customHeight="1" x14ac:dyDescent="0.2">
      <c r="B124" s="30"/>
      <c r="C124" s="457" t="s">
        <v>419</v>
      </c>
      <c r="D124" s="457"/>
      <c r="E124" s="457"/>
      <c r="F124" s="458"/>
      <c r="G124" s="24" t="b">
        <v>0</v>
      </c>
      <c r="H124" s="111"/>
      <c r="P124" s="31"/>
    </row>
    <row r="125" spans="1:16" ht="9" customHeight="1" x14ac:dyDescent="0.2">
      <c r="B125" s="30"/>
      <c r="C125" s="87"/>
      <c r="D125" s="110"/>
      <c r="E125" s="110"/>
      <c r="H125" s="112"/>
      <c r="P125" s="31"/>
    </row>
    <row r="126" spans="1:16" ht="42.6" customHeight="1" x14ac:dyDescent="0.2">
      <c r="B126" s="30"/>
      <c r="C126" s="457" t="s">
        <v>420</v>
      </c>
      <c r="D126" s="457"/>
      <c r="E126" s="457"/>
      <c r="F126" s="458"/>
      <c r="G126" s="24" t="b">
        <v>0</v>
      </c>
      <c r="H126" s="111"/>
      <c r="I126" s="454"/>
      <c r="J126" s="454"/>
      <c r="K126" s="4" t="s">
        <v>421</v>
      </c>
      <c r="P126" s="31"/>
    </row>
    <row r="127" spans="1:16" x14ac:dyDescent="0.2">
      <c r="B127" s="30"/>
      <c r="P127" s="31"/>
    </row>
    <row r="128" spans="1:16" ht="16.5" thickBot="1" x14ac:dyDescent="0.3">
      <c r="A128" s="113"/>
      <c r="B128" s="88"/>
      <c r="C128" s="88"/>
      <c r="D128" s="88"/>
      <c r="E128" s="88"/>
      <c r="F128" s="88"/>
      <c r="G128" s="453" t="str">
        <f>IF(G98*G100*G102*G104*G106*G108*G110*G112*G114*G116*G118*G122*G124*G126=0,Lookups!D4,"")</f>
        <v>Not all checkboxes checked</v>
      </c>
      <c r="H128" s="453"/>
      <c r="I128" s="453"/>
      <c r="J128" s="88"/>
      <c r="K128" s="88"/>
      <c r="L128" s="88"/>
      <c r="M128" s="88"/>
      <c r="N128" s="88"/>
      <c r="O128" s="88"/>
      <c r="P128" s="114"/>
    </row>
    <row r="129" spans="1:16" ht="16.5" thickBot="1" x14ac:dyDescent="0.3">
      <c r="A129" s="113"/>
      <c r="B129" s="88"/>
      <c r="C129" s="88" t="s">
        <v>422</v>
      </c>
      <c r="D129" s="88"/>
      <c r="E129" s="88"/>
      <c r="F129" s="88"/>
      <c r="G129" s="88"/>
      <c r="H129" s="88"/>
      <c r="I129" s="88"/>
      <c r="J129" s="88"/>
      <c r="K129" s="88"/>
      <c r="L129" s="88"/>
      <c r="M129" s="88"/>
      <c r="N129" s="88"/>
      <c r="O129" s="88"/>
      <c r="P129" s="114"/>
    </row>
    <row r="130" spans="1:16" x14ac:dyDescent="0.2">
      <c r="B130" s="30"/>
      <c r="P130" s="31"/>
    </row>
    <row r="131" spans="1:16" ht="29.1" customHeight="1" x14ac:dyDescent="0.2">
      <c r="B131" s="30"/>
      <c r="C131" s="87" t="s">
        <v>423</v>
      </c>
      <c r="G131" s="15" t="s">
        <v>54</v>
      </c>
      <c r="H131" s="111"/>
      <c r="P131" s="31"/>
    </row>
    <row r="132" spans="1:16" ht="9" customHeight="1" x14ac:dyDescent="0.2">
      <c r="B132" s="30"/>
      <c r="C132" s="87"/>
      <c r="G132" s="115"/>
      <c r="H132" s="112"/>
      <c r="P132" s="31"/>
    </row>
    <row r="133" spans="1:16" ht="27" customHeight="1" x14ac:dyDescent="0.2">
      <c r="B133" s="30"/>
      <c r="C133" s="87" t="s">
        <v>424</v>
      </c>
      <c r="G133" s="15" t="s">
        <v>54</v>
      </c>
      <c r="H133" s="111"/>
      <c r="L133" s="461"/>
      <c r="M133" s="461"/>
      <c r="N133" s="115"/>
      <c r="P133" s="31"/>
    </row>
    <row r="134" spans="1:16" ht="9" customHeight="1" x14ac:dyDescent="0.2">
      <c r="B134" s="30"/>
      <c r="C134" s="87"/>
      <c r="L134" s="115"/>
      <c r="M134" s="115"/>
      <c r="N134" s="115"/>
      <c r="P134" s="31"/>
    </row>
    <row r="135" spans="1:16" ht="47.45" customHeight="1" x14ac:dyDescent="0.25">
      <c r="B135" s="30"/>
      <c r="C135" s="457" t="s">
        <v>425</v>
      </c>
      <c r="D135" s="457"/>
      <c r="E135" s="457"/>
      <c r="G135" s="454"/>
      <c r="H135" s="454"/>
      <c r="I135" s="455" t="s">
        <v>426</v>
      </c>
      <c r="J135" s="455"/>
      <c r="K135" s="454"/>
      <c r="L135" s="454"/>
      <c r="M135" s="35" t="s">
        <v>427</v>
      </c>
      <c r="N135" s="116"/>
      <c r="P135" s="31"/>
    </row>
    <row r="136" spans="1:16" x14ac:dyDescent="0.2">
      <c r="B136" s="30"/>
      <c r="P136" s="31"/>
    </row>
    <row r="137" spans="1:16" ht="16.5" thickBot="1" x14ac:dyDescent="0.3">
      <c r="B137" s="88"/>
      <c r="C137" s="88"/>
      <c r="D137" s="88"/>
      <c r="E137" s="88"/>
      <c r="F137" s="88"/>
      <c r="G137" s="453" t="str" cm="1">
        <f t="array" ref="G137">_xlfn.IFS(
      OR(G131=Lookups!$I$4,G133=Lookups!$I$4),Lookups!D5,
      AND(G133=Lookups!$F$5:$F$6,OR(ISBLANK(G135),ISBLANK(L133))), Lookups!D5,
      TRUE, ""
       )</f>
        <v>Section incomplete</v>
      </c>
      <c r="H137" s="453"/>
      <c r="I137" s="453"/>
      <c r="J137" s="88"/>
      <c r="K137" s="88"/>
      <c r="L137" s="88"/>
      <c r="M137" s="88"/>
      <c r="N137" s="88"/>
      <c r="O137" s="88"/>
      <c r="P137" s="114"/>
    </row>
    <row r="138" spans="1:16" ht="16.5" thickBot="1" x14ac:dyDescent="0.3">
      <c r="B138" s="90"/>
      <c r="C138" s="88" t="s">
        <v>428</v>
      </c>
      <c r="D138" s="88"/>
      <c r="E138" s="88"/>
      <c r="F138" s="88" t="s">
        <v>429</v>
      </c>
      <c r="G138" s="453" t="str">
        <f>IF(OR(G20=Lookups!D4,G128=Lookups!D4,G137=Lookups!D5),Lookups!D6,"")</f>
        <v>Not all sections complete</v>
      </c>
      <c r="H138" s="453"/>
      <c r="I138" s="453"/>
      <c r="J138" s="88"/>
      <c r="K138" s="88"/>
      <c r="L138" s="88"/>
      <c r="M138" s="88"/>
      <c r="N138" s="88"/>
      <c r="O138" s="88"/>
      <c r="P138" s="89"/>
    </row>
    <row r="139" spans="1:16" x14ac:dyDescent="0.2"/>
    <row r="140" spans="1:16" ht="18" x14ac:dyDescent="0.25">
      <c r="C140" s="117" t="s">
        <v>430</v>
      </c>
    </row>
  </sheetData>
  <sheetProtection algorithmName="SHA-512" hashValue="IXIYTfW5sXplwW+fxE9aIs5/FvQW6TEKKWM3ae+CfIrC2KXyi+EbrTEqi3Assrb9xD9AK+5ioLKOlbfPA9GbFQ==" saltValue="5Z9dEPpqwLt0aWGmFLx+4Q==" spinCount="100000" sheet="1" selectLockedCells="1"/>
  <protectedRanges>
    <protectedRange sqref="G58" name="Range1_1"/>
  </protectedRanges>
  <mergeCells count="80">
    <mergeCell ref="K72:N72"/>
    <mergeCell ref="G72:I72"/>
    <mergeCell ref="J62:N62"/>
    <mergeCell ref="C67:E67"/>
    <mergeCell ref="C120:F120"/>
    <mergeCell ref="C89:E89"/>
    <mergeCell ref="C66:F66"/>
    <mergeCell ref="C62:F62"/>
    <mergeCell ref="C64:F64"/>
    <mergeCell ref="C87:E87"/>
    <mergeCell ref="C91:E91"/>
    <mergeCell ref="C84:E84"/>
    <mergeCell ref="E81:F81"/>
    <mergeCell ref="E82:F82"/>
    <mergeCell ref="E83:F83"/>
    <mergeCell ref="C86:E86"/>
    <mergeCell ref="L133:M133"/>
    <mergeCell ref="C98:F98"/>
    <mergeCell ref="C106:F106"/>
    <mergeCell ref="C108:F108"/>
    <mergeCell ref="C100:F100"/>
    <mergeCell ref="C102:F102"/>
    <mergeCell ref="C104:F104"/>
    <mergeCell ref="C110:F110"/>
    <mergeCell ref="C112:F112"/>
    <mergeCell ref="C114:F114"/>
    <mergeCell ref="C116:F116"/>
    <mergeCell ref="C122:F122"/>
    <mergeCell ref="C124:F124"/>
    <mergeCell ref="C126:F126"/>
    <mergeCell ref="K135:L135"/>
    <mergeCell ref="J66:N66"/>
    <mergeCell ref="J60:N60"/>
    <mergeCell ref="J64:N64"/>
    <mergeCell ref="G20:I20"/>
    <mergeCell ref="G49:H49"/>
    <mergeCell ref="G50:H50"/>
    <mergeCell ref="G41:H41"/>
    <mergeCell ref="G23:H23"/>
    <mergeCell ref="G24:H24"/>
    <mergeCell ref="G26:H26"/>
    <mergeCell ref="G27:H27"/>
    <mergeCell ref="G34:H34"/>
    <mergeCell ref="J58:N58"/>
    <mergeCell ref="G44:H44"/>
    <mergeCell ref="G42:H42"/>
    <mergeCell ref="C85:E85"/>
    <mergeCell ref="E74:F74"/>
    <mergeCell ref="E75:F75"/>
    <mergeCell ref="E76:F76"/>
    <mergeCell ref="E77:F77"/>
    <mergeCell ref="E78:F78"/>
    <mergeCell ref="E79:F79"/>
    <mergeCell ref="E80:F80"/>
    <mergeCell ref="G138:I138"/>
    <mergeCell ref="G135:H135"/>
    <mergeCell ref="I135:J135"/>
    <mergeCell ref="C88:E88"/>
    <mergeCell ref="I126:J126"/>
    <mergeCell ref="G137:I137"/>
    <mergeCell ref="C118:F118"/>
    <mergeCell ref="C135:E135"/>
    <mergeCell ref="G128:I128"/>
    <mergeCell ref="C56:F56"/>
    <mergeCell ref="C58:F58"/>
    <mergeCell ref="C60:F60"/>
    <mergeCell ref="G39:H39"/>
    <mergeCell ref="J56:N56"/>
    <mergeCell ref="G46:H46"/>
    <mergeCell ref="G47:H47"/>
    <mergeCell ref="G48:H48"/>
    <mergeCell ref="G43:H43"/>
    <mergeCell ref="G38:H38"/>
    <mergeCell ref="G33:H33"/>
    <mergeCell ref="G28:H28"/>
    <mergeCell ref="G29:H29"/>
    <mergeCell ref="G31:H31"/>
    <mergeCell ref="G32:H32"/>
    <mergeCell ref="G37:H37"/>
    <mergeCell ref="G36:H36"/>
  </mergeCells>
  <phoneticPr fontId="11" type="noConversion"/>
  <conditionalFormatting sqref="G20">
    <cfRule type="expression" dxfId="5" priority="3">
      <formula>AND(G20="",J20="",M20="")</formula>
    </cfRule>
  </conditionalFormatting>
  <conditionalFormatting sqref="G128">
    <cfRule type="expression" dxfId="4" priority="2">
      <formula>AND(G128="",J128="",M128="")</formula>
    </cfRule>
  </conditionalFormatting>
  <conditionalFormatting sqref="G137:G138">
    <cfRule type="expression" dxfId="3" priority="1">
      <formula>AND(G137="")</formula>
    </cfRule>
  </conditionalFormatting>
  <pageMargins left="0.7" right="0.7" top="0.75" bottom="0.75" header="0.3" footer="0.3"/>
  <pageSetup paperSize="9" orientation="portrait" r:id="rId1"/>
  <headerFooter>
    <oddFooter>&amp;L_x000D_&amp;1#&amp;"Calibri"&amp;10&amp;KFF0000 Confidential</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2D0C82D-9951-4648-88F4-E4A61551BCAC}">
          <x14:formula1>
            <xm:f>Lookups!$I$4:$I$6</xm:f>
          </x14:formula1>
          <xm:sqref>G131</xm:sqref>
        </x14:dataValidation>
        <x14:dataValidation type="list" allowBlank="1" showInputMessage="1" showErrorMessage="1" xr:uid="{8B569AD3-240C-4089-B5B2-1A24320C7D09}">
          <x14:formula1>
            <xm:f>Lookups!$F$4:$F$6</xm:f>
          </x14:formula1>
          <xm:sqref>G133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C098-3FE3-4FAD-A3F5-D467340597D7}">
  <dimension ref="B2:EV14"/>
  <sheetViews>
    <sheetView workbookViewId="0">
      <selection activeCell="G135" sqref="G135:H135"/>
    </sheetView>
  </sheetViews>
  <sheetFormatPr defaultRowHeight="15" x14ac:dyDescent="0.25"/>
  <cols>
    <col min="109" max="109" width="10.5703125" bestFit="1" customWidth="1"/>
  </cols>
  <sheetData>
    <row r="2" spans="2:152" ht="15.75" thickBot="1" x14ac:dyDescent="0.3"/>
    <row r="3" spans="2:152" ht="16.149999999999999" customHeight="1" thickBot="1" x14ac:dyDescent="0.3">
      <c r="C3" s="238"/>
      <c r="D3" s="406" t="s">
        <v>199</v>
      </c>
      <c r="E3" s="406"/>
      <c r="F3" s="406"/>
      <c r="G3" s="406"/>
      <c r="H3" s="406"/>
      <c r="I3" s="406"/>
      <c r="J3" s="406"/>
      <c r="K3" s="407"/>
      <c r="L3" s="404" t="s">
        <v>200</v>
      </c>
      <c r="M3" s="405"/>
      <c r="N3" s="405"/>
      <c r="O3" s="405"/>
      <c r="P3" s="405"/>
      <c r="Q3" s="405"/>
      <c r="R3" s="405"/>
      <c r="S3" s="259" t="s">
        <v>201</v>
      </c>
      <c r="T3" s="259"/>
      <c r="U3" s="260"/>
      <c r="V3" s="260"/>
      <c r="W3" s="260"/>
      <c r="X3" s="260"/>
      <c r="Y3" s="261"/>
      <c r="Z3" s="411" t="s">
        <v>202</v>
      </c>
      <c r="AA3" s="412"/>
      <c r="AB3" s="412"/>
      <c r="AC3" s="412"/>
      <c r="AD3" s="412"/>
      <c r="AE3" s="412"/>
      <c r="AF3" s="412"/>
      <c r="AG3" s="256" t="s">
        <v>203</v>
      </c>
      <c r="AH3" s="257"/>
      <c r="AI3" s="257"/>
      <c r="AJ3" s="258"/>
      <c r="AK3" s="424" t="s">
        <v>237</v>
      </c>
      <c r="AL3" s="406"/>
      <c r="AM3" s="406"/>
      <c r="AN3" s="425"/>
      <c r="AO3" s="465" t="s">
        <v>238</v>
      </c>
      <c r="AP3" s="466"/>
      <c r="AQ3" s="466"/>
      <c r="AR3" s="466"/>
      <c r="AS3" s="466"/>
      <c r="AT3" s="466"/>
      <c r="AU3" s="466"/>
      <c r="AV3" s="466"/>
      <c r="AW3" s="467"/>
      <c r="AX3" s="428" t="s">
        <v>239</v>
      </c>
      <c r="AY3" s="429"/>
      <c r="AZ3" s="429"/>
      <c r="BA3" s="429"/>
      <c r="BB3" s="429"/>
      <c r="BC3" s="430"/>
      <c r="BD3" s="468" t="s">
        <v>240</v>
      </c>
      <c r="BE3" s="469"/>
      <c r="BF3" s="408" t="s">
        <v>262</v>
      </c>
      <c r="BG3" s="409"/>
      <c r="BH3" s="409"/>
      <c r="BI3" s="409"/>
      <c r="BJ3" s="409"/>
      <c r="BK3" s="410"/>
      <c r="BL3" s="413" t="s">
        <v>263</v>
      </c>
      <c r="BM3" s="414"/>
      <c r="BN3" s="414"/>
      <c r="BO3" s="414"/>
      <c r="BP3" s="414"/>
      <c r="BQ3" s="414"/>
      <c r="BR3" s="415"/>
      <c r="BS3" s="416" t="s">
        <v>264</v>
      </c>
      <c r="BT3" s="417"/>
      <c r="BU3" s="417"/>
      <c r="BV3" s="417"/>
      <c r="BW3" s="417"/>
      <c r="BX3" s="417"/>
      <c r="BY3" s="417"/>
      <c r="BZ3" s="418" t="s">
        <v>265</v>
      </c>
      <c r="CA3" s="419"/>
      <c r="CB3" s="419"/>
      <c r="CC3" s="420"/>
      <c r="CD3" s="104"/>
      <c r="CE3" s="421" t="s">
        <v>266</v>
      </c>
      <c r="CF3" s="422"/>
      <c r="CG3" s="422"/>
      <c r="CH3" s="422"/>
      <c r="CI3" s="422"/>
      <c r="CJ3" s="422"/>
      <c r="CK3" s="422"/>
      <c r="CL3" s="422"/>
      <c r="CM3" s="422"/>
      <c r="CN3" s="422"/>
      <c r="CO3" s="422"/>
      <c r="CP3" s="423"/>
      <c r="CQ3" s="435" t="s">
        <v>36</v>
      </c>
      <c r="CR3" s="436"/>
      <c r="CS3" s="436"/>
      <c r="CT3" s="437"/>
      <c r="CU3" s="413" t="s">
        <v>37</v>
      </c>
      <c r="CV3" s="414"/>
      <c r="CW3" s="414"/>
      <c r="CX3" s="414"/>
      <c r="CY3" s="414"/>
      <c r="CZ3" s="415"/>
      <c r="DA3" s="416" t="s">
        <v>292</v>
      </c>
      <c r="DB3" s="417"/>
      <c r="DC3" s="417"/>
      <c r="DD3" s="438"/>
      <c r="DE3" s="432" t="s">
        <v>297</v>
      </c>
      <c r="DF3" s="433"/>
      <c r="DG3" s="433"/>
      <c r="DH3" s="433"/>
      <c r="DI3" s="433"/>
      <c r="DJ3" s="433"/>
      <c r="DK3" s="434"/>
      <c r="DL3" s="424" t="s">
        <v>306</v>
      </c>
      <c r="DM3" s="406"/>
      <c r="DN3" s="406"/>
      <c r="DO3" s="406"/>
      <c r="DP3" s="406"/>
      <c r="DQ3" s="406"/>
      <c r="DR3" s="406"/>
      <c r="DS3" s="406"/>
      <c r="DT3" s="407"/>
      <c r="DU3" s="243"/>
      <c r="DV3" s="421" t="s">
        <v>266</v>
      </c>
      <c r="DW3" s="422"/>
      <c r="DX3" s="422"/>
      <c r="DY3" s="422"/>
      <c r="DZ3" s="422"/>
      <c r="EA3" s="422"/>
      <c r="EB3" s="422"/>
      <c r="EC3" s="422"/>
      <c r="ED3" s="422"/>
      <c r="EE3" s="422"/>
      <c r="EF3" s="423"/>
      <c r="EG3" s="442" t="s">
        <v>329</v>
      </c>
      <c r="EH3" s="443"/>
      <c r="EI3" s="443"/>
      <c r="EJ3" s="443"/>
      <c r="EK3" s="404" t="s">
        <v>330</v>
      </c>
      <c r="EL3" s="405"/>
      <c r="EM3" s="405"/>
      <c r="EN3" s="431"/>
      <c r="EO3" s="416" t="s">
        <v>331</v>
      </c>
      <c r="EP3" s="438"/>
      <c r="EQ3" s="439" t="s">
        <v>332</v>
      </c>
      <c r="ER3" s="440"/>
      <c r="ES3" s="440"/>
      <c r="ET3" s="440"/>
      <c r="EU3" s="440"/>
      <c r="EV3" s="441"/>
    </row>
    <row r="4" spans="2:152" ht="242.25" x14ac:dyDescent="0.25">
      <c r="B4" t="s">
        <v>431</v>
      </c>
      <c r="C4" s="63" t="s">
        <v>205</v>
      </c>
      <c r="D4" s="254" t="s">
        <v>206</v>
      </c>
      <c r="E4" s="64" t="s">
        <v>207</v>
      </c>
      <c r="F4" s="64" t="s">
        <v>208</v>
      </c>
      <c r="G4" s="64" t="s">
        <v>209</v>
      </c>
      <c r="H4" s="64" t="s">
        <v>210</v>
      </c>
      <c r="I4" s="64" t="s">
        <v>211</v>
      </c>
      <c r="J4" s="64" t="s">
        <v>212</v>
      </c>
      <c r="K4" s="65" t="s">
        <v>213</v>
      </c>
      <c r="L4" s="252" t="s">
        <v>214</v>
      </c>
      <c r="M4" s="67" t="s">
        <v>215</v>
      </c>
      <c r="N4" s="64" t="s">
        <v>216</v>
      </c>
      <c r="O4" s="64" t="s">
        <v>217</v>
      </c>
      <c r="P4" s="64" t="s">
        <v>218</v>
      </c>
      <c r="Q4" s="64" t="s">
        <v>219</v>
      </c>
      <c r="R4" s="220" t="s">
        <v>220</v>
      </c>
      <c r="S4" s="253" t="s">
        <v>221</v>
      </c>
      <c r="T4" s="64" t="s">
        <v>222</v>
      </c>
      <c r="U4" s="64" t="s">
        <v>223</v>
      </c>
      <c r="V4" s="64" t="s">
        <v>217</v>
      </c>
      <c r="W4" s="64" t="s">
        <v>218</v>
      </c>
      <c r="X4" s="64" t="s">
        <v>219</v>
      </c>
      <c r="Y4" s="65" t="s">
        <v>224</v>
      </c>
      <c r="Z4" s="253" t="s">
        <v>225</v>
      </c>
      <c r="AA4" s="67" t="s">
        <v>226</v>
      </c>
      <c r="AB4" s="64" t="s">
        <v>215</v>
      </c>
      <c r="AC4" s="64" t="s">
        <v>217</v>
      </c>
      <c r="AD4" s="64" t="s">
        <v>218</v>
      </c>
      <c r="AE4" s="64" t="s">
        <v>227</v>
      </c>
      <c r="AF4" s="220" t="s">
        <v>224</v>
      </c>
      <c r="AG4" s="253" t="s">
        <v>228</v>
      </c>
      <c r="AH4" s="254" t="s">
        <v>229</v>
      </c>
      <c r="AI4" s="254" t="s">
        <v>230</v>
      </c>
      <c r="AJ4" s="255" t="s">
        <v>231</v>
      </c>
      <c r="AK4" s="63" t="s">
        <v>241</v>
      </c>
      <c r="AL4" s="64" t="s">
        <v>242</v>
      </c>
      <c r="AM4" s="64" t="s">
        <v>243</v>
      </c>
      <c r="AN4" s="220" t="s">
        <v>244</v>
      </c>
      <c r="AO4" s="63" t="s">
        <v>245</v>
      </c>
      <c r="AP4" s="64" t="s">
        <v>246</v>
      </c>
      <c r="AQ4" s="254" t="s">
        <v>247</v>
      </c>
      <c r="AR4" s="254" t="s">
        <v>248</v>
      </c>
      <c r="AS4" s="254" t="s">
        <v>249</v>
      </c>
      <c r="AT4" s="254" t="s">
        <v>250</v>
      </c>
      <c r="AU4" s="254" t="s">
        <v>251</v>
      </c>
      <c r="AV4" s="254" t="s">
        <v>295</v>
      </c>
      <c r="AW4" s="255" t="s">
        <v>252</v>
      </c>
      <c r="AX4" s="63" t="s">
        <v>253</v>
      </c>
      <c r="AY4" s="254" t="s">
        <v>254</v>
      </c>
      <c r="AZ4" s="254" t="s">
        <v>255</v>
      </c>
      <c r="BA4" s="254" t="s">
        <v>256</v>
      </c>
      <c r="BB4" s="254" t="s">
        <v>257</v>
      </c>
      <c r="BC4" s="255" t="s">
        <v>258</v>
      </c>
      <c r="BD4" s="253" t="s">
        <v>259</v>
      </c>
      <c r="BE4" s="255" t="s">
        <v>260</v>
      </c>
      <c r="BF4" s="63" t="s">
        <v>267</v>
      </c>
      <c r="BG4" s="64" t="s">
        <v>268</v>
      </c>
      <c r="BH4" s="64" t="s">
        <v>217</v>
      </c>
      <c r="BI4" s="64" t="s">
        <v>218</v>
      </c>
      <c r="BJ4" s="64" t="s">
        <v>269</v>
      </c>
      <c r="BK4" s="220" t="s">
        <v>270</v>
      </c>
      <c r="BL4" s="253" t="s">
        <v>271</v>
      </c>
      <c r="BM4" s="64" t="s">
        <v>272</v>
      </c>
      <c r="BN4" s="64" t="s">
        <v>268</v>
      </c>
      <c r="BO4" s="64" t="s">
        <v>217</v>
      </c>
      <c r="BP4" s="64" t="s">
        <v>218</v>
      </c>
      <c r="BQ4" s="64" t="s">
        <v>269</v>
      </c>
      <c r="BR4" s="65" t="s">
        <v>273</v>
      </c>
      <c r="BS4" s="253" t="s">
        <v>274</v>
      </c>
      <c r="BT4" s="64" t="s">
        <v>272</v>
      </c>
      <c r="BU4" s="64" t="s">
        <v>268</v>
      </c>
      <c r="BV4" s="64" t="s">
        <v>217</v>
      </c>
      <c r="BW4" s="64" t="s">
        <v>218</v>
      </c>
      <c r="BX4" s="64" t="s">
        <v>269</v>
      </c>
      <c r="BY4" s="220" t="s">
        <v>273</v>
      </c>
      <c r="BZ4" s="63" t="s">
        <v>275</v>
      </c>
      <c r="CA4" s="64" t="s">
        <v>276</v>
      </c>
      <c r="CB4" s="64" t="s">
        <v>230</v>
      </c>
      <c r="CC4" s="65" t="s">
        <v>277</v>
      </c>
      <c r="CD4" s="4"/>
      <c r="CE4" s="304" t="s">
        <v>432</v>
      </c>
      <c r="CF4" s="295" t="s">
        <v>279</v>
      </c>
      <c r="CG4" s="295" t="s">
        <v>280</v>
      </c>
      <c r="CH4" s="295" t="s">
        <v>281</v>
      </c>
      <c r="CI4" s="295" t="s">
        <v>282</v>
      </c>
      <c r="CJ4" s="295" t="s">
        <v>283</v>
      </c>
      <c r="CK4" s="295" t="s">
        <v>284</v>
      </c>
      <c r="CL4" s="295" t="s">
        <v>285</v>
      </c>
      <c r="CM4" s="295" t="s">
        <v>286</v>
      </c>
      <c r="CN4" s="295" t="s">
        <v>287</v>
      </c>
      <c r="CO4" s="295" t="s">
        <v>288</v>
      </c>
      <c r="CP4" s="305" t="s">
        <v>289</v>
      </c>
      <c r="CQ4" s="63" t="s">
        <v>39</v>
      </c>
      <c r="CR4" s="64" t="s">
        <v>40</v>
      </c>
      <c r="CS4" s="64" t="s">
        <v>41</v>
      </c>
      <c r="CT4" s="65" t="s">
        <v>42</v>
      </c>
      <c r="CU4" s="63" t="s">
        <v>433</v>
      </c>
      <c r="CV4" s="64" t="s">
        <v>434</v>
      </c>
      <c r="CW4" s="64" t="s">
        <v>45</v>
      </c>
      <c r="CX4" s="64" t="s">
        <v>46</v>
      </c>
      <c r="CY4" s="64" t="s">
        <v>47</v>
      </c>
      <c r="CZ4" s="65" t="s">
        <v>48</v>
      </c>
      <c r="DA4" s="63" t="s">
        <v>49</v>
      </c>
      <c r="DB4" s="67" t="s">
        <v>293</v>
      </c>
      <c r="DC4" s="67" t="s">
        <v>294</v>
      </c>
      <c r="DD4" s="255" t="s">
        <v>295</v>
      </c>
      <c r="DE4" s="63" t="s">
        <v>435</v>
      </c>
      <c r="DF4" s="64" t="s">
        <v>436</v>
      </c>
      <c r="DG4" s="64" t="s">
        <v>300</v>
      </c>
      <c r="DH4" s="64" t="s">
        <v>301</v>
      </c>
      <c r="DI4" s="64" t="s">
        <v>302</v>
      </c>
      <c r="DJ4" s="64" t="s">
        <v>303</v>
      </c>
      <c r="DK4" s="65" t="s">
        <v>304</v>
      </c>
      <c r="DL4" s="63" t="s">
        <v>308</v>
      </c>
      <c r="DM4" s="64" t="s">
        <v>309</v>
      </c>
      <c r="DN4" s="291" t="s">
        <v>310</v>
      </c>
      <c r="DO4" s="291" t="s">
        <v>311</v>
      </c>
      <c r="DP4" s="64" t="s">
        <v>312</v>
      </c>
      <c r="DQ4" s="291" t="s">
        <v>313</v>
      </c>
      <c r="DR4" s="291" t="s">
        <v>314</v>
      </c>
      <c r="DS4" s="291" t="s">
        <v>315</v>
      </c>
      <c r="DT4" s="292" t="s">
        <v>316</v>
      </c>
      <c r="DU4" s="36"/>
      <c r="DV4" s="304" t="s">
        <v>317</v>
      </c>
      <c r="DW4" s="295" t="s">
        <v>318</v>
      </c>
      <c r="DX4" s="295" t="s">
        <v>319</v>
      </c>
      <c r="DY4" s="295" t="s">
        <v>320</v>
      </c>
      <c r="DZ4" s="295" t="s">
        <v>321</v>
      </c>
      <c r="EA4" s="295" t="s">
        <v>322</v>
      </c>
      <c r="EB4" s="295" t="s">
        <v>323</v>
      </c>
      <c r="EC4" s="295" t="s">
        <v>324</v>
      </c>
      <c r="ED4" s="295" t="s">
        <v>325</v>
      </c>
      <c r="EE4" s="295" t="s">
        <v>326</v>
      </c>
      <c r="EF4" s="305" t="s">
        <v>327</v>
      </c>
      <c r="EG4" s="293" t="s">
        <v>333</v>
      </c>
      <c r="EH4" s="64" t="s">
        <v>334</v>
      </c>
      <c r="EI4" s="64" t="s">
        <v>335</v>
      </c>
      <c r="EJ4" s="220" t="s">
        <v>336</v>
      </c>
      <c r="EK4" s="253" t="s">
        <v>337</v>
      </c>
      <c r="EL4" s="254" t="s">
        <v>338</v>
      </c>
      <c r="EM4" s="254" t="s">
        <v>339</v>
      </c>
      <c r="EN4" s="255" t="s">
        <v>340</v>
      </c>
      <c r="EO4" s="63" t="s">
        <v>341</v>
      </c>
      <c r="EP4" s="65" t="s">
        <v>342</v>
      </c>
      <c r="EQ4" s="314" t="str">
        <f>'4. Financial Detail'!O23</f>
        <v>Date Dropdown</v>
      </c>
      <c r="ER4" s="314" t="str">
        <f>'4. Financial Detail'!P23</f>
        <v>Date Dropdown</v>
      </c>
      <c r="ES4" s="314" t="str">
        <f>'4. Financial Detail'!Q23</f>
        <v>Date Dropdown</v>
      </c>
      <c r="ET4" s="314" t="str">
        <f>'4. Financial Detail'!R23</f>
        <v>Date Dropdown</v>
      </c>
      <c r="EU4" s="120" t="s">
        <v>343</v>
      </c>
      <c r="EV4" s="193" t="s">
        <v>344</v>
      </c>
    </row>
    <row r="5" spans="2:152" x14ac:dyDescent="0.25">
      <c r="B5">
        <f>'6. Summary &amp; Declaration'!$G$23</f>
        <v>0</v>
      </c>
      <c r="C5" s="127">
        <f>'2. Technical Details'!D9</f>
        <v>0</v>
      </c>
      <c r="D5" s="127">
        <f>'2. Technical Details'!E9</f>
        <v>0</v>
      </c>
      <c r="E5" s="127">
        <f>'2. Technical Details'!F9</f>
        <v>0</v>
      </c>
      <c r="F5" s="127" t="str">
        <f>'2. Technical Details'!G9</f>
        <v>Please select</v>
      </c>
      <c r="G5" s="127">
        <f>'2. Technical Details'!H9</f>
        <v>0</v>
      </c>
      <c r="H5" s="127" t="b">
        <f>'2. Technical Details'!I9</f>
        <v>0</v>
      </c>
      <c r="I5" s="127" t="b">
        <f>'2. Technical Details'!J9</f>
        <v>0</v>
      </c>
      <c r="J5" s="127" t="b">
        <f>'2. Technical Details'!K9</f>
        <v>0</v>
      </c>
      <c r="K5" s="127" t="b">
        <f>'2. Technical Details'!L9</f>
        <v>0</v>
      </c>
      <c r="L5" s="127">
        <f>'2. Technical Details'!M9</f>
        <v>0</v>
      </c>
      <c r="M5" s="127">
        <f>'2. Technical Details'!N9</f>
        <v>0</v>
      </c>
      <c r="N5" s="127">
        <f>'2. Technical Details'!O9</f>
        <v>0</v>
      </c>
      <c r="O5" s="127">
        <f>'2. Technical Details'!P9</f>
        <v>0</v>
      </c>
      <c r="P5" s="127">
        <f>'2. Technical Details'!Q9</f>
        <v>0</v>
      </c>
      <c r="Q5" s="127">
        <f>'2. Technical Details'!R9</f>
        <v>0</v>
      </c>
      <c r="R5" s="127">
        <f>'2. Technical Details'!S9</f>
        <v>0</v>
      </c>
      <c r="S5" s="127" t="b">
        <f>'2. Technical Details'!T9</f>
        <v>0</v>
      </c>
      <c r="T5" s="127">
        <f>'2. Technical Details'!U9</f>
        <v>0</v>
      </c>
      <c r="U5" s="127">
        <f>'2. Technical Details'!V9</f>
        <v>0</v>
      </c>
      <c r="V5" s="127">
        <f>'2. Technical Details'!W9</f>
        <v>0</v>
      </c>
      <c r="W5" s="127">
        <f>'2. Technical Details'!X9</f>
        <v>0</v>
      </c>
      <c r="X5" s="127">
        <f>'2. Technical Details'!Y9</f>
        <v>0</v>
      </c>
      <c r="Y5" s="127">
        <f>'2. Technical Details'!Z9</f>
        <v>0</v>
      </c>
      <c r="Z5" s="127" t="b">
        <f>'2. Technical Details'!AA9</f>
        <v>0</v>
      </c>
      <c r="AA5" s="127">
        <f>'2. Technical Details'!AB9</f>
        <v>0</v>
      </c>
      <c r="AB5" s="127">
        <f>'2. Technical Details'!AC9</f>
        <v>0</v>
      </c>
      <c r="AC5" s="127">
        <f>'2. Technical Details'!AD9</f>
        <v>0</v>
      </c>
      <c r="AD5" s="127">
        <f>'2. Technical Details'!AE9</f>
        <v>0</v>
      </c>
      <c r="AE5" s="127">
        <f>'2. Technical Details'!AF9</f>
        <v>0</v>
      </c>
      <c r="AF5" s="127">
        <f>'2. Technical Details'!AG9</f>
        <v>0</v>
      </c>
      <c r="AG5" s="127">
        <f>'2. Technical Details'!AH9</f>
        <v>0</v>
      </c>
      <c r="AH5" s="127">
        <f>'2. Technical Details'!AI9</f>
        <v>0</v>
      </c>
      <c r="AI5" s="127">
        <f>'2. Technical Details'!AJ9</f>
        <v>0</v>
      </c>
      <c r="AJ5" s="127">
        <f>'2. Technical Details'!AK9</f>
        <v>0</v>
      </c>
      <c r="AK5" s="125">
        <f>'2. Technical Details'!E25</f>
        <v>0</v>
      </c>
      <c r="AL5" s="125">
        <f>'2. Technical Details'!F25</f>
        <v>0</v>
      </c>
      <c r="AM5" s="125">
        <f>'2. Technical Details'!G25</f>
        <v>0</v>
      </c>
      <c r="AN5" s="125">
        <f>'2. Technical Details'!H25</f>
        <v>0</v>
      </c>
      <c r="AO5" s="125" t="b">
        <f>'2. Technical Details'!I25</f>
        <v>0</v>
      </c>
      <c r="AP5" s="125" t="b">
        <f>'2. Technical Details'!J25</f>
        <v>0</v>
      </c>
      <c r="AQ5" s="125" t="b">
        <f>'2. Technical Details'!K25</f>
        <v>0</v>
      </c>
      <c r="AR5" s="125" t="str">
        <f>'2. Technical Details'!L25</f>
        <v>Please select</v>
      </c>
      <c r="AS5" s="125" t="str">
        <f>'2. Technical Details'!M25</f>
        <v>Please select</v>
      </c>
      <c r="AT5" s="125" t="b">
        <f>'2. Technical Details'!N25</f>
        <v>0</v>
      </c>
      <c r="AU5" s="125" t="b">
        <f>'2. Technical Details'!O25</f>
        <v>0</v>
      </c>
      <c r="AV5" s="125" t="e">
        <f>'2. Technical Details'!#REF!</f>
        <v>#REF!</v>
      </c>
      <c r="AW5" s="125">
        <f>'2. Technical Details'!P25</f>
        <v>0</v>
      </c>
      <c r="AX5" s="125" t="b">
        <f>'2. Technical Details'!Q25</f>
        <v>0</v>
      </c>
      <c r="AY5" s="125" t="b">
        <f>'2. Technical Details'!R25</f>
        <v>0</v>
      </c>
      <c r="AZ5" s="125" t="b">
        <f>'2. Technical Details'!S25</f>
        <v>0</v>
      </c>
      <c r="BA5" s="125" t="b">
        <f>'2. Technical Details'!T25</f>
        <v>0</v>
      </c>
      <c r="BB5" s="125" t="b">
        <f>'2. Technical Details'!U25</f>
        <v>0</v>
      </c>
      <c r="BC5" s="125">
        <f>'2. Technical Details'!V25</f>
        <v>0</v>
      </c>
      <c r="BD5" s="125">
        <f>'2. Technical Details'!W25</f>
        <v>0</v>
      </c>
      <c r="BE5" s="125">
        <f>'2. Technical Details'!X25</f>
        <v>0</v>
      </c>
      <c r="BF5">
        <f>'2. Technical Details'!E40</f>
        <v>0</v>
      </c>
      <c r="BG5">
        <f>'2. Technical Details'!F40</f>
        <v>0</v>
      </c>
      <c r="BH5">
        <f>'2. Technical Details'!G40</f>
        <v>0</v>
      </c>
      <c r="BI5">
        <f>'2. Technical Details'!H40</f>
        <v>0</v>
      </c>
      <c r="BJ5">
        <f>'2. Technical Details'!I40</f>
        <v>0</v>
      </c>
      <c r="BK5" t="str">
        <f>'2. Technical Details'!J40</f>
        <v/>
      </c>
      <c r="BL5" t="b">
        <f>'2. Technical Details'!K40</f>
        <v>0</v>
      </c>
      <c r="BM5">
        <f>'2. Technical Details'!L40</f>
        <v>0</v>
      </c>
      <c r="BN5">
        <f>'2. Technical Details'!M40</f>
        <v>0</v>
      </c>
      <c r="BO5">
        <f>'2. Technical Details'!N40</f>
        <v>0</v>
      </c>
      <c r="BP5">
        <f>'2. Technical Details'!O40</f>
        <v>0</v>
      </c>
      <c r="BQ5">
        <f>'2. Technical Details'!P40</f>
        <v>0</v>
      </c>
      <c r="BR5" t="str">
        <f>'2. Technical Details'!Q40</f>
        <v/>
      </c>
      <c r="BS5" t="b">
        <f>'2. Technical Details'!R40</f>
        <v>0</v>
      </c>
      <c r="BT5">
        <f>'2. Technical Details'!S40</f>
        <v>0</v>
      </c>
      <c r="BU5">
        <f>'2. Technical Details'!T40</f>
        <v>0</v>
      </c>
      <c r="BV5">
        <f>'2. Technical Details'!U40</f>
        <v>0</v>
      </c>
      <c r="BW5">
        <f>'2. Technical Details'!V40</f>
        <v>0</v>
      </c>
      <c r="BX5">
        <f>'2. Technical Details'!W40</f>
        <v>0</v>
      </c>
      <c r="BY5" t="str">
        <f>'2. Technical Details'!X40</f>
        <v/>
      </c>
      <c r="BZ5">
        <f>'2. Technical Details'!Y40</f>
        <v>0</v>
      </c>
      <c r="CA5">
        <f>'2. Technical Details'!Z40</f>
        <v>0</v>
      </c>
      <c r="CB5">
        <f>'2. Technical Details'!AA40</f>
        <v>0</v>
      </c>
      <c r="CC5">
        <f>'2. Technical Details'!AB40</f>
        <v>0</v>
      </c>
      <c r="CD5">
        <f>'2. Technical Details'!AC40</f>
        <v>0</v>
      </c>
      <c r="CE5" t="str">
        <f>'2. Technical Details'!AD40</f>
        <v/>
      </c>
      <c r="CF5" t="str">
        <f>'2. Technical Details'!AE40</f>
        <v/>
      </c>
      <c r="CG5">
        <f>'2. Technical Details'!AF40</f>
        <v>0</v>
      </c>
      <c r="CH5">
        <f>'2. Technical Details'!AG40</f>
        <v>0</v>
      </c>
      <c r="CI5">
        <f>'2. Technical Details'!AH40</f>
        <v>0</v>
      </c>
      <c r="CJ5">
        <f>'2. Technical Details'!AI40</f>
        <v>0</v>
      </c>
      <c r="CK5">
        <f>'2. Technical Details'!AJ40</f>
        <v>0</v>
      </c>
      <c r="CL5" t="str">
        <f>'2. Technical Details'!AK40</f>
        <v/>
      </c>
      <c r="CM5" t="str">
        <f>'2. Technical Details'!AL40</f>
        <v/>
      </c>
      <c r="CN5">
        <f>'2. Technical Details'!AM40</f>
        <v>0</v>
      </c>
      <c r="CO5" t="str">
        <f>'2. Technical Details'!AN40</f>
        <v/>
      </c>
      <c r="CP5" t="str">
        <f>'2. Technical Details'!AO40</f>
        <v/>
      </c>
      <c r="CQ5">
        <f>'3. Deliverability Details'!E9</f>
        <v>0</v>
      </c>
      <c r="CR5">
        <f>'3. Deliverability Details'!F9</f>
        <v>0</v>
      </c>
      <c r="CS5">
        <f>'3. Deliverability Details'!G9</f>
        <v>0</v>
      </c>
      <c r="CT5">
        <f>'3. Deliverability Details'!H9</f>
        <v>0</v>
      </c>
      <c r="CU5">
        <f>'3. Deliverability Details'!I9</f>
        <v>0</v>
      </c>
      <c r="CV5">
        <f>'3. Deliverability Details'!J9</f>
        <v>0</v>
      </c>
      <c r="CW5">
        <f>'3. Deliverability Details'!K9</f>
        <v>0</v>
      </c>
      <c r="CX5">
        <f>'3. Deliverability Details'!L9</f>
        <v>0</v>
      </c>
      <c r="CY5">
        <f>'3. Deliverability Details'!M9</f>
        <v>0</v>
      </c>
      <c r="CZ5">
        <f>'3. Deliverability Details'!N9</f>
        <v>0</v>
      </c>
      <c r="DA5">
        <f>'3. Deliverability Details'!O9</f>
        <v>0</v>
      </c>
      <c r="DB5" t="b">
        <f>'3. Deliverability Details'!P9</f>
        <v>0</v>
      </c>
      <c r="DC5" t="b">
        <f>'3. Deliverability Details'!Q9</f>
        <v>0</v>
      </c>
      <c r="DD5" t="b">
        <f>'3. Deliverability Details'!R9</f>
        <v>0</v>
      </c>
      <c r="DE5" s="17">
        <f>'3. Deliverability Details'!E25</f>
        <v>0</v>
      </c>
      <c r="DF5" s="17">
        <f>'3. Deliverability Details'!F25</f>
        <v>0</v>
      </c>
      <c r="DG5" s="17">
        <f>'3. Deliverability Details'!G25</f>
        <v>0</v>
      </c>
      <c r="DH5" s="17">
        <f>'3. Deliverability Details'!H25</f>
        <v>0</v>
      </c>
      <c r="DI5" s="17">
        <f>'3. Deliverability Details'!I25</f>
        <v>0</v>
      </c>
      <c r="DJ5" s="17">
        <f>'3. Deliverability Details'!J25</f>
        <v>0</v>
      </c>
      <c r="DK5" s="17">
        <f>'3. Deliverability Details'!K25</f>
        <v>0</v>
      </c>
      <c r="DL5">
        <f>'4. Financial Detail'!E9</f>
        <v>0</v>
      </c>
      <c r="DM5">
        <f>'4. Financial Detail'!F9</f>
        <v>0</v>
      </c>
      <c r="DN5">
        <f>'4. Financial Detail'!G9</f>
        <v>0</v>
      </c>
      <c r="DO5">
        <f>'4. Financial Detail'!H9</f>
        <v>0</v>
      </c>
      <c r="DP5">
        <f>'4. Financial Detail'!I9</f>
        <v>0</v>
      </c>
      <c r="DQ5">
        <f>'4. Financial Detail'!J9</f>
        <v>0</v>
      </c>
      <c r="DR5">
        <f>'4. Financial Detail'!K9</f>
        <v>0</v>
      </c>
      <c r="DS5">
        <f>'4. Financial Detail'!L9</f>
        <v>0</v>
      </c>
      <c r="DT5">
        <f>'4. Financial Detail'!M9</f>
        <v>0</v>
      </c>
      <c r="DU5">
        <f>'4. Financial Detail'!N9</f>
        <v>0</v>
      </c>
      <c r="DV5" t="str">
        <f>'4. Financial Detail'!O9</f>
        <v/>
      </c>
      <c r="DW5" t="str">
        <f>'4. Financial Detail'!P9</f>
        <v/>
      </c>
      <c r="DX5" t="str">
        <f>'4. Financial Detail'!Q9</f>
        <v/>
      </c>
      <c r="DY5" t="str">
        <f>'4. Financial Detail'!R9</f>
        <v/>
      </c>
      <c r="DZ5" t="str">
        <f>'4. Financial Detail'!S9</f>
        <v/>
      </c>
      <c r="EA5" t="str">
        <f>'4. Financial Detail'!T9</f>
        <v/>
      </c>
      <c r="EB5" t="str">
        <f>'4. Financial Detail'!U9</f>
        <v/>
      </c>
      <c r="EC5" t="str">
        <f>'4. Financial Detail'!V9</f>
        <v/>
      </c>
      <c r="ED5" t="str">
        <f>'4. Financial Detail'!W9</f>
        <v/>
      </c>
      <c r="EE5" t="str">
        <f>'4. Financial Detail'!X9</f>
        <v/>
      </c>
      <c r="EF5" t="str">
        <f>'4. Financial Detail'!Y9</f>
        <v/>
      </c>
      <c r="EG5">
        <f>'4. Financial Detail'!E24</f>
        <v>0</v>
      </c>
      <c r="EH5" t="b">
        <f>'4. Financial Detail'!F24</f>
        <v>0</v>
      </c>
      <c r="EI5" t="str">
        <f>'4. Financial Detail'!G24</f>
        <v/>
      </c>
      <c r="EJ5" t="str">
        <f>'4. Financial Detail'!H24</f>
        <v/>
      </c>
      <c r="EK5">
        <f>'4. Financial Detail'!I24</f>
        <v>0</v>
      </c>
      <c r="EL5">
        <f>'4. Financial Detail'!J24</f>
        <v>0</v>
      </c>
      <c r="EM5">
        <f>'4. Financial Detail'!K24</f>
        <v>0</v>
      </c>
      <c r="EN5">
        <f>'4. Financial Detail'!L24</f>
        <v>0</v>
      </c>
      <c r="EO5">
        <f>'4. Financial Detail'!M24</f>
        <v>0</v>
      </c>
      <c r="EP5">
        <f>'4. Financial Detail'!N24</f>
        <v>0</v>
      </c>
      <c r="EQ5">
        <f>'4. Financial Detail'!O24</f>
        <v>0</v>
      </c>
      <c r="ER5">
        <f>'4. Financial Detail'!P24</f>
        <v>0</v>
      </c>
      <c r="ES5">
        <f>'4. Financial Detail'!Q24</f>
        <v>0</v>
      </c>
      <c r="ET5">
        <f>'4. Financial Detail'!R24</f>
        <v>0</v>
      </c>
      <c r="EU5">
        <f>'4. Financial Detail'!S24</f>
        <v>0</v>
      </c>
      <c r="EV5" t="str">
        <f>'4. Financial Detail'!T24</f>
        <v/>
      </c>
    </row>
    <row r="6" spans="2:152" x14ac:dyDescent="0.25">
      <c r="B6">
        <f>'6. Summary &amp; Declaration'!$G$23</f>
        <v>0</v>
      </c>
      <c r="C6" s="127">
        <f>'2. Technical Details'!D10</f>
        <v>0</v>
      </c>
      <c r="D6" s="127">
        <f>'2. Technical Details'!E10</f>
        <v>0</v>
      </c>
      <c r="E6" s="127">
        <f>'2. Technical Details'!F10</f>
        <v>0</v>
      </c>
      <c r="F6" s="127" t="str">
        <f>'2. Technical Details'!G10</f>
        <v>Please select</v>
      </c>
      <c r="G6" s="127">
        <f>'2. Technical Details'!H10</f>
        <v>0</v>
      </c>
      <c r="H6" s="127" t="b">
        <f>'2. Technical Details'!I10</f>
        <v>0</v>
      </c>
      <c r="I6" s="127" t="b">
        <f>'2. Technical Details'!J10</f>
        <v>0</v>
      </c>
      <c r="J6" s="127" t="b">
        <f>'2. Technical Details'!K10</f>
        <v>0</v>
      </c>
      <c r="K6" s="127" t="b">
        <f>'2. Technical Details'!L10</f>
        <v>0</v>
      </c>
      <c r="L6" s="127">
        <f>'2. Technical Details'!M10</f>
        <v>0</v>
      </c>
      <c r="M6" s="127">
        <f>'2. Technical Details'!N10</f>
        <v>0</v>
      </c>
      <c r="N6" s="127">
        <f>'2. Technical Details'!O10</f>
        <v>0</v>
      </c>
      <c r="O6" s="127">
        <f>'2. Technical Details'!P10</f>
        <v>0</v>
      </c>
      <c r="P6" s="127">
        <f>'2. Technical Details'!Q10</f>
        <v>0</v>
      </c>
      <c r="Q6" s="127">
        <f>'2. Technical Details'!R10</f>
        <v>0</v>
      </c>
      <c r="R6" s="127">
        <f>'2. Technical Details'!S10</f>
        <v>0</v>
      </c>
      <c r="S6" s="127" t="b">
        <f>'2. Technical Details'!T10</f>
        <v>0</v>
      </c>
      <c r="T6" s="127">
        <f>'2. Technical Details'!U10</f>
        <v>0</v>
      </c>
      <c r="U6" s="127">
        <f>'2. Technical Details'!V10</f>
        <v>0</v>
      </c>
      <c r="V6" s="127">
        <f>'2. Technical Details'!W10</f>
        <v>0</v>
      </c>
      <c r="W6" s="127">
        <f>'2. Technical Details'!X10</f>
        <v>0</v>
      </c>
      <c r="X6" s="127">
        <f>'2. Technical Details'!Y10</f>
        <v>0</v>
      </c>
      <c r="Y6" s="127">
        <f>'2. Technical Details'!Z10</f>
        <v>0</v>
      </c>
      <c r="Z6" s="127" t="b">
        <f>'2. Technical Details'!AA10</f>
        <v>0</v>
      </c>
      <c r="AA6" s="127">
        <f>'2. Technical Details'!AB10</f>
        <v>0</v>
      </c>
      <c r="AB6" s="127">
        <f>'2. Technical Details'!AC10</f>
        <v>0</v>
      </c>
      <c r="AC6" s="127">
        <f>'2. Technical Details'!AD10</f>
        <v>0</v>
      </c>
      <c r="AD6" s="127">
        <f>'2. Technical Details'!AE10</f>
        <v>0</v>
      </c>
      <c r="AE6" s="127">
        <f>'2. Technical Details'!AF10</f>
        <v>0</v>
      </c>
      <c r="AF6" s="127">
        <f>'2. Technical Details'!AG10</f>
        <v>0</v>
      </c>
      <c r="AG6" s="127">
        <f>'2. Technical Details'!AH10</f>
        <v>0</v>
      </c>
      <c r="AH6" s="127">
        <f>'2. Technical Details'!AI10</f>
        <v>0</v>
      </c>
      <c r="AI6" s="127">
        <f>'2. Technical Details'!AJ10</f>
        <v>0</v>
      </c>
      <c r="AJ6" s="127">
        <f>'2. Technical Details'!AK10</f>
        <v>0</v>
      </c>
      <c r="AK6" s="125">
        <f>'2. Technical Details'!E26</f>
        <v>0</v>
      </c>
      <c r="AL6" s="125">
        <f>'2. Technical Details'!F26</f>
        <v>0</v>
      </c>
      <c r="AM6" s="125">
        <f>'2. Technical Details'!G26</f>
        <v>0</v>
      </c>
      <c r="AN6" s="125">
        <f>'2. Technical Details'!H26</f>
        <v>0</v>
      </c>
      <c r="AO6" s="125" t="b">
        <f>'2. Technical Details'!I26</f>
        <v>0</v>
      </c>
      <c r="AP6" s="125" t="b">
        <f>'2. Technical Details'!J26</f>
        <v>0</v>
      </c>
      <c r="AQ6" s="125" t="b">
        <f>'2. Technical Details'!K26</f>
        <v>0</v>
      </c>
      <c r="AR6" s="125" t="str">
        <f>'2. Technical Details'!L26</f>
        <v>Please select</v>
      </c>
      <c r="AS6" s="125" t="str">
        <f>'2. Technical Details'!M26</f>
        <v>Please select</v>
      </c>
      <c r="AT6" s="125" t="b">
        <f>'2. Technical Details'!N26</f>
        <v>0</v>
      </c>
      <c r="AU6" s="125" t="b">
        <f>'2. Technical Details'!O26</f>
        <v>0</v>
      </c>
      <c r="AV6" s="125" t="e">
        <f>'2. Technical Details'!#REF!</f>
        <v>#REF!</v>
      </c>
      <c r="AW6" s="125">
        <f>'2. Technical Details'!P26</f>
        <v>0</v>
      </c>
      <c r="AX6" s="125" t="b">
        <f>'2. Technical Details'!Q26</f>
        <v>0</v>
      </c>
      <c r="AY6" s="125" t="b">
        <f>'2. Technical Details'!R26</f>
        <v>0</v>
      </c>
      <c r="AZ6" s="125" t="b">
        <f>'2. Technical Details'!S26</f>
        <v>0</v>
      </c>
      <c r="BA6" s="125" t="b">
        <f>'2. Technical Details'!T26</f>
        <v>0</v>
      </c>
      <c r="BB6" s="125" t="b">
        <f>'2. Technical Details'!U26</f>
        <v>0</v>
      </c>
      <c r="BC6" s="125">
        <f>'2. Technical Details'!V26</f>
        <v>0</v>
      </c>
      <c r="BD6" s="125">
        <f>'2. Technical Details'!W26</f>
        <v>0</v>
      </c>
      <c r="BE6" s="125">
        <f>'2. Technical Details'!X26</f>
        <v>0</v>
      </c>
      <c r="BF6">
        <f>'2. Technical Details'!E41</f>
        <v>0</v>
      </c>
      <c r="BG6">
        <f>'2. Technical Details'!F41</f>
        <v>0</v>
      </c>
      <c r="BH6">
        <f>'2. Technical Details'!G41</f>
        <v>0</v>
      </c>
      <c r="BI6">
        <f>'2. Technical Details'!H41</f>
        <v>0</v>
      </c>
      <c r="BJ6">
        <f>'2. Technical Details'!I41</f>
        <v>0</v>
      </c>
      <c r="BK6" t="str">
        <f>'2. Technical Details'!J41</f>
        <v/>
      </c>
      <c r="BL6" t="b">
        <f>'2. Technical Details'!K41</f>
        <v>0</v>
      </c>
      <c r="BM6">
        <f>'2. Technical Details'!L41</f>
        <v>0</v>
      </c>
      <c r="BN6">
        <f>'2. Technical Details'!M41</f>
        <v>0</v>
      </c>
      <c r="BO6">
        <f>'2. Technical Details'!N41</f>
        <v>0</v>
      </c>
      <c r="BP6">
        <f>'2. Technical Details'!O41</f>
        <v>0</v>
      </c>
      <c r="BQ6">
        <f>'2. Technical Details'!P41</f>
        <v>0</v>
      </c>
      <c r="BR6" t="str">
        <f>'2. Technical Details'!Q41</f>
        <v/>
      </c>
      <c r="BS6" t="b">
        <f>'2. Technical Details'!R41</f>
        <v>0</v>
      </c>
      <c r="BT6">
        <f>'2. Technical Details'!S41</f>
        <v>0</v>
      </c>
      <c r="BU6">
        <f>'2. Technical Details'!T41</f>
        <v>0</v>
      </c>
      <c r="BV6">
        <f>'2. Technical Details'!U41</f>
        <v>0</v>
      </c>
      <c r="BW6">
        <f>'2. Technical Details'!V41</f>
        <v>0</v>
      </c>
      <c r="BX6">
        <f>'2. Technical Details'!W41</f>
        <v>0</v>
      </c>
      <c r="BY6" t="str">
        <f>'2. Technical Details'!X41</f>
        <v/>
      </c>
      <c r="BZ6">
        <f>'2. Technical Details'!Y41</f>
        <v>0</v>
      </c>
      <c r="CA6">
        <f>'2. Technical Details'!Z41</f>
        <v>0</v>
      </c>
      <c r="CB6">
        <f>'2. Technical Details'!AA41</f>
        <v>0</v>
      </c>
      <c r="CC6">
        <f>'2. Technical Details'!AB41</f>
        <v>0</v>
      </c>
      <c r="CD6">
        <f>'2. Technical Details'!AC41</f>
        <v>0</v>
      </c>
      <c r="CE6" t="str">
        <f>'2. Technical Details'!AD41</f>
        <v/>
      </c>
      <c r="CF6" t="str">
        <f>'2. Technical Details'!AE41</f>
        <v/>
      </c>
      <c r="CG6">
        <f>'2. Technical Details'!AF41</f>
        <v>0</v>
      </c>
      <c r="CH6">
        <f>'2. Technical Details'!AG41</f>
        <v>0</v>
      </c>
      <c r="CI6">
        <f>'2. Technical Details'!AH41</f>
        <v>0</v>
      </c>
      <c r="CJ6">
        <f>'2. Technical Details'!AI41</f>
        <v>0</v>
      </c>
      <c r="CK6">
        <f>'2. Technical Details'!AJ41</f>
        <v>0</v>
      </c>
      <c r="CL6" t="str">
        <f>'2. Technical Details'!AK41</f>
        <v/>
      </c>
      <c r="CM6" t="str">
        <f>'2. Technical Details'!AL41</f>
        <v/>
      </c>
      <c r="CN6">
        <f>'2. Technical Details'!AM41</f>
        <v>0</v>
      </c>
      <c r="CO6" t="str">
        <f>'2. Technical Details'!AN41</f>
        <v/>
      </c>
      <c r="CP6" t="str">
        <f>'2. Technical Details'!AO41</f>
        <v/>
      </c>
      <c r="CQ6">
        <f>'3. Deliverability Details'!E10</f>
        <v>0</v>
      </c>
      <c r="CR6">
        <f>'3. Deliverability Details'!F10</f>
        <v>0</v>
      </c>
      <c r="CS6">
        <f>'3. Deliverability Details'!G10</f>
        <v>0</v>
      </c>
      <c r="CT6">
        <f>'3. Deliverability Details'!H10</f>
        <v>0</v>
      </c>
      <c r="CU6">
        <f>'3. Deliverability Details'!I10</f>
        <v>0</v>
      </c>
      <c r="CV6">
        <f>'3. Deliverability Details'!J10</f>
        <v>0</v>
      </c>
      <c r="CW6">
        <f>'3. Deliverability Details'!K10</f>
        <v>0</v>
      </c>
      <c r="CX6">
        <f>'3. Deliverability Details'!L10</f>
        <v>0</v>
      </c>
      <c r="CY6">
        <f>'3. Deliverability Details'!M10</f>
        <v>0</v>
      </c>
      <c r="CZ6">
        <f>'3. Deliverability Details'!N10</f>
        <v>0</v>
      </c>
      <c r="DA6">
        <f>'3. Deliverability Details'!O10</f>
        <v>0</v>
      </c>
      <c r="DB6" t="b">
        <f>'3. Deliverability Details'!P10</f>
        <v>0</v>
      </c>
      <c r="DC6" t="b">
        <f>'3. Deliverability Details'!Q10</f>
        <v>0</v>
      </c>
      <c r="DD6" t="b">
        <f>'3. Deliverability Details'!R10</f>
        <v>0</v>
      </c>
      <c r="DE6" s="17">
        <f>'3. Deliverability Details'!E26</f>
        <v>0</v>
      </c>
      <c r="DF6" s="17">
        <f>'3. Deliverability Details'!F26</f>
        <v>0</v>
      </c>
      <c r="DG6" s="17">
        <f>'3. Deliverability Details'!G26</f>
        <v>0</v>
      </c>
      <c r="DH6" s="17">
        <f>'3. Deliverability Details'!H26</f>
        <v>0</v>
      </c>
      <c r="DI6" s="17">
        <f>'3. Deliverability Details'!I26</f>
        <v>0</v>
      </c>
      <c r="DJ6" s="17">
        <f>'3. Deliverability Details'!J26</f>
        <v>0</v>
      </c>
      <c r="DK6" s="17">
        <f>'3. Deliverability Details'!K26</f>
        <v>0</v>
      </c>
      <c r="DL6">
        <f>'4. Financial Detail'!E10</f>
        <v>0</v>
      </c>
      <c r="DM6">
        <f>'4. Financial Detail'!F10</f>
        <v>0</v>
      </c>
      <c r="DN6">
        <f>'4. Financial Detail'!G10</f>
        <v>0</v>
      </c>
      <c r="DO6">
        <f>'4. Financial Detail'!H10</f>
        <v>0</v>
      </c>
      <c r="DP6">
        <f>'4. Financial Detail'!I10</f>
        <v>0</v>
      </c>
      <c r="DQ6">
        <f>'4. Financial Detail'!J10</f>
        <v>0</v>
      </c>
      <c r="DR6">
        <f>'4. Financial Detail'!K10</f>
        <v>0</v>
      </c>
      <c r="DS6">
        <f>'4. Financial Detail'!L10</f>
        <v>0</v>
      </c>
      <c r="DT6">
        <f>'4. Financial Detail'!M10</f>
        <v>0</v>
      </c>
      <c r="DU6">
        <f>'4. Financial Detail'!N10</f>
        <v>0</v>
      </c>
      <c r="DV6" t="str">
        <f>'4. Financial Detail'!O10</f>
        <v/>
      </c>
      <c r="DW6" t="str">
        <f>'4. Financial Detail'!P10</f>
        <v/>
      </c>
      <c r="DX6" t="str">
        <f>'4. Financial Detail'!Q10</f>
        <v/>
      </c>
      <c r="DY6" t="str">
        <f>'4. Financial Detail'!R10</f>
        <v/>
      </c>
      <c r="DZ6" t="str">
        <f>'4. Financial Detail'!S10</f>
        <v/>
      </c>
      <c r="EA6" t="str">
        <f>'4. Financial Detail'!T10</f>
        <v/>
      </c>
      <c r="EB6" t="str">
        <f>'4. Financial Detail'!U10</f>
        <v/>
      </c>
      <c r="EC6" t="str">
        <f>'4. Financial Detail'!V10</f>
        <v/>
      </c>
      <c r="ED6" t="str">
        <f>'4. Financial Detail'!W10</f>
        <v/>
      </c>
      <c r="EE6" t="str">
        <f>'4. Financial Detail'!X10</f>
        <v/>
      </c>
      <c r="EF6" t="str">
        <f>'4. Financial Detail'!Y10</f>
        <v/>
      </c>
      <c r="EG6">
        <f>'4. Financial Detail'!E25</f>
        <v>0</v>
      </c>
      <c r="EH6" t="b">
        <f>'4. Financial Detail'!F25</f>
        <v>0</v>
      </c>
      <c r="EI6" t="str">
        <f>'4. Financial Detail'!G25</f>
        <v/>
      </c>
      <c r="EJ6" t="str">
        <f>'4. Financial Detail'!H25</f>
        <v/>
      </c>
      <c r="EK6">
        <f>'4. Financial Detail'!I25</f>
        <v>0</v>
      </c>
      <c r="EL6">
        <f>'4. Financial Detail'!J25</f>
        <v>0</v>
      </c>
      <c r="EM6">
        <f>'4. Financial Detail'!K25</f>
        <v>0</v>
      </c>
      <c r="EN6">
        <f>'4. Financial Detail'!L25</f>
        <v>0</v>
      </c>
      <c r="EO6">
        <f>'4. Financial Detail'!M25</f>
        <v>0</v>
      </c>
      <c r="EP6">
        <f>'4. Financial Detail'!N25</f>
        <v>0</v>
      </c>
      <c r="EQ6">
        <f>'4. Financial Detail'!O25</f>
        <v>0</v>
      </c>
      <c r="ER6">
        <f>'4. Financial Detail'!P25</f>
        <v>0</v>
      </c>
      <c r="ES6">
        <f>'4. Financial Detail'!Q25</f>
        <v>0</v>
      </c>
      <c r="ET6">
        <f>'4. Financial Detail'!R25</f>
        <v>0</v>
      </c>
      <c r="EU6">
        <f>'4. Financial Detail'!S25</f>
        <v>0</v>
      </c>
      <c r="EV6" t="str">
        <f>'4. Financial Detail'!T25</f>
        <v/>
      </c>
    </row>
    <row r="7" spans="2:152" x14ac:dyDescent="0.25">
      <c r="B7">
        <f>'6. Summary &amp; Declaration'!$G$23</f>
        <v>0</v>
      </c>
      <c r="C7" s="127">
        <f>'2. Technical Details'!D11</f>
        <v>0</v>
      </c>
      <c r="D7" s="127">
        <f>'2. Technical Details'!E11</f>
        <v>0</v>
      </c>
      <c r="E7" s="127">
        <f>'2. Technical Details'!F11</f>
        <v>0</v>
      </c>
      <c r="F7" s="127" t="str">
        <f>'2. Technical Details'!G11</f>
        <v>Please select</v>
      </c>
      <c r="G7" s="127">
        <f>'2. Technical Details'!H11</f>
        <v>0</v>
      </c>
      <c r="H7" s="127" t="b">
        <f>'2. Technical Details'!I11</f>
        <v>0</v>
      </c>
      <c r="I7" s="127" t="b">
        <f>'2. Technical Details'!J11</f>
        <v>0</v>
      </c>
      <c r="J7" s="127" t="b">
        <f>'2. Technical Details'!K11</f>
        <v>0</v>
      </c>
      <c r="K7" s="127" t="b">
        <f>'2. Technical Details'!L11</f>
        <v>0</v>
      </c>
      <c r="L7" s="127">
        <f>'2. Technical Details'!M11</f>
        <v>0</v>
      </c>
      <c r="M7" s="127">
        <f>'2. Technical Details'!N11</f>
        <v>0</v>
      </c>
      <c r="N7" s="127">
        <f>'2. Technical Details'!O11</f>
        <v>0</v>
      </c>
      <c r="O7" s="127">
        <f>'2. Technical Details'!P11</f>
        <v>0</v>
      </c>
      <c r="P7" s="127">
        <f>'2. Technical Details'!Q11</f>
        <v>0</v>
      </c>
      <c r="Q7" s="127">
        <f>'2. Technical Details'!R11</f>
        <v>0</v>
      </c>
      <c r="R7" s="127">
        <f>'2. Technical Details'!S11</f>
        <v>0</v>
      </c>
      <c r="S7" s="127" t="b">
        <f>'2. Technical Details'!T11</f>
        <v>0</v>
      </c>
      <c r="T7" s="127">
        <f>'2. Technical Details'!U11</f>
        <v>0</v>
      </c>
      <c r="U7" s="127">
        <f>'2. Technical Details'!V11</f>
        <v>0</v>
      </c>
      <c r="V7" s="127">
        <f>'2. Technical Details'!W11</f>
        <v>0</v>
      </c>
      <c r="W7" s="127">
        <f>'2. Technical Details'!X11</f>
        <v>0</v>
      </c>
      <c r="X7" s="127">
        <f>'2. Technical Details'!Y11</f>
        <v>0</v>
      </c>
      <c r="Y7" s="127">
        <f>'2. Technical Details'!Z11</f>
        <v>0</v>
      </c>
      <c r="Z7" s="127" t="b">
        <f>'2. Technical Details'!AA11</f>
        <v>0</v>
      </c>
      <c r="AA7" s="127">
        <f>'2. Technical Details'!AB11</f>
        <v>0</v>
      </c>
      <c r="AB7" s="127">
        <f>'2. Technical Details'!AC11</f>
        <v>0</v>
      </c>
      <c r="AC7" s="127">
        <f>'2. Technical Details'!AD11</f>
        <v>0</v>
      </c>
      <c r="AD7" s="127">
        <f>'2. Technical Details'!AE11</f>
        <v>0</v>
      </c>
      <c r="AE7" s="127">
        <f>'2. Technical Details'!AF11</f>
        <v>0</v>
      </c>
      <c r="AF7" s="127">
        <f>'2. Technical Details'!AG11</f>
        <v>0</v>
      </c>
      <c r="AG7" s="127">
        <f>'2. Technical Details'!AH11</f>
        <v>0</v>
      </c>
      <c r="AH7" s="127">
        <f>'2. Technical Details'!AI11</f>
        <v>0</v>
      </c>
      <c r="AI7" s="127">
        <f>'2. Technical Details'!AJ11</f>
        <v>0</v>
      </c>
      <c r="AJ7" s="127">
        <f>'2. Technical Details'!AK11</f>
        <v>0</v>
      </c>
      <c r="AK7" s="125">
        <f>'2. Technical Details'!E27</f>
        <v>0</v>
      </c>
      <c r="AL7" s="125">
        <f>'2. Technical Details'!F27</f>
        <v>0</v>
      </c>
      <c r="AM7" s="125">
        <f>'2. Technical Details'!G27</f>
        <v>0</v>
      </c>
      <c r="AN7" s="125">
        <f>'2. Technical Details'!H27</f>
        <v>0</v>
      </c>
      <c r="AO7" s="125" t="b">
        <f>'2. Technical Details'!I27</f>
        <v>0</v>
      </c>
      <c r="AP7" s="125" t="b">
        <f>'2. Technical Details'!J27</f>
        <v>0</v>
      </c>
      <c r="AQ7" s="125" t="b">
        <f>'2. Technical Details'!K27</f>
        <v>0</v>
      </c>
      <c r="AR7" s="125" t="str">
        <f>'2. Technical Details'!L27</f>
        <v>Please select</v>
      </c>
      <c r="AS7" s="125" t="str">
        <f>'2. Technical Details'!M27</f>
        <v>Please select</v>
      </c>
      <c r="AT7" s="125" t="b">
        <f>'2. Technical Details'!N27</f>
        <v>0</v>
      </c>
      <c r="AU7" s="125" t="b">
        <f>'2. Technical Details'!O27</f>
        <v>0</v>
      </c>
      <c r="AV7" s="125" t="e">
        <f>'2. Technical Details'!#REF!</f>
        <v>#REF!</v>
      </c>
      <c r="AW7" s="125">
        <f>'2. Technical Details'!P27</f>
        <v>0</v>
      </c>
      <c r="AX7" s="125" t="b">
        <f>'2. Technical Details'!Q27</f>
        <v>0</v>
      </c>
      <c r="AY7" s="125" t="b">
        <f>'2. Technical Details'!R27</f>
        <v>0</v>
      </c>
      <c r="AZ7" s="125" t="b">
        <f>'2. Technical Details'!S27</f>
        <v>0</v>
      </c>
      <c r="BA7" s="125" t="b">
        <f>'2. Technical Details'!T27</f>
        <v>0</v>
      </c>
      <c r="BB7" s="125" t="b">
        <f>'2. Technical Details'!U27</f>
        <v>0</v>
      </c>
      <c r="BC7" s="125">
        <f>'2. Technical Details'!V27</f>
        <v>0</v>
      </c>
      <c r="BD7" s="125">
        <f>'2. Technical Details'!W27</f>
        <v>0</v>
      </c>
      <c r="BE7" s="125">
        <f>'2. Technical Details'!X27</f>
        <v>0</v>
      </c>
      <c r="BF7">
        <f>'2. Technical Details'!E42</f>
        <v>0</v>
      </c>
      <c r="BG7">
        <f>'2. Technical Details'!F42</f>
        <v>0</v>
      </c>
      <c r="BH7">
        <f>'2. Technical Details'!G42</f>
        <v>0</v>
      </c>
      <c r="BI7">
        <f>'2. Technical Details'!H42</f>
        <v>0</v>
      </c>
      <c r="BJ7">
        <f>'2. Technical Details'!I42</f>
        <v>0</v>
      </c>
      <c r="BK7" t="str">
        <f>'2. Technical Details'!J42</f>
        <v/>
      </c>
      <c r="BL7" t="b">
        <f>'2. Technical Details'!K42</f>
        <v>0</v>
      </c>
      <c r="BM7">
        <f>'2. Technical Details'!L42</f>
        <v>0</v>
      </c>
      <c r="BN7">
        <f>'2. Technical Details'!M42</f>
        <v>0</v>
      </c>
      <c r="BO7">
        <f>'2. Technical Details'!N42</f>
        <v>0</v>
      </c>
      <c r="BP7">
        <f>'2. Technical Details'!O42</f>
        <v>0</v>
      </c>
      <c r="BQ7">
        <f>'2. Technical Details'!P42</f>
        <v>0</v>
      </c>
      <c r="BR7" t="str">
        <f>'2. Technical Details'!Q42</f>
        <v/>
      </c>
      <c r="BS7" t="b">
        <f>'2. Technical Details'!R42</f>
        <v>0</v>
      </c>
      <c r="BT7">
        <f>'2. Technical Details'!S42</f>
        <v>0</v>
      </c>
      <c r="BU7">
        <f>'2. Technical Details'!T42</f>
        <v>0</v>
      </c>
      <c r="BV7">
        <f>'2. Technical Details'!U42</f>
        <v>0</v>
      </c>
      <c r="BW7">
        <f>'2. Technical Details'!V42</f>
        <v>0</v>
      </c>
      <c r="BX7">
        <f>'2. Technical Details'!W42</f>
        <v>0</v>
      </c>
      <c r="BY7" t="str">
        <f>'2. Technical Details'!X42</f>
        <v/>
      </c>
      <c r="BZ7">
        <f>'2. Technical Details'!Y42</f>
        <v>0</v>
      </c>
      <c r="CA7">
        <f>'2. Technical Details'!Z42</f>
        <v>0</v>
      </c>
      <c r="CB7">
        <f>'2. Technical Details'!AA42</f>
        <v>0</v>
      </c>
      <c r="CC7">
        <f>'2. Technical Details'!AB42</f>
        <v>0</v>
      </c>
      <c r="CD7">
        <f>'2. Technical Details'!AC42</f>
        <v>0</v>
      </c>
      <c r="CE7" t="str">
        <f>'2. Technical Details'!AD42</f>
        <v/>
      </c>
      <c r="CF7" t="str">
        <f>'2. Technical Details'!AE42</f>
        <v/>
      </c>
      <c r="CG7">
        <f>'2. Technical Details'!AF42</f>
        <v>0</v>
      </c>
      <c r="CH7">
        <f>'2. Technical Details'!AG42</f>
        <v>0</v>
      </c>
      <c r="CI7">
        <f>'2. Technical Details'!AH42</f>
        <v>0</v>
      </c>
      <c r="CJ7">
        <f>'2. Technical Details'!AI42</f>
        <v>0</v>
      </c>
      <c r="CK7">
        <f>'2. Technical Details'!AJ42</f>
        <v>0</v>
      </c>
      <c r="CL7" t="str">
        <f>'2. Technical Details'!AK42</f>
        <v/>
      </c>
      <c r="CM7" t="str">
        <f>'2. Technical Details'!AL42</f>
        <v/>
      </c>
      <c r="CN7">
        <f>'2. Technical Details'!AM42</f>
        <v>0</v>
      </c>
      <c r="CO7" t="str">
        <f>'2. Technical Details'!AN42</f>
        <v/>
      </c>
      <c r="CP7" t="str">
        <f>'2. Technical Details'!AO42</f>
        <v/>
      </c>
      <c r="CQ7">
        <f>'3. Deliverability Details'!E11</f>
        <v>0</v>
      </c>
      <c r="CR7">
        <f>'3. Deliverability Details'!F11</f>
        <v>0</v>
      </c>
      <c r="CS7">
        <f>'3. Deliverability Details'!G11</f>
        <v>0</v>
      </c>
      <c r="CT7">
        <f>'3. Deliverability Details'!H11</f>
        <v>0</v>
      </c>
      <c r="CU7">
        <f>'3. Deliverability Details'!I11</f>
        <v>0</v>
      </c>
      <c r="CV7">
        <f>'3. Deliverability Details'!J11</f>
        <v>0</v>
      </c>
      <c r="CW7">
        <f>'3. Deliverability Details'!K11</f>
        <v>0</v>
      </c>
      <c r="CX7">
        <f>'3. Deliverability Details'!L11</f>
        <v>0</v>
      </c>
      <c r="CY7">
        <f>'3. Deliverability Details'!M11</f>
        <v>0</v>
      </c>
      <c r="CZ7">
        <f>'3. Deliverability Details'!N11</f>
        <v>0</v>
      </c>
      <c r="DA7">
        <f>'3. Deliverability Details'!O11</f>
        <v>0</v>
      </c>
      <c r="DB7" t="b">
        <f>'3. Deliverability Details'!P11</f>
        <v>0</v>
      </c>
      <c r="DC7" t="b">
        <f>'3. Deliverability Details'!Q11</f>
        <v>0</v>
      </c>
      <c r="DD7" t="b">
        <f>'3. Deliverability Details'!R11</f>
        <v>0</v>
      </c>
      <c r="DE7" s="17">
        <f>'3. Deliverability Details'!E27</f>
        <v>0</v>
      </c>
      <c r="DF7" s="17">
        <f>'3. Deliverability Details'!F27</f>
        <v>0</v>
      </c>
      <c r="DG7" s="17">
        <f>'3. Deliverability Details'!G27</f>
        <v>0</v>
      </c>
      <c r="DH7" s="17">
        <f>'3. Deliverability Details'!H27</f>
        <v>0</v>
      </c>
      <c r="DI7" s="17">
        <f>'3. Deliverability Details'!I27</f>
        <v>0</v>
      </c>
      <c r="DJ7" s="17">
        <f>'3. Deliverability Details'!J27</f>
        <v>0</v>
      </c>
      <c r="DK7" s="17">
        <f>'3. Deliverability Details'!K27</f>
        <v>0</v>
      </c>
      <c r="DL7">
        <f>'4. Financial Detail'!E11</f>
        <v>0</v>
      </c>
      <c r="DM7">
        <f>'4. Financial Detail'!F11</f>
        <v>0</v>
      </c>
      <c r="DN7">
        <f>'4. Financial Detail'!G11</f>
        <v>0</v>
      </c>
      <c r="DO7">
        <f>'4. Financial Detail'!H11</f>
        <v>0</v>
      </c>
      <c r="DP7">
        <f>'4. Financial Detail'!I11</f>
        <v>0</v>
      </c>
      <c r="DQ7">
        <f>'4. Financial Detail'!J11</f>
        <v>0</v>
      </c>
      <c r="DR7">
        <f>'4. Financial Detail'!K11</f>
        <v>0</v>
      </c>
      <c r="DS7">
        <f>'4. Financial Detail'!L11</f>
        <v>0</v>
      </c>
      <c r="DT7">
        <f>'4. Financial Detail'!M11</f>
        <v>0</v>
      </c>
      <c r="DU7">
        <f>'4. Financial Detail'!N11</f>
        <v>0</v>
      </c>
      <c r="DV7" t="str">
        <f>'4. Financial Detail'!O11</f>
        <v/>
      </c>
      <c r="DW7" t="str">
        <f>'4. Financial Detail'!P11</f>
        <v/>
      </c>
      <c r="DX7" t="str">
        <f>'4. Financial Detail'!Q11</f>
        <v/>
      </c>
      <c r="DY7" t="str">
        <f>'4. Financial Detail'!R11</f>
        <v/>
      </c>
      <c r="DZ7" t="str">
        <f>'4. Financial Detail'!S11</f>
        <v/>
      </c>
      <c r="EA7" t="str">
        <f>'4. Financial Detail'!T11</f>
        <v/>
      </c>
      <c r="EB7" t="str">
        <f>'4. Financial Detail'!U11</f>
        <v/>
      </c>
      <c r="EC7" t="str">
        <f>'4. Financial Detail'!V11</f>
        <v/>
      </c>
      <c r="ED7" t="str">
        <f>'4. Financial Detail'!W11</f>
        <v/>
      </c>
      <c r="EE7" t="str">
        <f>'4. Financial Detail'!X11</f>
        <v/>
      </c>
      <c r="EF7" t="str">
        <f>'4. Financial Detail'!Y11</f>
        <v/>
      </c>
      <c r="EG7">
        <f>'4. Financial Detail'!E26</f>
        <v>0</v>
      </c>
      <c r="EH7" t="b">
        <f>'4. Financial Detail'!F26</f>
        <v>0</v>
      </c>
      <c r="EI7" t="str">
        <f>'4. Financial Detail'!G26</f>
        <v/>
      </c>
      <c r="EJ7" t="str">
        <f>'4. Financial Detail'!H26</f>
        <v/>
      </c>
      <c r="EK7">
        <f>'4. Financial Detail'!I26</f>
        <v>0</v>
      </c>
      <c r="EL7">
        <f>'4. Financial Detail'!J26</f>
        <v>0</v>
      </c>
      <c r="EM7">
        <f>'4. Financial Detail'!K26</f>
        <v>0</v>
      </c>
      <c r="EN7">
        <f>'4. Financial Detail'!L26</f>
        <v>0</v>
      </c>
      <c r="EO7">
        <f>'4. Financial Detail'!M26</f>
        <v>0</v>
      </c>
      <c r="EP7">
        <f>'4. Financial Detail'!N26</f>
        <v>0</v>
      </c>
      <c r="EQ7">
        <f>'4. Financial Detail'!O26</f>
        <v>0</v>
      </c>
      <c r="ER7">
        <f>'4. Financial Detail'!P26</f>
        <v>0</v>
      </c>
      <c r="ES7">
        <f>'4. Financial Detail'!Q26</f>
        <v>0</v>
      </c>
      <c r="ET7">
        <f>'4. Financial Detail'!R26</f>
        <v>0</v>
      </c>
      <c r="EU7">
        <f>'4. Financial Detail'!S26</f>
        <v>0</v>
      </c>
      <c r="EV7" t="str">
        <f>'4. Financial Detail'!T26</f>
        <v/>
      </c>
    </row>
    <row r="8" spans="2:152" x14ac:dyDescent="0.25">
      <c r="B8">
        <f>'6. Summary &amp; Declaration'!$G$23</f>
        <v>0</v>
      </c>
      <c r="C8" s="127">
        <f>'2. Technical Details'!D12</f>
        <v>0</v>
      </c>
      <c r="D8" s="127">
        <f>'2. Technical Details'!E12</f>
        <v>0</v>
      </c>
      <c r="E8" s="127">
        <f>'2. Technical Details'!F12</f>
        <v>0</v>
      </c>
      <c r="F8" s="127" t="str">
        <f>'2. Technical Details'!G12</f>
        <v>Please select</v>
      </c>
      <c r="G8" s="127">
        <f>'2. Technical Details'!H12</f>
        <v>0</v>
      </c>
      <c r="H8" s="127" t="b">
        <f>'2. Technical Details'!I12</f>
        <v>0</v>
      </c>
      <c r="I8" s="127" t="b">
        <f>'2. Technical Details'!J12</f>
        <v>0</v>
      </c>
      <c r="J8" s="127" t="b">
        <f>'2. Technical Details'!K12</f>
        <v>0</v>
      </c>
      <c r="K8" s="127" t="b">
        <f>'2. Technical Details'!L12</f>
        <v>0</v>
      </c>
      <c r="L8" s="127">
        <f>'2. Technical Details'!M12</f>
        <v>0</v>
      </c>
      <c r="M8" s="127">
        <f>'2. Technical Details'!N12</f>
        <v>0</v>
      </c>
      <c r="N8" s="127">
        <f>'2. Technical Details'!O12</f>
        <v>0</v>
      </c>
      <c r="O8" s="127">
        <f>'2. Technical Details'!P12</f>
        <v>0</v>
      </c>
      <c r="P8" s="127">
        <f>'2. Technical Details'!Q12</f>
        <v>0</v>
      </c>
      <c r="Q8" s="127">
        <f>'2. Technical Details'!R12</f>
        <v>0</v>
      </c>
      <c r="R8" s="127">
        <f>'2. Technical Details'!S12</f>
        <v>0</v>
      </c>
      <c r="S8" s="127" t="b">
        <f>'2. Technical Details'!T12</f>
        <v>0</v>
      </c>
      <c r="T8" s="127">
        <f>'2. Technical Details'!U12</f>
        <v>0</v>
      </c>
      <c r="U8" s="127">
        <f>'2. Technical Details'!V12</f>
        <v>0</v>
      </c>
      <c r="V8" s="127">
        <f>'2. Technical Details'!W12</f>
        <v>0</v>
      </c>
      <c r="W8" s="127">
        <f>'2. Technical Details'!X12</f>
        <v>0</v>
      </c>
      <c r="X8" s="127">
        <f>'2. Technical Details'!Y12</f>
        <v>0</v>
      </c>
      <c r="Y8" s="127">
        <f>'2. Technical Details'!Z12</f>
        <v>0</v>
      </c>
      <c r="Z8" s="127" t="b">
        <f>'2. Technical Details'!AA12</f>
        <v>0</v>
      </c>
      <c r="AA8" s="127">
        <f>'2. Technical Details'!AB12</f>
        <v>0</v>
      </c>
      <c r="AB8" s="127">
        <f>'2. Technical Details'!AC12</f>
        <v>0</v>
      </c>
      <c r="AC8" s="127">
        <f>'2. Technical Details'!AD12</f>
        <v>0</v>
      </c>
      <c r="AD8" s="127">
        <f>'2. Technical Details'!AE12</f>
        <v>0</v>
      </c>
      <c r="AE8" s="127">
        <f>'2. Technical Details'!AF12</f>
        <v>0</v>
      </c>
      <c r="AF8" s="127">
        <f>'2. Technical Details'!AG12</f>
        <v>0</v>
      </c>
      <c r="AG8" s="127">
        <f>'2. Technical Details'!AH12</f>
        <v>0</v>
      </c>
      <c r="AH8" s="127">
        <f>'2. Technical Details'!AI12</f>
        <v>0</v>
      </c>
      <c r="AI8" s="127">
        <f>'2. Technical Details'!AJ12</f>
        <v>0</v>
      </c>
      <c r="AJ8" s="127">
        <f>'2. Technical Details'!AK12</f>
        <v>0</v>
      </c>
      <c r="AK8" s="125">
        <f>'2. Technical Details'!E28</f>
        <v>0</v>
      </c>
      <c r="AL8" s="125">
        <f>'2. Technical Details'!F28</f>
        <v>0</v>
      </c>
      <c r="AM8" s="125">
        <f>'2. Technical Details'!G28</f>
        <v>0</v>
      </c>
      <c r="AN8" s="125">
        <f>'2. Technical Details'!H28</f>
        <v>0</v>
      </c>
      <c r="AO8" s="125" t="b">
        <f>'2. Technical Details'!I28</f>
        <v>0</v>
      </c>
      <c r="AP8" s="125" t="b">
        <f>'2. Technical Details'!J28</f>
        <v>0</v>
      </c>
      <c r="AQ8" s="125" t="b">
        <f>'2. Technical Details'!K28</f>
        <v>0</v>
      </c>
      <c r="AR8" s="125" t="str">
        <f>'2. Technical Details'!L28</f>
        <v>Please select</v>
      </c>
      <c r="AS8" s="125" t="str">
        <f>'2. Technical Details'!M28</f>
        <v>Please select</v>
      </c>
      <c r="AT8" s="125" t="b">
        <f>'2. Technical Details'!N28</f>
        <v>0</v>
      </c>
      <c r="AU8" s="125" t="b">
        <f>'2. Technical Details'!O28</f>
        <v>0</v>
      </c>
      <c r="AV8" s="125" t="e">
        <f>'2. Technical Details'!#REF!</f>
        <v>#REF!</v>
      </c>
      <c r="AW8" s="125">
        <f>'2. Technical Details'!P28</f>
        <v>0</v>
      </c>
      <c r="AX8" s="125" t="b">
        <f>'2. Technical Details'!Q28</f>
        <v>0</v>
      </c>
      <c r="AY8" s="125" t="b">
        <f>'2. Technical Details'!R28</f>
        <v>0</v>
      </c>
      <c r="AZ8" s="125" t="b">
        <f>'2. Technical Details'!S28</f>
        <v>0</v>
      </c>
      <c r="BA8" s="125" t="b">
        <f>'2. Technical Details'!T28</f>
        <v>0</v>
      </c>
      <c r="BB8" s="125" t="b">
        <f>'2. Technical Details'!U28</f>
        <v>0</v>
      </c>
      <c r="BC8" s="125">
        <f>'2. Technical Details'!V28</f>
        <v>0</v>
      </c>
      <c r="BD8" s="125">
        <f>'2. Technical Details'!W28</f>
        <v>0</v>
      </c>
      <c r="BE8" s="125">
        <f>'2. Technical Details'!X28</f>
        <v>0</v>
      </c>
      <c r="BF8">
        <f>'2. Technical Details'!E43</f>
        <v>0</v>
      </c>
      <c r="BG8">
        <f>'2. Technical Details'!F43</f>
        <v>0</v>
      </c>
      <c r="BH8">
        <f>'2. Technical Details'!G43</f>
        <v>0</v>
      </c>
      <c r="BI8">
        <f>'2. Technical Details'!H43</f>
        <v>0</v>
      </c>
      <c r="BJ8">
        <f>'2. Technical Details'!I43</f>
        <v>0</v>
      </c>
      <c r="BK8" t="str">
        <f>'2. Technical Details'!J43</f>
        <v/>
      </c>
      <c r="BL8" t="b">
        <f>'2. Technical Details'!K43</f>
        <v>0</v>
      </c>
      <c r="BM8">
        <f>'2. Technical Details'!L43</f>
        <v>0</v>
      </c>
      <c r="BN8">
        <f>'2. Technical Details'!M43</f>
        <v>0</v>
      </c>
      <c r="BO8">
        <f>'2. Technical Details'!N43</f>
        <v>0</v>
      </c>
      <c r="BP8">
        <f>'2. Technical Details'!O43</f>
        <v>0</v>
      </c>
      <c r="BQ8">
        <f>'2. Technical Details'!P43</f>
        <v>0</v>
      </c>
      <c r="BR8" t="str">
        <f>'2. Technical Details'!Q43</f>
        <v/>
      </c>
      <c r="BS8" t="b">
        <f>'2. Technical Details'!R43</f>
        <v>0</v>
      </c>
      <c r="BT8">
        <f>'2. Technical Details'!S43</f>
        <v>0</v>
      </c>
      <c r="BU8">
        <f>'2. Technical Details'!T43</f>
        <v>0</v>
      </c>
      <c r="BV8">
        <f>'2. Technical Details'!U43</f>
        <v>0</v>
      </c>
      <c r="BW8">
        <f>'2. Technical Details'!V43</f>
        <v>0</v>
      </c>
      <c r="BX8">
        <f>'2. Technical Details'!W43</f>
        <v>0</v>
      </c>
      <c r="BY8" t="str">
        <f>'2. Technical Details'!X43</f>
        <v/>
      </c>
      <c r="BZ8">
        <f>'2. Technical Details'!Y43</f>
        <v>0</v>
      </c>
      <c r="CA8">
        <f>'2. Technical Details'!Z43</f>
        <v>0</v>
      </c>
      <c r="CB8">
        <f>'2. Technical Details'!AA43</f>
        <v>0</v>
      </c>
      <c r="CC8">
        <f>'2. Technical Details'!AB43</f>
        <v>0</v>
      </c>
      <c r="CD8">
        <f>'2. Technical Details'!AC43</f>
        <v>0</v>
      </c>
      <c r="CE8" t="str">
        <f>'2. Technical Details'!AD43</f>
        <v/>
      </c>
      <c r="CF8" t="str">
        <f>'2. Technical Details'!AE43</f>
        <v/>
      </c>
      <c r="CG8">
        <f>'2. Technical Details'!AF43</f>
        <v>0</v>
      </c>
      <c r="CH8">
        <f>'2. Technical Details'!AG43</f>
        <v>0</v>
      </c>
      <c r="CI8">
        <f>'2. Technical Details'!AH43</f>
        <v>0</v>
      </c>
      <c r="CJ8">
        <f>'2. Technical Details'!AI43</f>
        <v>0</v>
      </c>
      <c r="CK8">
        <f>'2. Technical Details'!AJ43</f>
        <v>0</v>
      </c>
      <c r="CL8" t="str">
        <f>'2. Technical Details'!AK43</f>
        <v/>
      </c>
      <c r="CM8" t="str">
        <f>'2. Technical Details'!AL43</f>
        <v/>
      </c>
      <c r="CN8">
        <f>'2. Technical Details'!AM43</f>
        <v>0</v>
      </c>
      <c r="CO8" t="str">
        <f>'2. Technical Details'!AN43</f>
        <v/>
      </c>
      <c r="CP8" t="str">
        <f>'2. Technical Details'!AO43</f>
        <v/>
      </c>
      <c r="CQ8">
        <f>'3. Deliverability Details'!E12</f>
        <v>0</v>
      </c>
      <c r="CR8">
        <f>'3. Deliverability Details'!F12</f>
        <v>0</v>
      </c>
      <c r="CS8">
        <f>'3. Deliverability Details'!G12</f>
        <v>0</v>
      </c>
      <c r="CT8">
        <f>'3. Deliverability Details'!H12</f>
        <v>0</v>
      </c>
      <c r="CU8">
        <f>'3. Deliverability Details'!I12</f>
        <v>0</v>
      </c>
      <c r="CV8">
        <f>'3. Deliverability Details'!J12</f>
        <v>0</v>
      </c>
      <c r="CW8">
        <f>'3. Deliverability Details'!K12</f>
        <v>0</v>
      </c>
      <c r="CX8">
        <f>'3. Deliverability Details'!L12</f>
        <v>0</v>
      </c>
      <c r="CY8">
        <f>'3. Deliverability Details'!M12</f>
        <v>0</v>
      </c>
      <c r="CZ8">
        <f>'3. Deliverability Details'!N12</f>
        <v>0</v>
      </c>
      <c r="DA8">
        <f>'3. Deliverability Details'!O12</f>
        <v>0</v>
      </c>
      <c r="DB8" t="b">
        <f>'3. Deliverability Details'!P12</f>
        <v>0</v>
      </c>
      <c r="DC8" t="b">
        <f>'3. Deliverability Details'!Q12</f>
        <v>0</v>
      </c>
      <c r="DD8" t="b">
        <f>'3. Deliverability Details'!R12</f>
        <v>0</v>
      </c>
      <c r="DE8" s="17">
        <f>'3. Deliverability Details'!E28</f>
        <v>0</v>
      </c>
      <c r="DF8" s="17">
        <f>'3. Deliverability Details'!F28</f>
        <v>0</v>
      </c>
      <c r="DG8" s="17">
        <f>'3. Deliverability Details'!G28</f>
        <v>0</v>
      </c>
      <c r="DH8" s="17">
        <f>'3. Deliverability Details'!H28</f>
        <v>0</v>
      </c>
      <c r="DI8" s="17">
        <f>'3. Deliverability Details'!I28</f>
        <v>0</v>
      </c>
      <c r="DJ8" s="17">
        <f>'3. Deliverability Details'!J28</f>
        <v>0</v>
      </c>
      <c r="DK8" s="17">
        <f>'3. Deliverability Details'!K28</f>
        <v>0</v>
      </c>
      <c r="DL8">
        <f>'4. Financial Detail'!E12</f>
        <v>0</v>
      </c>
      <c r="DM8">
        <f>'4. Financial Detail'!F12</f>
        <v>0</v>
      </c>
      <c r="DN8">
        <f>'4. Financial Detail'!G12</f>
        <v>0</v>
      </c>
      <c r="DO8">
        <f>'4. Financial Detail'!H12</f>
        <v>0</v>
      </c>
      <c r="DP8">
        <f>'4. Financial Detail'!I12</f>
        <v>0</v>
      </c>
      <c r="DQ8">
        <f>'4. Financial Detail'!J12</f>
        <v>0</v>
      </c>
      <c r="DR8">
        <f>'4. Financial Detail'!K12</f>
        <v>0</v>
      </c>
      <c r="DS8">
        <f>'4. Financial Detail'!L12</f>
        <v>0</v>
      </c>
      <c r="DT8">
        <f>'4. Financial Detail'!M12</f>
        <v>0</v>
      </c>
      <c r="DU8">
        <f>'4. Financial Detail'!N12</f>
        <v>0</v>
      </c>
      <c r="DV8" t="str">
        <f>'4. Financial Detail'!O12</f>
        <v/>
      </c>
      <c r="DW8" t="str">
        <f>'4. Financial Detail'!P12</f>
        <v/>
      </c>
      <c r="DX8" t="str">
        <f>'4. Financial Detail'!Q12</f>
        <v/>
      </c>
      <c r="DY8" t="str">
        <f>'4. Financial Detail'!R12</f>
        <v/>
      </c>
      <c r="DZ8" t="str">
        <f>'4. Financial Detail'!S12</f>
        <v/>
      </c>
      <c r="EA8" t="str">
        <f>'4. Financial Detail'!T12</f>
        <v/>
      </c>
      <c r="EB8" t="str">
        <f>'4. Financial Detail'!U12</f>
        <v/>
      </c>
      <c r="EC8" t="str">
        <f>'4. Financial Detail'!V12</f>
        <v/>
      </c>
      <c r="ED8" t="str">
        <f>'4. Financial Detail'!W12</f>
        <v/>
      </c>
      <c r="EE8" t="str">
        <f>'4. Financial Detail'!X12</f>
        <v/>
      </c>
      <c r="EF8" t="str">
        <f>'4. Financial Detail'!Y12</f>
        <v/>
      </c>
      <c r="EG8">
        <f>'4. Financial Detail'!E27</f>
        <v>0</v>
      </c>
      <c r="EH8" t="b">
        <f>'4. Financial Detail'!F27</f>
        <v>0</v>
      </c>
      <c r="EI8" t="str">
        <f>'4. Financial Detail'!G27</f>
        <v/>
      </c>
      <c r="EJ8" t="str">
        <f>'4. Financial Detail'!H27</f>
        <v/>
      </c>
      <c r="EK8">
        <f>'4. Financial Detail'!I27</f>
        <v>0</v>
      </c>
      <c r="EL8">
        <f>'4. Financial Detail'!J27</f>
        <v>0</v>
      </c>
      <c r="EM8">
        <f>'4. Financial Detail'!K27</f>
        <v>0</v>
      </c>
      <c r="EN8">
        <f>'4. Financial Detail'!L27</f>
        <v>0</v>
      </c>
      <c r="EO8">
        <f>'4. Financial Detail'!M27</f>
        <v>0</v>
      </c>
      <c r="EP8">
        <f>'4. Financial Detail'!N27</f>
        <v>0</v>
      </c>
      <c r="EQ8">
        <f>'4. Financial Detail'!O27</f>
        <v>0</v>
      </c>
      <c r="ER8">
        <f>'4. Financial Detail'!P27</f>
        <v>0</v>
      </c>
      <c r="ES8">
        <f>'4. Financial Detail'!Q27</f>
        <v>0</v>
      </c>
      <c r="ET8">
        <f>'4. Financial Detail'!R27</f>
        <v>0</v>
      </c>
      <c r="EU8">
        <f>'4. Financial Detail'!S27</f>
        <v>0</v>
      </c>
      <c r="EV8" t="str">
        <f>'4. Financial Detail'!T27</f>
        <v/>
      </c>
    </row>
    <row r="9" spans="2:152" x14ac:dyDescent="0.25">
      <c r="B9">
        <f>'6. Summary &amp; Declaration'!$G$23</f>
        <v>0</v>
      </c>
      <c r="C9" s="127">
        <f>'2. Technical Details'!D13</f>
        <v>0</v>
      </c>
      <c r="D9" s="127">
        <f>'2. Technical Details'!E13</f>
        <v>0</v>
      </c>
      <c r="E9" s="127">
        <f>'2. Technical Details'!F13</f>
        <v>0</v>
      </c>
      <c r="F9" s="127" t="str">
        <f>'2. Technical Details'!G13</f>
        <v>Please select</v>
      </c>
      <c r="G9" s="127">
        <f>'2. Technical Details'!H13</f>
        <v>0</v>
      </c>
      <c r="H9" s="127" t="b">
        <f>'2. Technical Details'!I13</f>
        <v>0</v>
      </c>
      <c r="I9" s="127" t="b">
        <f>'2. Technical Details'!J13</f>
        <v>0</v>
      </c>
      <c r="J9" s="127" t="b">
        <f>'2. Technical Details'!K13</f>
        <v>0</v>
      </c>
      <c r="K9" s="127" t="b">
        <f>'2. Technical Details'!L13</f>
        <v>0</v>
      </c>
      <c r="L9" s="127">
        <f>'2. Technical Details'!M13</f>
        <v>0</v>
      </c>
      <c r="M9" s="127">
        <f>'2. Technical Details'!N13</f>
        <v>0</v>
      </c>
      <c r="N9" s="127">
        <f>'2. Technical Details'!O13</f>
        <v>0</v>
      </c>
      <c r="O9" s="127">
        <f>'2. Technical Details'!P13</f>
        <v>0</v>
      </c>
      <c r="P9" s="127">
        <f>'2. Technical Details'!Q13</f>
        <v>0</v>
      </c>
      <c r="Q9" s="127">
        <f>'2. Technical Details'!R13</f>
        <v>0</v>
      </c>
      <c r="R9" s="127">
        <f>'2. Technical Details'!S13</f>
        <v>0</v>
      </c>
      <c r="S9" s="127" t="b">
        <f>'2. Technical Details'!T13</f>
        <v>0</v>
      </c>
      <c r="T9" s="127">
        <f>'2. Technical Details'!U13</f>
        <v>0</v>
      </c>
      <c r="U9" s="127">
        <f>'2. Technical Details'!V13</f>
        <v>0</v>
      </c>
      <c r="V9" s="127">
        <f>'2. Technical Details'!W13</f>
        <v>0</v>
      </c>
      <c r="W9" s="127">
        <f>'2. Technical Details'!X13</f>
        <v>0</v>
      </c>
      <c r="X9" s="127">
        <f>'2. Technical Details'!Y13</f>
        <v>0</v>
      </c>
      <c r="Y9" s="127">
        <f>'2. Technical Details'!Z13</f>
        <v>0</v>
      </c>
      <c r="Z9" s="127" t="b">
        <f>'2. Technical Details'!AA13</f>
        <v>0</v>
      </c>
      <c r="AA9" s="127">
        <f>'2. Technical Details'!AB13</f>
        <v>0</v>
      </c>
      <c r="AB9" s="127">
        <f>'2. Technical Details'!AC13</f>
        <v>0</v>
      </c>
      <c r="AC9" s="127">
        <f>'2. Technical Details'!AD13</f>
        <v>0</v>
      </c>
      <c r="AD9" s="127">
        <f>'2. Technical Details'!AE13</f>
        <v>0</v>
      </c>
      <c r="AE9" s="127">
        <f>'2. Technical Details'!AF13</f>
        <v>0</v>
      </c>
      <c r="AF9" s="127">
        <f>'2. Technical Details'!AG13</f>
        <v>0</v>
      </c>
      <c r="AG9" s="127">
        <f>'2. Technical Details'!AH13</f>
        <v>0</v>
      </c>
      <c r="AH9" s="127">
        <f>'2. Technical Details'!AI13</f>
        <v>0</v>
      </c>
      <c r="AI9" s="127">
        <f>'2. Technical Details'!AJ13</f>
        <v>0</v>
      </c>
      <c r="AJ9" s="127">
        <f>'2. Technical Details'!AK13</f>
        <v>0</v>
      </c>
      <c r="AK9" s="125">
        <f>'2. Technical Details'!E29</f>
        <v>0</v>
      </c>
      <c r="AL9" s="125">
        <f>'2. Technical Details'!F29</f>
        <v>0</v>
      </c>
      <c r="AM9" s="125">
        <f>'2. Technical Details'!G29</f>
        <v>0</v>
      </c>
      <c r="AN9" s="125">
        <f>'2. Technical Details'!H29</f>
        <v>0</v>
      </c>
      <c r="AO9" s="125" t="b">
        <f>'2. Technical Details'!I29</f>
        <v>0</v>
      </c>
      <c r="AP9" s="125" t="b">
        <f>'2. Technical Details'!J29</f>
        <v>0</v>
      </c>
      <c r="AQ9" s="125" t="b">
        <f>'2. Technical Details'!K29</f>
        <v>0</v>
      </c>
      <c r="AR9" s="125" t="str">
        <f>'2. Technical Details'!L29</f>
        <v>Please select</v>
      </c>
      <c r="AS9" s="125" t="str">
        <f>'2. Technical Details'!M29</f>
        <v>Please select</v>
      </c>
      <c r="AT9" s="125" t="b">
        <f>'2. Technical Details'!N29</f>
        <v>0</v>
      </c>
      <c r="AU9" s="125" t="b">
        <f>'2. Technical Details'!O29</f>
        <v>0</v>
      </c>
      <c r="AV9" s="125" t="e">
        <f>'2. Technical Details'!#REF!</f>
        <v>#REF!</v>
      </c>
      <c r="AW9" s="125">
        <f>'2. Technical Details'!P29</f>
        <v>0</v>
      </c>
      <c r="AX9" s="125" t="b">
        <f>'2. Technical Details'!Q29</f>
        <v>0</v>
      </c>
      <c r="AY9" s="125" t="b">
        <f>'2. Technical Details'!R29</f>
        <v>0</v>
      </c>
      <c r="AZ9" s="125" t="b">
        <f>'2. Technical Details'!S29</f>
        <v>0</v>
      </c>
      <c r="BA9" s="125" t="b">
        <f>'2. Technical Details'!T29</f>
        <v>0</v>
      </c>
      <c r="BB9" s="125" t="b">
        <f>'2. Technical Details'!U29</f>
        <v>0</v>
      </c>
      <c r="BC9" s="125">
        <f>'2. Technical Details'!V29</f>
        <v>0</v>
      </c>
      <c r="BD9" s="125">
        <f>'2. Technical Details'!W29</f>
        <v>0</v>
      </c>
      <c r="BE9" s="125">
        <f>'2. Technical Details'!X29</f>
        <v>0</v>
      </c>
      <c r="BF9">
        <f>'2. Technical Details'!E44</f>
        <v>0</v>
      </c>
      <c r="BG9">
        <f>'2. Technical Details'!F44</f>
        <v>0</v>
      </c>
      <c r="BH9">
        <f>'2. Technical Details'!G44</f>
        <v>0</v>
      </c>
      <c r="BI9">
        <f>'2. Technical Details'!H44</f>
        <v>0</v>
      </c>
      <c r="BJ9">
        <f>'2. Technical Details'!I44</f>
        <v>0</v>
      </c>
      <c r="BK9" t="str">
        <f>'2. Technical Details'!J44</f>
        <v/>
      </c>
      <c r="BL9" t="b">
        <f>'2. Technical Details'!K44</f>
        <v>0</v>
      </c>
      <c r="BM9">
        <f>'2. Technical Details'!L44</f>
        <v>0</v>
      </c>
      <c r="BN9">
        <f>'2. Technical Details'!M44</f>
        <v>0</v>
      </c>
      <c r="BO9">
        <f>'2. Technical Details'!N44</f>
        <v>0</v>
      </c>
      <c r="BP9">
        <f>'2. Technical Details'!O44</f>
        <v>0</v>
      </c>
      <c r="BQ9">
        <f>'2. Technical Details'!P44</f>
        <v>0</v>
      </c>
      <c r="BR9" t="str">
        <f>'2. Technical Details'!Q44</f>
        <v/>
      </c>
      <c r="BS9" t="b">
        <f>'2. Technical Details'!R44</f>
        <v>0</v>
      </c>
      <c r="BT9">
        <f>'2. Technical Details'!S44</f>
        <v>0</v>
      </c>
      <c r="BU9">
        <f>'2. Technical Details'!T44</f>
        <v>0</v>
      </c>
      <c r="BV9">
        <f>'2. Technical Details'!U44</f>
        <v>0</v>
      </c>
      <c r="BW9">
        <f>'2. Technical Details'!V44</f>
        <v>0</v>
      </c>
      <c r="BX9">
        <f>'2. Technical Details'!W44</f>
        <v>0</v>
      </c>
      <c r="BY9" t="str">
        <f>'2. Technical Details'!X44</f>
        <v/>
      </c>
      <c r="BZ9">
        <f>'2. Technical Details'!Y44</f>
        <v>0</v>
      </c>
      <c r="CA9">
        <f>'2. Technical Details'!Z44</f>
        <v>0</v>
      </c>
      <c r="CB9">
        <f>'2. Technical Details'!AA44</f>
        <v>0</v>
      </c>
      <c r="CC9">
        <f>'2. Technical Details'!AB44</f>
        <v>0</v>
      </c>
      <c r="CD9">
        <f>'2. Technical Details'!AC44</f>
        <v>0</v>
      </c>
      <c r="CE9" t="str">
        <f>'2. Technical Details'!AD44</f>
        <v/>
      </c>
      <c r="CF9" t="str">
        <f>'2. Technical Details'!AE44</f>
        <v/>
      </c>
      <c r="CG9">
        <f>'2. Technical Details'!AF44</f>
        <v>0</v>
      </c>
      <c r="CH9">
        <f>'2. Technical Details'!AG44</f>
        <v>0</v>
      </c>
      <c r="CI9">
        <f>'2. Technical Details'!AH44</f>
        <v>0</v>
      </c>
      <c r="CJ9">
        <f>'2. Technical Details'!AI44</f>
        <v>0</v>
      </c>
      <c r="CK9">
        <f>'2. Technical Details'!AJ44</f>
        <v>0</v>
      </c>
      <c r="CL9" t="str">
        <f>'2. Technical Details'!AK44</f>
        <v/>
      </c>
      <c r="CM9" t="str">
        <f>'2. Technical Details'!AL44</f>
        <v/>
      </c>
      <c r="CN9">
        <f>'2. Technical Details'!AM44</f>
        <v>0</v>
      </c>
      <c r="CO9" t="str">
        <f>'2. Technical Details'!AN44</f>
        <v/>
      </c>
      <c r="CP9" t="str">
        <f>'2. Technical Details'!AO44</f>
        <v/>
      </c>
      <c r="CQ9">
        <f>'3. Deliverability Details'!E13</f>
        <v>0</v>
      </c>
      <c r="CR9">
        <f>'3. Deliverability Details'!F13</f>
        <v>0</v>
      </c>
      <c r="CS9">
        <f>'3. Deliverability Details'!G13</f>
        <v>0</v>
      </c>
      <c r="CT9">
        <f>'3. Deliverability Details'!H13</f>
        <v>0</v>
      </c>
      <c r="CU9">
        <f>'3. Deliverability Details'!I13</f>
        <v>0</v>
      </c>
      <c r="CV9">
        <f>'3. Deliverability Details'!J13</f>
        <v>0</v>
      </c>
      <c r="CW9">
        <f>'3. Deliverability Details'!K13</f>
        <v>0</v>
      </c>
      <c r="CX9">
        <f>'3. Deliverability Details'!L13</f>
        <v>0</v>
      </c>
      <c r="CY9">
        <f>'3. Deliverability Details'!M13</f>
        <v>0</v>
      </c>
      <c r="CZ9">
        <f>'3. Deliverability Details'!N13</f>
        <v>0</v>
      </c>
      <c r="DA9">
        <f>'3. Deliverability Details'!O13</f>
        <v>0</v>
      </c>
      <c r="DB9" t="b">
        <f>'3. Deliverability Details'!P13</f>
        <v>0</v>
      </c>
      <c r="DC9" t="b">
        <f>'3. Deliverability Details'!Q13</f>
        <v>0</v>
      </c>
      <c r="DD9" t="b">
        <f>'3. Deliverability Details'!R13</f>
        <v>0</v>
      </c>
      <c r="DE9" s="17">
        <f>'3. Deliverability Details'!E29</f>
        <v>0</v>
      </c>
      <c r="DF9" s="17">
        <f>'3. Deliverability Details'!F29</f>
        <v>0</v>
      </c>
      <c r="DG9" s="17">
        <f>'3. Deliverability Details'!G29</f>
        <v>0</v>
      </c>
      <c r="DH9" s="17">
        <f>'3. Deliverability Details'!H29</f>
        <v>0</v>
      </c>
      <c r="DI9" s="17">
        <f>'3. Deliverability Details'!I29</f>
        <v>0</v>
      </c>
      <c r="DJ9" s="17">
        <f>'3. Deliverability Details'!J29</f>
        <v>0</v>
      </c>
      <c r="DK9" s="17">
        <f>'3. Deliverability Details'!K29</f>
        <v>0</v>
      </c>
      <c r="DL9">
        <f>'4. Financial Detail'!E13</f>
        <v>0</v>
      </c>
      <c r="DM9">
        <f>'4. Financial Detail'!F13</f>
        <v>0</v>
      </c>
      <c r="DN9">
        <f>'4. Financial Detail'!G13</f>
        <v>0</v>
      </c>
      <c r="DO9">
        <f>'4. Financial Detail'!H13</f>
        <v>0</v>
      </c>
      <c r="DP9">
        <f>'4. Financial Detail'!I13</f>
        <v>0</v>
      </c>
      <c r="DQ9">
        <f>'4. Financial Detail'!J13</f>
        <v>0</v>
      </c>
      <c r="DR9">
        <f>'4. Financial Detail'!K13</f>
        <v>0</v>
      </c>
      <c r="DS9">
        <f>'4. Financial Detail'!L13</f>
        <v>0</v>
      </c>
      <c r="DT9">
        <f>'4. Financial Detail'!M13</f>
        <v>0</v>
      </c>
      <c r="DU9">
        <f>'4. Financial Detail'!N13</f>
        <v>0</v>
      </c>
      <c r="DV9" t="str">
        <f>'4. Financial Detail'!O13</f>
        <v/>
      </c>
      <c r="DW9" t="str">
        <f>'4. Financial Detail'!P13</f>
        <v/>
      </c>
      <c r="DX9" t="str">
        <f>'4. Financial Detail'!Q13</f>
        <v/>
      </c>
      <c r="DY9" t="str">
        <f>'4. Financial Detail'!R13</f>
        <v/>
      </c>
      <c r="DZ9" t="str">
        <f>'4. Financial Detail'!S13</f>
        <v/>
      </c>
      <c r="EA9" t="str">
        <f>'4. Financial Detail'!T13</f>
        <v/>
      </c>
      <c r="EB9" t="str">
        <f>'4. Financial Detail'!U13</f>
        <v/>
      </c>
      <c r="EC9" t="str">
        <f>'4. Financial Detail'!V13</f>
        <v/>
      </c>
      <c r="ED9" t="str">
        <f>'4. Financial Detail'!W13</f>
        <v/>
      </c>
      <c r="EE9" t="str">
        <f>'4. Financial Detail'!X13</f>
        <v/>
      </c>
      <c r="EF9" t="str">
        <f>'4. Financial Detail'!Y13</f>
        <v/>
      </c>
      <c r="EG9">
        <f>'4. Financial Detail'!E28</f>
        <v>0</v>
      </c>
      <c r="EH9" t="b">
        <f>'4. Financial Detail'!F28</f>
        <v>0</v>
      </c>
      <c r="EI9" t="str">
        <f>'4. Financial Detail'!G28</f>
        <v/>
      </c>
      <c r="EJ9" t="str">
        <f>'4. Financial Detail'!H28</f>
        <v/>
      </c>
      <c r="EK9">
        <f>'4. Financial Detail'!I28</f>
        <v>0</v>
      </c>
      <c r="EL9">
        <f>'4. Financial Detail'!J28</f>
        <v>0</v>
      </c>
      <c r="EM9">
        <f>'4. Financial Detail'!K28</f>
        <v>0</v>
      </c>
      <c r="EN9">
        <f>'4. Financial Detail'!L28</f>
        <v>0</v>
      </c>
      <c r="EO9">
        <f>'4. Financial Detail'!M28</f>
        <v>0</v>
      </c>
      <c r="EP9">
        <f>'4. Financial Detail'!N28</f>
        <v>0</v>
      </c>
      <c r="EQ9">
        <f>'4. Financial Detail'!O28</f>
        <v>0</v>
      </c>
      <c r="ER9">
        <f>'4. Financial Detail'!P28</f>
        <v>0</v>
      </c>
      <c r="ES9">
        <f>'4. Financial Detail'!Q28</f>
        <v>0</v>
      </c>
      <c r="ET9">
        <f>'4. Financial Detail'!R28</f>
        <v>0</v>
      </c>
      <c r="EU9">
        <f>'4. Financial Detail'!S28</f>
        <v>0</v>
      </c>
      <c r="EV9" t="str">
        <f>'4. Financial Detail'!T28</f>
        <v/>
      </c>
    </row>
    <row r="10" spans="2:152" x14ac:dyDescent="0.25">
      <c r="B10">
        <f>'6. Summary &amp; Declaration'!$G$23</f>
        <v>0</v>
      </c>
      <c r="C10" s="127">
        <f>'2. Technical Details'!D14</f>
        <v>0</v>
      </c>
      <c r="D10" s="127">
        <f>'2. Technical Details'!E14</f>
        <v>0</v>
      </c>
      <c r="E10" s="127">
        <f>'2. Technical Details'!F14</f>
        <v>0</v>
      </c>
      <c r="F10" s="127" t="str">
        <f>'2. Technical Details'!G14</f>
        <v>Please select</v>
      </c>
      <c r="G10" s="127">
        <f>'2. Technical Details'!H14</f>
        <v>0</v>
      </c>
      <c r="H10" s="127" t="b">
        <f>'2. Technical Details'!I14</f>
        <v>0</v>
      </c>
      <c r="I10" s="127" t="b">
        <f>'2. Technical Details'!J14</f>
        <v>0</v>
      </c>
      <c r="J10" s="127" t="b">
        <f>'2. Technical Details'!K14</f>
        <v>0</v>
      </c>
      <c r="K10" s="127" t="b">
        <f>'2. Technical Details'!L14</f>
        <v>0</v>
      </c>
      <c r="L10" s="127">
        <f>'2. Technical Details'!M14</f>
        <v>0</v>
      </c>
      <c r="M10" s="127">
        <f>'2. Technical Details'!N14</f>
        <v>0</v>
      </c>
      <c r="N10" s="127">
        <f>'2. Technical Details'!O14</f>
        <v>0</v>
      </c>
      <c r="O10" s="127">
        <f>'2. Technical Details'!P14</f>
        <v>0</v>
      </c>
      <c r="P10" s="127">
        <f>'2. Technical Details'!Q14</f>
        <v>0</v>
      </c>
      <c r="Q10" s="127">
        <f>'2. Technical Details'!R14</f>
        <v>0</v>
      </c>
      <c r="R10" s="127">
        <f>'2. Technical Details'!S14</f>
        <v>0</v>
      </c>
      <c r="S10" s="127" t="b">
        <f>'2. Technical Details'!T14</f>
        <v>0</v>
      </c>
      <c r="T10" s="127">
        <f>'2. Technical Details'!U14</f>
        <v>0</v>
      </c>
      <c r="U10" s="127">
        <f>'2. Technical Details'!V14</f>
        <v>0</v>
      </c>
      <c r="V10" s="127">
        <f>'2. Technical Details'!W14</f>
        <v>0</v>
      </c>
      <c r="W10" s="127">
        <f>'2. Technical Details'!X14</f>
        <v>0</v>
      </c>
      <c r="X10" s="127">
        <f>'2. Technical Details'!Y14</f>
        <v>0</v>
      </c>
      <c r="Y10" s="127">
        <f>'2. Technical Details'!Z14</f>
        <v>0</v>
      </c>
      <c r="Z10" s="127" t="b">
        <f>'2. Technical Details'!AA14</f>
        <v>0</v>
      </c>
      <c r="AA10" s="127">
        <f>'2. Technical Details'!AB14</f>
        <v>0</v>
      </c>
      <c r="AB10" s="127">
        <f>'2. Technical Details'!AC14</f>
        <v>0</v>
      </c>
      <c r="AC10" s="127">
        <f>'2. Technical Details'!AD14</f>
        <v>0</v>
      </c>
      <c r="AD10" s="127">
        <f>'2. Technical Details'!AE14</f>
        <v>0</v>
      </c>
      <c r="AE10" s="127">
        <f>'2. Technical Details'!AF14</f>
        <v>0</v>
      </c>
      <c r="AF10" s="127">
        <f>'2. Technical Details'!AG14</f>
        <v>0</v>
      </c>
      <c r="AG10" s="127">
        <f>'2. Technical Details'!AH14</f>
        <v>0</v>
      </c>
      <c r="AH10" s="127">
        <f>'2. Technical Details'!AI14</f>
        <v>0</v>
      </c>
      <c r="AI10" s="127">
        <f>'2. Technical Details'!AJ14</f>
        <v>0</v>
      </c>
      <c r="AJ10" s="127">
        <f>'2. Technical Details'!AK14</f>
        <v>0</v>
      </c>
      <c r="AK10" s="125">
        <f>'2. Technical Details'!E30</f>
        <v>0</v>
      </c>
      <c r="AL10" s="125">
        <f>'2. Technical Details'!F30</f>
        <v>0</v>
      </c>
      <c r="AM10" s="125">
        <f>'2. Technical Details'!G30</f>
        <v>0</v>
      </c>
      <c r="AN10" s="125">
        <f>'2. Technical Details'!H30</f>
        <v>0</v>
      </c>
      <c r="AO10" s="125" t="b">
        <f>'2. Technical Details'!I30</f>
        <v>0</v>
      </c>
      <c r="AP10" s="125" t="b">
        <f>'2. Technical Details'!J30</f>
        <v>0</v>
      </c>
      <c r="AQ10" s="125" t="b">
        <f>'2. Technical Details'!K30</f>
        <v>0</v>
      </c>
      <c r="AR10" s="125" t="str">
        <f>'2. Technical Details'!L30</f>
        <v>Please select</v>
      </c>
      <c r="AS10" s="125" t="str">
        <f>'2. Technical Details'!M30</f>
        <v>Please select</v>
      </c>
      <c r="AT10" s="125" t="b">
        <f>'2. Technical Details'!N30</f>
        <v>0</v>
      </c>
      <c r="AU10" s="125" t="b">
        <f>'2. Technical Details'!O30</f>
        <v>0</v>
      </c>
      <c r="AV10" s="125" t="e">
        <f>'2. Technical Details'!#REF!</f>
        <v>#REF!</v>
      </c>
      <c r="AW10" s="125">
        <f>'2. Technical Details'!P30</f>
        <v>0</v>
      </c>
      <c r="AX10" s="125" t="b">
        <f>'2. Technical Details'!Q30</f>
        <v>0</v>
      </c>
      <c r="AY10" s="125" t="b">
        <f>'2. Technical Details'!R30</f>
        <v>0</v>
      </c>
      <c r="AZ10" s="125" t="b">
        <f>'2. Technical Details'!S30</f>
        <v>0</v>
      </c>
      <c r="BA10" s="125" t="b">
        <f>'2. Technical Details'!T30</f>
        <v>0</v>
      </c>
      <c r="BB10" s="125" t="b">
        <f>'2. Technical Details'!U30</f>
        <v>0</v>
      </c>
      <c r="BC10" s="125">
        <f>'2. Technical Details'!V30</f>
        <v>0</v>
      </c>
      <c r="BD10" s="125">
        <f>'2. Technical Details'!W30</f>
        <v>0</v>
      </c>
      <c r="BE10" s="125">
        <f>'2. Technical Details'!X30</f>
        <v>0</v>
      </c>
      <c r="BF10">
        <f>'2. Technical Details'!E45</f>
        <v>0</v>
      </c>
      <c r="BG10">
        <f>'2. Technical Details'!F45</f>
        <v>0</v>
      </c>
      <c r="BH10">
        <f>'2. Technical Details'!G45</f>
        <v>0</v>
      </c>
      <c r="BI10">
        <f>'2. Technical Details'!H45</f>
        <v>0</v>
      </c>
      <c r="BJ10">
        <f>'2. Technical Details'!I45</f>
        <v>0</v>
      </c>
      <c r="BK10" t="str">
        <f>'2. Technical Details'!J45</f>
        <v/>
      </c>
      <c r="BL10" t="b">
        <f>'2. Technical Details'!K45</f>
        <v>0</v>
      </c>
      <c r="BM10">
        <f>'2. Technical Details'!L45</f>
        <v>0</v>
      </c>
      <c r="BN10">
        <f>'2. Technical Details'!M45</f>
        <v>0</v>
      </c>
      <c r="BO10">
        <f>'2. Technical Details'!N45</f>
        <v>0</v>
      </c>
      <c r="BP10">
        <f>'2. Technical Details'!O45</f>
        <v>0</v>
      </c>
      <c r="BQ10">
        <f>'2. Technical Details'!P45</f>
        <v>0</v>
      </c>
      <c r="BR10" t="str">
        <f>'2. Technical Details'!Q45</f>
        <v/>
      </c>
      <c r="BS10" t="b">
        <f>'2. Technical Details'!R45</f>
        <v>0</v>
      </c>
      <c r="BT10">
        <f>'2. Technical Details'!S45</f>
        <v>0</v>
      </c>
      <c r="BU10">
        <f>'2. Technical Details'!T45</f>
        <v>0</v>
      </c>
      <c r="BV10">
        <f>'2. Technical Details'!U45</f>
        <v>0</v>
      </c>
      <c r="BW10">
        <f>'2. Technical Details'!V45</f>
        <v>0</v>
      </c>
      <c r="BX10">
        <f>'2. Technical Details'!W45</f>
        <v>0</v>
      </c>
      <c r="BY10" t="str">
        <f>'2. Technical Details'!X45</f>
        <v/>
      </c>
      <c r="BZ10">
        <f>'2. Technical Details'!Y45</f>
        <v>0</v>
      </c>
      <c r="CA10">
        <f>'2. Technical Details'!Z45</f>
        <v>0</v>
      </c>
      <c r="CB10">
        <f>'2. Technical Details'!AA45</f>
        <v>0</v>
      </c>
      <c r="CC10">
        <f>'2. Technical Details'!AB45</f>
        <v>0</v>
      </c>
      <c r="CD10">
        <f>'2. Technical Details'!AC45</f>
        <v>0</v>
      </c>
      <c r="CE10" t="str">
        <f>'2. Technical Details'!AD45</f>
        <v/>
      </c>
      <c r="CF10" t="str">
        <f>'2. Technical Details'!AE45</f>
        <v/>
      </c>
      <c r="CG10">
        <f>'2. Technical Details'!AF45</f>
        <v>0</v>
      </c>
      <c r="CH10">
        <f>'2. Technical Details'!AG45</f>
        <v>0</v>
      </c>
      <c r="CI10">
        <f>'2. Technical Details'!AH45</f>
        <v>0</v>
      </c>
      <c r="CJ10">
        <f>'2. Technical Details'!AI45</f>
        <v>0</v>
      </c>
      <c r="CK10">
        <f>'2. Technical Details'!AJ45</f>
        <v>0</v>
      </c>
      <c r="CL10" t="str">
        <f>'2. Technical Details'!AK45</f>
        <v/>
      </c>
      <c r="CM10" t="str">
        <f>'2. Technical Details'!AL45</f>
        <v/>
      </c>
      <c r="CN10">
        <f>'2. Technical Details'!AM45</f>
        <v>0</v>
      </c>
      <c r="CO10" t="str">
        <f>'2. Technical Details'!AN45</f>
        <v/>
      </c>
      <c r="CP10" t="str">
        <f>'2. Technical Details'!AO45</f>
        <v/>
      </c>
      <c r="CQ10">
        <f>'3. Deliverability Details'!E14</f>
        <v>0</v>
      </c>
      <c r="CR10">
        <f>'3. Deliverability Details'!F14</f>
        <v>0</v>
      </c>
      <c r="CS10">
        <f>'3. Deliverability Details'!G14</f>
        <v>0</v>
      </c>
      <c r="CT10">
        <f>'3. Deliverability Details'!H14</f>
        <v>0</v>
      </c>
      <c r="CU10">
        <f>'3. Deliverability Details'!I14</f>
        <v>0</v>
      </c>
      <c r="CV10">
        <f>'3. Deliverability Details'!J14</f>
        <v>0</v>
      </c>
      <c r="CW10">
        <f>'3. Deliverability Details'!K14</f>
        <v>0</v>
      </c>
      <c r="CX10">
        <f>'3. Deliverability Details'!L14</f>
        <v>0</v>
      </c>
      <c r="CY10">
        <f>'3. Deliverability Details'!M14</f>
        <v>0</v>
      </c>
      <c r="CZ10">
        <f>'3. Deliverability Details'!N14</f>
        <v>0</v>
      </c>
      <c r="DA10">
        <f>'3. Deliverability Details'!O14</f>
        <v>0</v>
      </c>
      <c r="DB10" t="b">
        <f>'3. Deliverability Details'!P14</f>
        <v>0</v>
      </c>
      <c r="DC10" t="b">
        <f>'3. Deliverability Details'!Q14</f>
        <v>0</v>
      </c>
      <c r="DD10" t="b">
        <f>'3. Deliverability Details'!R14</f>
        <v>0</v>
      </c>
      <c r="DE10" s="17">
        <f>'3. Deliverability Details'!E30</f>
        <v>0</v>
      </c>
      <c r="DF10" s="17">
        <f>'3. Deliverability Details'!F30</f>
        <v>0</v>
      </c>
      <c r="DG10" s="17">
        <f>'3. Deliverability Details'!G30</f>
        <v>0</v>
      </c>
      <c r="DH10" s="17">
        <f>'3. Deliverability Details'!H30</f>
        <v>0</v>
      </c>
      <c r="DI10" s="17">
        <f>'3. Deliverability Details'!I30</f>
        <v>0</v>
      </c>
      <c r="DJ10" s="17">
        <f>'3. Deliverability Details'!J30</f>
        <v>0</v>
      </c>
      <c r="DK10" s="17">
        <f>'3. Deliverability Details'!K30</f>
        <v>0</v>
      </c>
      <c r="DL10">
        <f>'4. Financial Detail'!E14</f>
        <v>0</v>
      </c>
      <c r="DM10">
        <f>'4. Financial Detail'!F14</f>
        <v>0</v>
      </c>
      <c r="DN10">
        <f>'4. Financial Detail'!G14</f>
        <v>0</v>
      </c>
      <c r="DO10">
        <f>'4. Financial Detail'!H14</f>
        <v>0</v>
      </c>
      <c r="DP10">
        <f>'4. Financial Detail'!I14</f>
        <v>0</v>
      </c>
      <c r="DQ10">
        <f>'4. Financial Detail'!J14</f>
        <v>0</v>
      </c>
      <c r="DR10">
        <f>'4. Financial Detail'!K14</f>
        <v>0</v>
      </c>
      <c r="DS10">
        <f>'4. Financial Detail'!L14</f>
        <v>0</v>
      </c>
      <c r="DT10">
        <f>'4. Financial Detail'!M14</f>
        <v>0</v>
      </c>
      <c r="DU10">
        <f>'4. Financial Detail'!N14</f>
        <v>0</v>
      </c>
      <c r="DV10" t="str">
        <f>'4. Financial Detail'!O14</f>
        <v/>
      </c>
      <c r="DW10" t="str">
        <f>'4. Financial Detail'!P14</f>
        <v/>
      </c>
      <c r="DX10" t="str">
        <f>'4. Financial Detail'!Q14</f>
        <v/>
      </c>
      <c r="DY10" t="str">
        <f>'4. Financial Detail'!R14</f>
        <v/>
      </c>
      <c r="DZ10" t="str">
        <f>'4. Financial Detail'!S14</f>
        <v/>
      </c>
      <c r="EA10" t="str">
        <f>'4. Financial Detail'!T14</f>
        <v/>
      </c>
      <c r="EB10" t="str">
        <f>'4. Financial Detail'!U14</f>
        <v/>
      </c>
      <c r="EC10" t="str">
        <f>'4. Financial Detail'!V14</f>
        <v/>
      </c>
      <c r="ED10" t="str">
        <f>'4. Financial Detail'!W14</f>
        <v/>
      </c>
      <c r="EE10" t="str">
        <f>'4. Financial Detail'!X14</f>
        <v/>
      </c>
      <c r="EF10" t="str">
        <f>'4. Financial Detail'!Y14</f>
        <v/>
      </c>
      <c r="EG10">
        <f>'4. Financial Detail'!E29</f>
        <v>0</v>
      </c>
      <c r="EH10" t="b">
        <f>'4. Financial Detail'!F29</f>
        <v>0</v>
      </c>
      <c r="EI10" t="str">
        <f>'4. Financial Detail'!G29</f>
        <v/>
      </c>
      <c r="EJ10" t="str">
        <f>'4. Financial Detail'!H29</f>
        <v/>
      </c>
      <c r="EK10">
        <f>'4. Financial Detail'!I29</f>
        <v>0</v>
      </c>
      <c r="EL10">
        <f>'4. Financial Detail'!J29</f>
        <v>0</v>
      </c>
      <c r="EM10">
        <f>'4. Financial Detail'!K29</f>
        <v>0</v>
      </c>
      <c r="EN10">
        <f>'4. Financial Detail'!L29</f>
        <v>0</v>
      </c>
      <c r="EO10">
        <f>'4. Financial Detail'!M29</f>
        <v>0</v>
      </c>
      <c r="EP10">
        <f>'4. Financial Detail'!N29</f>
        <v>0</v>
      </c>
      <c r="EQ10">
        <f>'4. Financial Detail'!O29</f>
        <v>0</v>
      </c>
      <c r="ER10">
        <f>'4. Financial Detail'!P29</f>
        <v>0</v>
      </c>
      <c r="ES10">
        <f>'4. Financial Detail'!Q29</f>
        <v>0</v>
      </c>
      <c r="ET10">
        <f>'4. Financial Detail'!R29</f>
        <v>0</v>
      </c>
      <c r="EU10">
        <f>'4. Financial Detail'!S29</f>
        <v>0</v>
      </c>
      <c r="EV10" t="str">
        <f>'4. Financial Detail'!T29</f>
        <v/>
      </c>
    </row>
    <row r="11" spans="2:152" x14ac:dyDescent="0.25">
      <c r="B11">
        <f>'6. Summary &amp; Declaration'!$G$23</f>
        <v>0</v>
      </c>
      <c r="C11" s="127">
        <f>'2. Technical Details'!D15</f>
        <v>0</v>
      </c>
      <c r="D11" s="127">
        <f>'2. Technical Details'!E15</f>
        <v>0</v>
      </c>
      <c r="E11" s="127">
        <f>'2. Technical Details'!F15</f>
        <v>0</v>
      </c>
      <c r="F11" s="127" t="str">
        <f>'2. Technical Details'!G15</f>
        <v>Please select</v>
      </c>
      <c r="G11" s="127">
        <f>'2. Technical Details'!H15</f>
        <v>0</v>
      </c>
      <c r="H11" s="127" t="b">
        <f>'2. Technical Details'!I15</f>
        <v>0</v>
      </c>
      <c r="I11" s="127" t="b">
        <f>'2. Technical Details'!J15</f>
        <v>0</v>
      </c>
      <c r="J11" s="127" t="b">
        <f>'2. Technical Details'!K15</f>
        <v>0</v>
      </c>
      <c r="K11" s="127" t="b">
        <f>'2. Technical Details'!L15</f>
        <v>0</v>
      </c>
      <c r="L11" s="127">
        <f>'2. Technical Details'!M15</f>
        <v>0</v>
      </c>
      <c r="M11" s="127">
        <f>'2. Technical Details'!N15</f>
        <v>0</v>
      </c>
      <c r="N11" s="127">
        <f>'2. Technical Details'!O15</f>
        <v>0</v>
      </c>
      <c r="O11" s="127">
        <f>'2. Technical Details'!P15</f>
        <v>0</v>
      </c>
      <c r="P11" s="127">
        <f>'2. Technical Details'!Q15</f>
        <v>0</v>
      </c>
      <c r="Q11" s="127">
        <f>'2. Technical Details'!R15</f>
        <v>0</v>
      </c>
      <c r="R11" s="127">
        <f>'2. Technical Details'!S15</f>
        <v>0</v>
      </c>
      <c r="S11" s="127" t="b">
        <f>'2. Technical Details'!T15</f>
        <v>0</v>
      </c>
      <c r="T11" s="127">
        <f>'2. Technical Details'!U15</f>
        <v>0</v>
      </c>
      <c r="U11" s="127">
        <f>'2. Technical Details'!V15</f>
        <v>0</v>
      </c>
      <c r="V11" s="127">
        <f>'2. Technical Details'!W15</f>
        <v>0</v>
      </c>
      <c r="W11" s="127">
        <f>'2. Technical Details'!X15</f>
        <v>0</v>
      </c>
      <c r="X11" s="127">
        <f>'2. Technical Details'!Y15</f>
        <v>0</v>
      </c>
      <c r="Y11" s="127">
        <f>'2. Technical Details'!Z15</f>
        <v>0</v>
      </c>
      <c r="Z11" s="127" t="b">
        <f>'2. Technical Details'!AA15</f>
        <v>0</v>
      </c>
      <c r="AA11" s="127">
        <f>'2. Technical Details'!AB15</f>
        <v>0</v>
      </c>
      <c r="AB11" s="127">
        <f>'2. Technical Details'!AC15</f>
        <v>0</v>
      </c>
      <c r="AC11" s="127">
        <f>'2. Technical Details'!AD15</f>
        <v>0</v>
      </c>
      <c r="AD11" s="127">
        <f>'2. Technical Details'!AE15</f>
        <v>0</v>
      </c>
      <c r="AE11" s="127">
        <f>'2. Technical Details'!AF15</f>
        <v>0</v>
      </c>
      <c r="AF11" s="127">
        <f>'2. Technical Details'!AG15</f>
        <v>0</v>
      </c>
      <c r="AG11" s="127">
        <f>'2. Technical Details'!AH15</f>
        <v>0</v>
      </c>
      <c r="AH11" s="127">
        <f>'2. Technical Details'!AI15</f>
        <v>0</v>
      </c>
      <c r="AI11" s="127">
        <f>'2. Technical Details'!AJ15</f>
        <v>0</v>
      </c>
      <c r="AJ11" s="127">
        <f>'2. Technical Details'!AK15</f>
        <v>0</v>
      </c>
      <c r="AK11" s="125">
        <f>'2. Technical Details'!E31</f>
        <v>0</v>
      </c>
      <c r="AL11" s="125">
        <f>'2. Technical Details'!F31</f>
        <v>0</v>
      </c>
      <c r="AM11" s="125">
        <f>'2. Technical Details'!G31</f>
        <v>0</v>
      </c>
      <c r="AN11" s="125">
        <f>'2. Technical Details'!H31</f>
        <v>0</v>
      </c>
      <c r="AO11" s="125" t="b">
        <f>'2. Technical Details'!I31</f>
        <v>0</v>
      </c>
      <c r="AP11" s="125" t="b">
        <f>'2. Technical Details'!J31</f>
        <v>0</v>
      </c>
      <c r="AQ11" s="125" t="b">
        <f>'2. Technical Details'!K31</f>
        <v>0</v>
      </c>
      <c r="AR11" s="125" t="str">
        <f>'2. Technical Details'!L31</f>
        <v>Please select</v>
      </c>
      <c r="AS11" s="125" t="str">
        <f>'2. Technical Details'!M31</f>
        <v>Please select</v>
      </c>
      <c r="AT11" s="125" t="b">
        <f>'2. Technical Details'!N31</f>
        <v>0</v>
      </c>
      <c r="AU11" s="125" t="b">
        <f>'2. Technical Details'!O31</f>
        <v>0</v>
      </c>
      <c r="AV11" s="125" t="e">
        <f>'2. Technical Details'!#REF!</f>
        <v>#REF!</v>
      </c>
      <c r="AW11" s="125">
        <f>'2. Technical Details'!P31</f>
        <v>0</v>
      </c>
      <c r="AX11" s="125" t="b">
        <f>'2. Technical Details'!Q31</f>
        <v>0</v>
      </c>
      <c r="AY11" s="125" t="b">
        <f>'2. Technical Details'!R31</f>
        <v>0</v>
      </c>
      <c r="AZ11" s="125" t="b">
        <f>'2. Technical Details'!S31</f>
        <v>0</v>
      </c>
      <c r="BA11" s="125" t="b">
        <f>'2. Technical Details'!T31</f>
        <v>0</v>
      </c>
      <c r="BB11" s="125" t="b">
        <f>'2. Technical Details'!U31</f>
        <v>0</v>
      </c>
      <c r="BC11" s="125">
        <f>'2. Technical Details'!V31</f>
        <v>0</v>
      </c>
      <c r="BD11" s="125">
        <f>'2. Technical Details'!W31</f>
        <v>0</v>
      </c>
      <c r="BE11" s="125">
        <f>'2. Technical Details'!X31</f>
        <v>0</v>
      </c>
      <c r="BF11">
        <f>'2. Technical Details'!E46</f>
        <v>0</v>
      </c>
      <c r="BG11">
        <f>'2. Technical Details'!F46</f>
        <v>0</v>
      </c>
      <c r="BH11">
        <f>'2. Technical Details'!G46</f>
        <v>0</v>
      </c>
      <c r="BI11">
        <f>'2. Technical Details'!H46</f>
        <v>0</v>
      </c>
      <c r="BJ11">
        <f>'2. Technical Details'!I46</f>
        <v>0</v>
      </c>
      <c r="BK11" t="str">
        <f>'2. Technical Details'!J46</f>
        <v/>
      </c>
      <c r="BL11" t="b">
        <f>'2. Technical Details'!K46</f>
        <v>0</v>
      </c>
      <c r="BM11">
        <f>'2. Technical Details'!L46</f>
        <v>0</v>
      </c>
      <c r="BN11">
        <f>'2. Technical Details'!M46</f>
        <v>0</v>
      </c>
      <c r="BO11">
        <f>'2. Technical Details'!N46</f>
        <v>0</v>
      </c>
      <c r="BP11">
        <f>'2. Technical Details'!O46</f>
        <v>0</v>
      </c>
      <c r="BQ11">
        <f>'2. Technical Details'!P46</f>
        <v>0</v>
      </c>
      <c r="BR11" t="str">
        <f>'2. Technical Details'!Q46</f>
        <v/>
      </c>
      <c r="BS11" t="b">
        <f>'2. Technical Details'!R46</f>
        <v>0</v>
      </c>
      <c r="BT11">
        <f>'2. Technical Details'!S46</f>
        <v>0</v>
      </c>
      <c r="BU11">
        <f>'2. Technical Details'!T46</f>
        <v>0</v>
      </c>
      <c r="BV11">
        <f>'2. Technical Details'!U46</f>
        <v>0</v>
      </c>
      <c r="BW11">
        <f>'2. Technical Details'!V46</f>
        <v>0</v>
      </c>
      <c r="BX11">
        <f>'2. Technical Details'!W46</f>
        <v>0</v>
      </c>
      <c r="BY11" t="str">
        <f>'2. Technical Details'!X46</f>
        <v/>
      </c>
      <c r="BZ11">
        <f>'2. Technical Details'!Y46</f>
        <v>0</v>
      </c>
      <c r="CA11">
        <f>'2. Technical Details'!Z46</f>
        <v>0</v>
      </c>
      <c r="CB11">
        <f>'2. Technical Details'!AA46</f>
        <v>0</v>
      </c>
      <c r="CC11">
        <f>'2. Technical Details'!AB46</f>
        <v>0</v>
      </c>
      <c r="CD11">
        <f>'2. Technical Details'!AC46</f>
        <v>0</v>
      </c>
      <c r="CE11" t="str">
        <f>'2. Technical Details'!AD46</f>
        <v/>
      </c>
      <c r="CF11" t="str">
        <f>'2. Technical Details'!AE46</f>
        <v/>
      </c>
      <c r="CG11">
        <f>'2. Technical Details'!AF46</f>
        <v>0</v>
      </c>
      <c r="CH11">
        <f>'2. Technical Details'!AG46</f>
        <v>0</v>
      </c>
      <c r="CI11">
        <f>'2. Technical Details'!AH46</f>
        <v>0</v>
      </c>
      <c r="CJ11">
        <f>'2. Technical Details'!AI46</f>
        <v>0</v>
      </c>
      <c r="CK11">
        <f>'2. Technical Details'!AJ46</f>
        <v>0</v>
      </c>
      <c r="CL11" t="str">
        <f>'2. Technical Details'!AK46</f>
        <v/>
      </c>
      <c r="CM11" t="str">
        <f>'2. Technical Details'!AL46</f>
        <v/>
      </c>
      <c r="CN11">
        <f>'2. Technical Details'!AM46</f>
        <v>0</v>
      </c>
      <c r="CO11" t="str">
        <f>'2. Technical Details'!AN46</f>
        <v/>
      </c>
      <c r="CP11" t="str">
        <f>'2. Technical Details'!AO46</f>
        <v/>
      </c>
      <c r="CQ11">
        <f>'3. Deliverability Details'!E15</f>
        <v>0</v>
      </c>
      <c r="CR11">
        <f>'3. Deliverability Details'!F15</f>
        <v>0</v>
      </c>
      <c r="CS11">
        <f>'3. Deliverability Details'!G15</f>
        <v>0</v>
      </c>
      <c r="CT11">
        <f>'3. Deliverability Details'!H15</f>
        <v>0</v>
      </c>
      <c r="CU11">
        <f>'3. Deliverability Details'!I15</f>
        <v>0</v>
      </c>
      <c r="CV11">
        <f>'3. Deliverability Details'!J15</f>
        <v>0</v>
      </c>
      <c r="CW11">
        <f>'3. Deliverability Details'!K15</f>
        <v>0</v>
      </c>
      <c r="CX11">
        <f>'3. Deliverability Details'!L15</f>
        <v>0</v>
      </c>
      <c r="CY11">
        <f>'3. Deliverability Details'!M15</f>
        <v>0</v>
      </c>
      <c r="CZ11">
        <f>'3. Deliverability Details'!N15</f>
        <v>0</v>
      </c>
      <c r="DA11">
        <f>'3. Deliverability Details'!O15</f>
        <v>0</v>
      </c>
      <c r="DB11" t="b">
        <f>'3. Deliverability Details'!P15</f>
        <v>0</v>
      </c>
      <c r="DC11" t="b">
        <f>'3. Deliverability Details'!Q15</f>
        <v>0</v>
      </c>
      <c r="DD11" t="b">
        <f>'3. Deliverability Details'!R15</f>
        <v>0</v>
      </c>
      <c r="DE11" s="17">
        <f>'3. Deliverability Details'!E31</f>
        <v>0</v>
      </c>
      <c r="DF11" s="17">
        <f>'3. Deliverability Details'!F31</f>
        <v>0</v>
      </c>
      <c r="DG11" s="17">
        <f>'3. Deliverability Details'!G31</f>
        <v>0</v>
      </c>
      <c r="DH11" s="17">
        <f>'3. Deliverability Details'!H31</f>
        <v>0</v>
      </c>
      <c r="DI11" s="17">
        <f>'3. Deliverability Details'!I31</f>
        <v>0</v>
      </c>
      <c r="DJ11" s="17">
        <f>'3. Deliverability Details'!J31</f>
        <v>0</v>
      </c>
      <c r="DK11" s="17">
        <f>'3. Deliverability Details'!K31</f>
        <v>0</v>
      </c>
      <c r="DL11">
        <f>'4. Financial Detail'!E15</f>
        <v>0</v>
      </c>
      <c r="DM11">
        <f>'4. Financial Detail'!F15</f>
        <v>0</v>
      </c>
      <c r="DN11">
        <f>'4. Financial Detail'!G15</f>
        <v>0</v>
      </c>
      <c r="DO11">
        <f>'4. Financial Detail'!H15</f>
        <v>0</v>
      </c>
      <c r="DP11">
        <f>'4. Financial Detail'!I15</f>
        <v>0</v>
      </c>
      <c r="DQ11">
        <f>'4. Financial Detail'!J15</f>
        <v>0</v>
      </c>
      <c r="DR11">
        <f>'4. Financial Detail'!K15</f>
        <v>0</v>
      </c>
      <c r="DS11">
        <f>'4. Financial Detail'!L15</f>
        <v>0</v>
      </c>
      <c r="DT11">
        <f>'4. Financial Detail'!M15</f>
        <v>0</v>
      </c>
      <c r="DU11">
        <f>'4. Financial Detail'!N15</f>
        <v>0</v>
      </c>
      <c r="DV11" t="str">
        <f>'4. Financial Detail'!O15</f>
        <v/>
      </c>
      <c r="DW11" t="str">
        <f>'4. Financial Detail'!P15</f>
        <v/>
      </c>
      <c r="DX11" t="str">
        <f>'4. Financial Detail'!Q15</f>
        <v/>
      </c>
      <c r="DY11" t="str">
        <f>'4. Financial Detail'!R15</f>
        <v/>
      </c>
      <c r="DZ11" t="str">
        <f>'4. Financial Detail'!S15</f>
        <v/>
      </c>
      <c r="EA11" t="str">
        <f>'4. Financial Detail'!T15</f>
        <v/>
      </c>
      <c r="EB11" t="str">
        <f>'4. Financial Detail'!U15</f>
        <v/>
      </c>
      <c r="EC11" t="str">
        <f>'4. Financial Detail'!V15</f>
        <v/>
      </c>
      <c r="ED11" t="str">
        <f>'4. Financial Detail'!W15</f>
        <v/>
      </c>
      <c r="EE11" t="str">
        <f>'4. Financial Detail'!X15</f>
        <v/>
      </c>
      <c r="EF11" t="str">
        <f>'4. Financial Detail'!Y15</f>
        <v/>
      </c>
      <c r="EG11">
        <f>'4. Financial Detail'!E30</f>
        <v>0</v>
      </c>
      <c r="EH11" t="b">
        <f>'4. Financial Detail'!F30</f>
        <v>0</v>
      </c>
      <c r="EI11" t="str">
        <f>'4. Financial Detail'!G30</f>
        <v/>
      </c>
      <c r="EJ11" t="str">
        <f>'4. Financial Detail'!H30</f>
        <v/>
      </c>
      <c r="EK11">
        <f>'4. Financial Detail'!I30</f>
        <v>0</v>
      </c>
      <c r="EL11">
        <f>'4. Financial Detail'!J30</f>
        <v>0</v>
      </c>
      <c r="EM11">
        <f>'4. Financial Detail'!K30</f>
        <v>0</v>
      </c>
      <c r="EN11">
        <f>'4. Financial Detail'!L30</f>
        <v>0</v>
      </c>
      <c r="EO11">
        <f>'4. Financial Detail'!M30</f>
        <v>0</v>
      </c>
      <c r="EP11">
        <f>'4. Financial Detail'!N30</f>
        <v>0</v>
      </c>
      <c r="EQ11">
        <f>'4. Financial Detail'!O30</f>
        <v>0</v>
      </c>
      <c r="ER11">
        <f>'4. Financial Detail'!P30</f>
        <v>0</v>
      </c>
      <c r="ES11">
        <f>'4. Financial Detail'!Q30</f>
        <v>0</v>
      </c>
      <c r="ET11">
        <f>'4. Financial Detail'!R30</f>
        <v>0</v>
      </c>
      <c r="EU11">
        <f>'4. Financial Detail'!S30</f>
        <v>0</v>
      </c>
      <c r="EV11" t="str">
        <f>'4. Financial Detail'!T30</f>
        <v/>
      </c>
    </row>
    <row r="12" spans="2:152" x14ac:dyDescent="0.25">
      <c r="B12">
        <f>'6. Summary &amp; Declaration'!$G$23</f>
        <v>0</v>
      </c>
      <c r="C12" s="127">
        <f>'2. Technical Details'!D16</f>
        <v>0</v>
      </c>
      <c r="D12" s="127">
        <f>'2. Technical Details'!E16</f>
        <v>0</v>
      </c>
      <c r="E12" s="127">
        <f>'2. Technical Details'!F16</f>
        <v>0</v>
      </c>
      <c r="F12" s="127" t="str">
        <f>'2. Technical Details'!G16</f>
        <v>Please select</v>
      </c>
      <c r="G12" s="127">
        <f>'2. Technical Details'!H16</f>
        <v>0</v>
      </c>
      <c r="H12" s="127" t="b">
        <f>'2. Technical Details'!I16</f>
        <v>0</v>
      </c>
      <c r="I12" s="127" t="b">
        <f>'2. Technical Details'!J16</f>
        <v>0</v>
      </c>
      <c r="J12" s="127" t="b">
        <f>'2. Technical Details'!K16</f>
        <v>0</v>
      </c>
      <c r="K12" s="127" t="b">
        <f>'2. Technical Details'!L16</f>
        <v>0</v>
      </c>
      <c r="L12" s="127">
        <f>'2. Technical Details'!M16</f>
        <v>0</v>
      </c>
      <c r="M12" s="127">
        <f>'2. Technical Details'!N16</f>
        <v>0</v>
      </c>
      <c r="N12" s="127">
        <f>'2. Technical Details'!O16</f>
        <v>0</v>
      </c>
      <c r="O12" s="127">
        <f>'2. Technical Details'!P16</f>
        <v>0</v>
      </c>
      <c r="P12" s="127">
        <f>'2. Technical Details'!Q16</f>
        <v>0</v>
      </c>
      <c r="Q12" s="127">
        <f>'2. Technical Details'!R16</f>
        <v>0</v>
      </c>
      <c r="R12" s="127">
        <f>'2. Technical Details'!S16</f>
        <v>0</v>
      </c>
      <c r="S12" s="127" t="b">
        <f>'2. Technical Details'!T16</f>
        <v>0</v>
      </c>
      <c r="T12" s="127">
        <f>'2. Technical Details'!U16</f>
        <v>0</v>
      </c>
      <c r="U12" s="127">
        <f>'2. Technical Details'!V16</f>
        <v>0</v>
      </c>
      <c r="V12" s="127">
        <f>'2. Technical Details'!W16</f>
        <v>0</v>
      </c>
      <c r="W12" s="127">
        <f>'2. Technical Details'!X16</f>
        <v>0</v>
      </c>
      <c r="X12" s="127">
        <f>'2. Technical Details'!Y16</f>
        <v>0</v>
      </c>
      <c r="Y12" s="127">
        <f>'2. Technical Details'!Z16</f>
        <v>0</v>
      </c>
      <c r="Z12" s="127" t="b">
        <f>'2. Technical Details'!AA16</f>
        <v>0</v>
      </c>
      <c r="AA12" s="127">
        <f>'2. Technical Details'!AB16</f>
        <v>0</v>
      </c>
      <c r="AB12" s="127">
        <f>'2. Technical Details'!AC16</f>
        <v>0</v>
      </c>
      <c r="AC12" s="127">
        <f>'2. Technical Details'!AD16</f>
        <v>0</v>
      </c>
      <c r="AD12" s="127">
        <f>'2. Technical Details'!AE16</f>
        <v>0</v>
      </c>
      <c r="AE12" s="127">
        <f>'2. Technical Details'!AF16</f>
        <v>0</v>
      </c>
      <c r="AF12" s="127">
        <f>'2. Technical Details'!AG16</f>
        <v>0</v>
      </c>
      <c r="AG12" s="127">
        <f>'2. Technical Details'!AH16</f>
        <v>0</v>
      </c>
      <c r="AH12" s="127">
        <f>'2. Technical Details'!AI16</f>
        <v>0</v>
      </c>
      <c r="AI12" s="127">
        <f>'2. Technical Details'!AJ16</f>
        <v>0</v>
      </c>
      <c r="AJ12" s="127">
        <f>'2. Technical Details'!AK16</f>
        <v>0</v>
      </c>
      <c r="AK12" s="125">
        <f>'2. Technical Details'!E32</f>
        <v>0</v>
      </c>
      <c r="AL12" s="125">
        <f>'2. Technical Details'!F32</f>
        <v>0</v>
      </c>
      <c r="AM12" s="125">
        <f>'2. Technical Details'!G32</f>
        <v>0</v>
      </c>
      <c r="AN12" s="125">
        <f>'2. Technical Details'!H32</f>
        <v>0</v>
      </c>
      <c r="AO12" s="125" t="b">
        <f>'2. Technical Details'!I32</f>
        <v>0</v>
      </c>
      <c r="AP12" s="125" t="b">
        <f>'2. Technical Details'!J32</f>
        <v>0</v>
      </c>
      <c r="AQ12" s="125" t="b">
        <f>'2. Technical Details'!K32</f>
        <v>0</v>
      </c>
      <c r="AR12" s="125" t="str">
        <f>'2. Technical Details'!L32</f>
        <v>Please select</v>
      </c>
      <c r="AS12" s="125" t="str">
        <f>'2. Technical Details'!M32</f>
        <v>Please select</v>
      </c>
      <c r="AT12" s="125" t="b">
        <f>'2. Technical Details'!N32</f>
        <v>0</v>
      </c>
      <c r="AU12" s="125" t="b">
        <f>'2. Technical Details'!O32</f>
        <v>0</v>
      </c>
      <c r="AV12" s="125" t="e">
        <f>'2. Technical Details'!#REF!</f>
        <v>#REF!</v>
      </c>
      <c r="AW12" s="125">
        <f>'2. Technical Details'!P32</f>
        <v>0</v>
      </c>
      <c r="AX12" s="125" t="b">
        <f>'2. Technical Details'!Q32</f>
        <v>0</v>
      </c>
      <c r="AY12" s="125" t="b">
        <f>'2. Technical Details'!R32</f>
        <v>0</v>
      </c>
      <c r="AZ12" s="125" t="b">
        <f>'2. Technical Details'!S32</f>
        <v>0</v>
      </c>
      <c r="BA12" s="125" t="b">
        <f>'2. Technical Details'!T32</f>
        <v>0</v>
      </c>
      <c r="BB12" s="125" t="b">
        <f>'2. Technical Details'!U32</f>
        <v>0</v>
      </c>
      <c r="BC12" s="125">
        <f>'2. Technical Details'!V32</f>
        <v>0</v>
      </c>
      <c r="BD12" s="125">
        <f>'2. Technical Details'!W32</f>
        <v>0</v>
      </c>
      <c r="BE12" s="125">
        <f>'2. Technical Details'!X32</f>
        <v>0</v>
      </c>
      <c r="BF12">
        <f>'2. Technical Details'!E47</f>
        <v>0</v>
      </c>
      <c r="BG12">
        <f>'2. Technical Details'!F47</f>
        <v>0</v>
      </c>
      <c r="BH12">
        <f>'2. Technical Details'!G47</f>
        <v>0</v>
      </c>
      <c r="BI12">
        <f>'2. Technical Details'!H47</f>
        <v>0</v>
      </c>
      <c r="BJ12">
        <f>'2. Technical Details'!I47</f>
        <v>0</v>
      </c>
      <c r="BK12" t="str">
        <f>'2. Technical Details'!J47</f>
        <v/>
      </c>
      <c r="BL12" t="b">
        <f>'2. Technical Details'!K47</f>
        <v>0</v>
      </c>
      <c r="BM12">
        <f>'2. Technical Details'!L47</f>
        <v>0</v>
      </c>
      <c r="BN12">
        <f>'2. Technical Details'!M47</f>
        <v>0</v>
      </c>
      <c r="BO12">
        <f>'2. Technical Details'!N47</f>
        <v>0</v>
      </c>
      <c r="BP12">
        <f>'2. Technical Details'!O47</f>
        <v>0</v>
      </c>
      <c r="BQ12">
        <f>'2. Technical Details'!P47</f>
        <v>0</v>
      </c>
      <c r="BR12" t="str">
        <f>'2. Technical Details'!Q47</f>
        <v/>
      </c>
      <c r="BS12" t="b">
        <f>'2. Technical Details'!R47</f>
        <v>0</v>
      </c>
      <c r="BT12">
        <f>'2. Technical Details'!S47</f>
        <v>0</v>
      </c>
      <c r="BU12">
        <f>'2. Technical Details'!T47</f>
        <v>0</v>
      </c>
      <c r="BV12">
        <f>'2. Technical Details'!U47</f>
        <v>0</v>
      </c>
      <c r="BW12">
        <f>'2. Technical Details'!V47</f>
        <v>0</v>
      </c>
      <c r="BX12">
        <f>'2. Technical Details'!W47</f>
        <v>0</v>
      </c>
      <c r="BY12" t="str">
        <f>'2. Technical Details'!X47</f>
        <v/>
      </c>
      <c r="BZ12">
        <f>'2. Technical Details'!Y47</f>
        <v>0</v>
      </c>
      <c r="CA12">
        <f>'2. Technical Details'!Z47</f>
        <v>0</v>
      </c>
      <c r="CB12">
        <f>'2. Technical Details'!AA47</f>
        <v>0</v>
      </c>
      <c r="CC12">
        <f>'2. Technical Details'!AB47</f>
        <v>0</v>
      </c>
      <c r="CD12">
        <f>'2. Technical Details'!AC47</f>
        <v>0</v>
      </c>
      <c r="CE12" t="str">
        <f>'2. Technical Details'!AD47</f>
        <v/>
      </c>
      <c r="CF12" t="str">
        <f>'2. Technical Details'!AE47</f>
        <v/>
      </c>
      <c r="CG12">
        <f>'2. Technical Details'!AF47</f>
        <v>0</v>
      </c>
      <c r="CH12">
        <f>'2. Technical Details'!AG47</f>
        <v>0</v>
      </c>
      <c r="CI12">
        <f>'2. Technical Details'!AH47</f>
        <v>0</v>
      </c>
      <c r="CJ12">
        <f>'2. Technical Details'!AI47</f>
        <v>0</v>
      </c>
      <c r="CK12">
        <f>'2. Technical Details'!AJ47</f>
        <v>0</v>
      </c>
      <c r="CL12" t="str">
        <f>'2. Technical Details'!AK47</f>
        <v/>
      </c>
      <c r="CM12" t="str">
        <f>'2. Technical Details'!AL47</f>
        <v/>
      </c>
      <c r="CN12">
        <f>'2. Technical Details'!AM47</f>
        <v>0</v>
      </c>
      <c r="CO12" t="str">
        <f>'2. Technical Details'!AN47</f>
        <v/>
      </c>
      <c r="CP12" t="str">
        <f>'2. Technical Details'!AO47</f>
        <v/>
      </c>
      <c r="CQ12">
        <f>'3. Deliverability Details'!E16</f>
        <v>0</v>
      </c>
      <c r="CR12">
        <f>'3. Deliverability Details'!F16</f>
        <v>0</v>
      </c>
      <c r="CS12">
        <f>'3. Deliverability Details'!G16</f>
        <v>0</v>
      </c>
      <c r="CT12">
        <f>'3. Deliverability Details'!H16</f>
        <v>0</v>
      </c>
      <c r="CU12">
        <f>'3. Deliverability Details'!I16</f>
        <v>0</v>
      </c>
      <c r="CV12">
        <f>'3. Deliverability Details'!J16</f>
        <v>0</v>
      </c>
      <c r="CW12">
        <f>'3. Deliverability Details'!K16</f>
        <v>0</v>
      </c>
      <c r="CX12">
        <f>'3. Deliverability Details'!L16</f>
        <v>0</v>
      </c>
      <c r="CY12">
        <f>'3. Deliverability Details'!M16</f>
        <v>0</v>
      </c>
      <c r="CZ12">
        <f>'3. Deliverability Details'!N16</f>
        <v>0</v>
      </c>
      <c r="DA12">
        <f>'3. Deliverability Details'!O16</f>
        <v>0</v>
      </c>
      <c r="DB12" t="b">
        <f>'3. Deliverability Details'!P16</f>
        <v>0</v>
      </c>
      <c r="DC12" t="b">
        <f>'3. Deliverability Details'!Q16</f>
        <v>0</v>
      </c>
      <c r="DD12" t="b">
        <f>'3. Deliverability Details'!R16</f>
        <v>0</v>
      </c>
      <c r="DE12" s="17">
        <f>'3. Deliverability Details'!E32</f>
        <v>0</v>
      </c>
      <c r="DF12" s="17">
        <f>'3. Deliverability Details'!F32</f>
        <v>0</v>
      </c>
      <c r="DG12" s="17">
        <f>'3. Deliverability Details'!G32</f>
        <v>0</v>
      </c>
      <c r="DH12" s="17">
        <f>'3. Deliverability Details'!H32</f>
        <v>0</v>
      </c>
      <c r="DI12" s="17">
        <f>'3. Deliverability Details'!I32</f>
        <v>0</v>
      </c>
      <c r="DJ12" s="17">
        <f>'3. Deliverability Details'!J32</f>
        <v>0</v>
      </c>
      <c r="DK12" s="17">
        <f>'3. Deliverability Details'!K32</f>
        <v>0</v>
      </c>
      <c r="DL12">
        <f>'4. Financial Detail'!E16</f>
        <v>0</v>
      </c>
      <c r="DM12">
        <f>'4. Financial Detail'!F16</f>
        <v>0</v>
      </c>
      <c r="DN12">
        <f>'4. Financial Detail'!G16</f>
        <v>0</v>
      </c>
      <c r="DO12">
        <f>'4. Financial Detail'!H16</f>
        <v>0</v>
      </c>
      <c r="DP12">
        <f>'4. Financial Detail'!I16</f>
        <v>0</v>
      </c>
      <c r="DQ12">
        <f>'4. Financial Detail'!J16</f>
        <v>0</v>
      </c>
      <c r="DR12">
        <f>'4. Financial Detail'!K16</f>
        <v>0</v>
      </c>
      <c r="DS12">
        <f>'4. Financial Detail'!L16</f>
        <v>0</v>
      </c>
      <c r="DT12">
        <f>'4. Financial Detail'!M16</f>
        <v>0</v>
      </c>
      <c r="DU12">
        <f>'4. Financial Detail'!N16</f>
        <v>0</v>
      </c>
      <c r="DV12" t="str">
        <f>'4. Financial Detail'!O16</f>
        <v/>
      </c>
      <c r="DW12" t="str">
        <f>'4. Financial Detail'!P16</f>
        <v/>
      </c>
      <c r="DX12" t="str">
        <f>'4. Financial Detail'!Q16</f>
        <v/>
      </c>
      <c r="DY12" t="str">
        <f>'4. Financial Detail'!R16</f>
        <v/>
      </c>
      <c r="DZ12" t="str">
        <f>'4. Financial Detail'!S16</f>
        <v/>
      </c>
      <c r="EA12" t="str">
        <f>'4. Financial Detail'!T16</f>
        <v/>
      </c>
      <c r="EB12" t="str">
        <f>'4. Financial Detail'!U16</f>
        <v/>
      </c>
      <c r="EC12" t="str">
        <f>'4. Financial Detail'!V16</f>
        <v/>
      </c>
      <c r="ED12" t="str">
        <f>'4. Financial Detail'!W16</f>
        <v/>
      </c>
      <c r="EE12" t="str">
        <f>'4. Financial Detail'!X16</f>
        <v/>
      </c>
      <c r="EF12" t="str">
        <f>'4. Financial Detail'!Y16</f>
        <v/>
      </c>
      <c r="EG12">
        <f>'4. Financial Detail'!E31</f>
        <v>0</v>
      </c>
      <c r="EH12" t="b">
        <f>'4. Financial Detail'!F31</f>
        <v>0</v>
      </c>
      <c r="EI12" t="str">
        <f>'4. Financial Detail'!G31</f>
        <v/>
      </c>
      <c r="EJ12" t="str">
        <f>'4. Financial Detail'!H31</f>
        <v/>
      </c>
      <c r="EK12">
        <f>'4. Financial Detail'!I31</f>
        <v>0</v>
      </c>
      <c r="EL12">
        <f>'4. Financial Detail'!J31</f>
        <v>0</v>
      </c>
      <c r="EM12">
        <f>'4. Financial Detail'!K31</f>
        <v>0</v>
      </c>
      <c r="EN12">
        <f>'4. Financial Detail'!L31</f>
        <v>0</v>
      </c>
      <c r="EO12">
        <f>'4. Financial Detail'!M31</f>
        <v>0</v>
      </c>
      <c r="EP12">
        <f>'4. Financial Detail'!N31</f>
        <v>0</v>
      </c>
      <c r="EQ12">
        <f>'4. Financial Detail'!O31</f>
        <v>0</v>
      </c>
      <c r="ER12">
        <f>'4. Financial Detail'!P31</f>
        <v>0</v>
      </c>
      <c r="ES12">
        <f>'4. Financial Detail'!Q31</f>
        <v>0</v>
      </c>
      <c r="ET12">
        <f>'4. Financial Detail'!R31</f>
        <v>0</v>
      </c>
      <c r="EU12">
        <f>'4. Financial Detail'!S31</f>
        <v>0</v>
      </c>
      <c r="EV12" t="str">
        <f>'4. Financial Detail'!T31</f>
        <v/>
      </c>
    </row>
    <row r="13" spans="2:152" x14ac:dyDescent="0.25">
      <c r="B13">
        <f>'6. Summary &amp; Declaration'!$G$23</f>
        <v>0</v>
      </c>
      <c r="C13" s="127">
        <f>'2. Technical Details'!D17</f>
        <v>0</v>
      </c>
      <c r="D13" s="127">
        <f>'2. Technical Details'!E17</f>
        <v>0</v>
      </c>
      <c r="E13" s="127">
        <f>'2. Technical Details'!F17</f>
        <v>0</v>
      </c>
      <c r="F13" s="127" t="str">
        <f>'2. Technical Details'!G17</f>
        <v>Please select</v>
      </c>
      <c r="G13" s="127">
        <f>'2. Technical Details'!H17</f>
        <v>0</v>
      </c>
      <c r="H13" s="127" t="b">
        <f>'2. Technical Details'!I17</f>
        <v>0</v>
      </c>
      <c r="I13" s="127" t="b">
        <f>'2. Technical Details'!J17</f>
        <v>0</v>
      </c>
      <c r="J13" s="127" t="b">
        <f>'2. Technical Details'!K17</f>
        <v>0</v>
      </c>
      <c r="K13" s="127" t="b">
        <f>'2. Technical Details'!L17</f>
        <v>0</v>
      </c>
      <c r="L13" s="127">
        <f>'2. Technical Details'!M17</f>
        <v>0</v>
      </c>
      <c r="M13" s="127">
        <f>'2. Technical Details'!N17</f>
        <v>0</v>
      </c>
      <c r="N13" s="127">
        <f>'2. Technical Details'!O17</f>
        <v>0</v>
      </c>
      <c r="O13" s="127">
        <f>'2. Technical Details'!P17</f>
        <v>0</v>
      </c>
      <c r="P13" s="127">
        <f>'2. Technical Details'!Q17</f>
        <v>0</v>
      </c>
      <c r="Q13" s="127">
        <f>'2. Technical Details'!R17</f>
        <v>0</v>
      </c>
      <c r="R13" s="127">
        <f>'2. Technical Details'!S17</f>
        <v>0</v>
      </c>
      <c r="S13" s="127" t="b">
        <f>'2. Technical Details'!T17</f>
        <v>0</v>
      </c>
      <c r="T13" s="127">
        <f>'2. Technical Details'!U17</f>
        <v>0</v>
      </c>
      <c r="U13" s="127">
        <f>'2. Technical Details'!V17</f>
        <v>0</v>
      </c>
      <c r="V13" s="127">
        <f>'2. Technical Details'!W17</f>
        <v>0</v>
      </c>
      <c r="W13" s="127">
        <f>'2. Technical Details'!X17</f>
        <v>0</v>
      </c>
      <c r="X13" s="127">
        <f>'2. Technical Details'!Y17</f>
        <v>0</v>
      </c>
      <c r="Y13" s="127">
        <f>'2. Technical Details'!Z17</f>
        <v>0</v>
      </c>
      <c r="Z13" s="127" t="b">
        <f>'2. Technical Details'!AA17</f>
        <v>0</v>
      </c>
      <c r="AA13" s="127">
        <f>'2. Technical Details'!AB17</f>
        <v>0</v>
      </c>
      <c r="AB13" s="127">
        <f>'2. Technical Details'!AC17</f>
        <v>0</v>
      </c>
      <c r="AC13" s="127">
        <f>'2. Technical Details'!AD17</f>
        <v>0</v>
      </c>
      <c r="AD13" s="127">
        <f>'2. Technical Details'!AE17</f>
        <v>0</v>
      </c>
      <c r="AE13" s="127">
        <f>'2. Technical Details'!AF17</f>
        <v>0</v>
      </c>
      <c r="AF13" s="127">
        <f>'2. Technical Details'!AG17</f>
        <v>0</v>
      </c>
      <c r="AG13" s="127">
        <f>'2. Technical Details'!AH17</f>
        <v>0</v>
      </c>
      <c r="AH13" s="127">
        <f>'2. Technical Details'!AI17</f>
        <v>0</v>
      </c>
      <c r="AI13" s="127">
        <f>'2. Technical Details'!AJ17</f>
        <v>0</v>
      </c>
      <c r="AJ13" s="127">
        <f>'2. Technical Details'!AK17</f>
        <v>0</v>
      </c>
      <c r="AK13" s="125">
        <f>'2. Technical Details'!E33</f>
        <v>0</v>
      </c>
      <c r="AL13" s="125">
        <f>'2. Technical Details'!F33</f>
        <v>0</v>
      </c>
      <c r="AM13" s="125">
        <f>'2. Technical Details'!G33</f>
        <v>0</v>
      </c>
      <c r="AN13" s="125">
        <f>'2. Technical Details'!H33</f>
        <v>0</v>
      </c>
      <c r="AO13" s="125" t="b">
        <f>'2. Technical Details'!I33</f>
        <v>0</v>
      </c>
      <c r="AP13" s="125" t="b">
        <f>'2. Technical Details'!J33</f>
        <v>0</v>
      </c>
      <c r="AQ13" s="125" t="b">
        <f>'2. Technical Details'!K33</f>
        <v>0</v>
      </c>
      <c r="AR13" s="125" t="str">
        <f>'2. Technical Details'!L33</f>
        <v>Please select</v>
      </c>
      <c r="AS13" s="125" t="str">
        <f>'2. Technical Details'!M33</f>
        <v>Please select</v>
      </c>
      <c r="AT13" s="125" t="b">
        <f>'2. Technical Details'!N33</f>
        <v>0</v>
      </c>
      <c r="AU13" s="125" t="b">
        <f>'2. Technical Details'!O33</f>
        <v>0</v>
      </c>
      <c r="AV13" s="125" t="e">
        <f>'2. Technical Details'!#REF!</f>
        <v>#REF!</v>
      </c>
      <c r="AW13" s="125">
        <f>'2. Technical Details'!P33</f>
        <v>0</v>
      </c>
      <c r="AX13" s="125" t="b">
        <f>'2. Technical Details'!Q33</f>
        <v>0</v>
      </c>
      <c r="AY13" s="125" t="b">
        <f>'2. Technical Details'!R33</f>
        <v>0</v>
      </c>
      <c r="AZ13" s="125" t="b">
        <f>'2. Technical Details'!S33</f>
        <v>0</v>
      </c>
      <c r="BA13" s="125" t="b">
        <f>'2. Technical Details'!T33</f>
        <v>0</v>
      </c>
      <c r="BB13" s="125" t="b">
        <f>'2. Technical Details'!U33</f>
        <v>0</v>
      </c>
      <c r="BC13" s="125">
        <f>'2. Technical Details'!V33</f>
        <v>0</v>
      </c>
      <c r="BD13" s="125">
        <f>'2. Technical Details'!W33</f>
        <v>0</v>
      </c>
      <c r="BE13" s="125">
        <f>'2. Technical Details'!X33</f>
        <v>0</v>
      </c>
      <c r="BF13">
        <f>'2. Technical Details'!E48</f>
        <v>0</v>
      </c>
      <c r="BG13">
        <f>'2. Technical Details'!F48</f>
        <v>0</v>
      </c>
      <c r="BH13">
        <f>'2. Technical Details'!G48</f>
        <v>0</v>
      </c>
      <c r="BI13">
        <f>'2. Technical Details'!H48</f>
        <v>0</v>
      </c>
      <c r="BJ13">
        <f>'2. Technical Details'!I48</f>
        <v>0</v>
      </c>
      <c r="BK13" t="str">
        <f>'2. Technical Details'!J48</f>
        <v/>
      </c>
      <c r="BL13" t="b">
        <f>'2. Technical Details'!K48</f>
        <v>0</v>
      </c>
      <c r="BM13">
        <f>'2. Technical Details'!L48</f>
        <v>0</v>
      </c>
      <c r="BN13">
        <f>'2. Technical Details'!M48</f>
        <v>0</v>
      </c>
      <c r="BO13">
        <f>'2. Technical Details'!N48</f>
        <v>0</v>
      </c>
      <c r="BP13">
        <f>'2. Technical Details'!O48</f>
        <v>0</v>
      </c>
      <c r="BQ13">
        <f>'2. Technical Details'!P48</f>
        <v>0</v>
      </c>
      <c r="BR13" t="str">
        <f>'2. Technical Details'!Q48</f>
        <v/>
      </c>
      <c r="BS13" t="b">
        <f>'2. Technical Details'!R48</f>
        <v>0</v>
      </c>
      <c r="BT13">
        <f>'2. Technical Details'!S48</f>
        <v>0</v>
      </c>
      <c r="BU13">
        <f>'2. Technical Details'!T48</f>
        <v>0</v>
      </c>
      <c r="BV13">
        <f>'2. Technical Details'!U48</f>
        <v>0</v>
      </c>
      <c r="BW13">
        <f>'2. Technical Details'!V48</f>
        <v>0</v>
      </c>
      <c r="BX13">
        <f>'2. Technical Details'!W48</f>
        <v>0</v>
      </c>
      <c r="BY13" t="str">
        <f>'2. Technical Details'!X48</f>
        <v/>
      </c>
      <c r="BZ13">
        <f>'2. Technical Details'!Y48</f>
        <v>0</v>
      </c>
      <c r="CA13">
        <f>'2. Technical Details'!Z48</f>
        <v>0</v>
      </c>
      <c r="CB13">
        <f>'2. Technical Details'!AA48</f>
        <v>0</v>
      </c>
      <c r="CC13">
        <f>'2. Technical Details'!AB48</f>
        <v>0</v>
      </c>
      <c r="CD13">
        <f>'2. Technical Details'!AC48</f>
        <v>0</v>
      </c>
      <c r="CE13" t="str">
        <f>'2. Technical Details'!AD48</f>
        <v/>
      </c>
      <c r="CF13" t="str">
        <f>'2. Technical Details'!AE48</f>
        <v/>
      </c>
      <c r="CG13">
        <f>'2. Technical Details'!AF48</f>
        <v>0</v>
      </c>
      <c r="CH13">
        <f>'2. Technical Details'!AG48</f>
        <v>0</v>
      </c>
      <c r="CI13">
        <f>'2. Technical Details'!AH48</f>
        <v>0</v>
      </c>
      <c r="CJ13">
        <f>'2. Technical Details'!AI48</f>
        <v>0</v>
      </c>
      <c r="CK13">
        <f>'2. Technical Details'!AJ48</f>
        <v>0</v>
      </c>
      <c r="CL13" t="str">
        <f>'2. Technical Details'!AK48</f>
        <v/>
      </c>
      <c r="CM13" t="str">
        <f>'2. Technical Details'!AL48</f>
        <v/>
      </c>
      <c r="CN13">
        <f>'2. Technical Details'!AM48</f>
        <v>0</v>
      </c>
      <c r="CO13" t="str">
        <f>'2. Technical Details'!AN48</f>
        <v/>
      </c>
      <c r="CP13" t="str">
        <f>'2. Technical Details'!AO48</f>
        <v/>
      </c>
      <c r="CQ13">
        <f>'3. Deliverability Details'!E17</f>
        <v>0</v>
      </c>
      <c r="CR13">
        <f>'3. Deliverability Details'!F17</f>
        <v>0</v>
      </c>
      <c r="CS13">
        <f>'3. Deliverability Details'!G17</f>
        <v>0</v>
      </c>
      <c r="CT13">
        <f>'3. Deliverability Details'!H17</f>
        <v>0</v>
      </c>
      <c r="CU13">
        <f>'3. Deliverability Details'!I17</f>
        <v>0</v>
      </c>
      <c r="CV13">
        <f>'3. Deliverability Details'!J17</f>
        <v>0</v>
      </c>
      <c r="CW13">
        <f>'3. Deliverability Details'!K17</f>
        <v>0</v>
      </c>
      <c r="CX13">
        <f>'3. Deliverability Details'!L17</f>
        <v>0</v>
      </c>
      <c r="CY13">
        <f>'3. Deliverability Details'!M17</f>
        <v>0</v>
      </c>
      <c r="CZ13">
        <f>'3. Deliverability Details'!N17</f>
        <v>0</v>
      </c>
      <c r="DA13">
        <f>'3. Deliverability Details'!O17</f>
        <v>0</v>
      </c>
      <c r="DB13" t="b">
        <f>'3. Deliverability Details'!P17</f>
        <v>0</v>
      </c>
      <c r="DC13" t="b">
        <f>'3. Deliverability Details'!Q17</f>
        <v>0</v>
      </c>
      <c r="DD13" t="b">
        <f>'3. Deliverability Details'!R17</f>
        <v>0</v>
      </c>
      <c r="DE13" s="17">
        <f>'3. Deliverability Details'!E33</f>
        <v>0</v>
      </c>
      <c r="DF13" s="17">
        <f>'3. Deliverability Details'!F33</f>
        <v>0</v>
      </c>
      <c r="DG13" s="17">
        <f>'3. Deliverability Details'!G33</f>
        <v>0</v>
      </c>
      <c r="DH13" s="17">
        <f>'3. Deliverability Details'!H33</f>
        <v>0</v>
      </c>
      <c r="DI13" s="17">
        <f>'3. Deliverability Details'!I33</f>
        <v>0</v>
      </c>
      <c r="DJ13" s="17">
        <f>'3. Deliverability Details'!J33</f>
        <v>0</v>
      </c>
      <c r="DK13" s="17">
        <f>'3. Deliverability Details'!K33</f>
        <v>0</v>
      </c>
      <c r="DL13">
        <f>'4. Financial Detail'!E17</f>
        <v>0</v>
      </c>
      <c r="DM13">
        <f>'4. Financial Detail'!F17</f>
        <v>0</v>
      </c>
      <c r="DN13">
        <f>'4. Financial Detail'!G17</f>
        <v>0</v>
      </c>
      <c r="DO13">
        <f>'4. Financial Detail'!H17</f>
        <v>0</v>
      </c>
      <c r="DP13">
        <f>'4. Financial Detail'!I17</f>
        <v>0</v>
      </c>
      <c r="DQ13">
        <f>'4. Financial Detail'!J17</f>
        <v>0</v>
      </c>
      <c r="DR13">
        <f>'4. Financial Detail'!K17</f>
        <v>0</v>
      </c>
      <c r="DS13">
        <f>'4. Financial Detail'!L17</f>
        <v>0</v>
      </c>
      <c r="DT13">
        <f>'4. Financial Detail'!M17</f>
        <v>0</v>
      </c>
      <c r="DU13">
        <f>'4. Financial Detail'!N17</f>
        <v>0</v>
      </c>
      <c r="DV13" t="str">
        <f>'4. Financial Detail'!O17</f>
        <v/>
      </c>
      <c r="DW13" t="str">
        <f>'4. Financial Detail'!P17</f>
        <v/>
      </c>
      <c r="DX13" t="str">
        <f>'4. Financial Detail'!Q17</f>
        <v/>
      </c>
      <c r="DY13" t="str">
        <f>'4. Financial Detail'!R17</f>
        <v/>
      </c>
      <c r="DZ13" t="str">
        <f>'4. Financial Detail'!S17</f>
        <v/>
      </c>
      <c r="EA13" t="str">
        <f>'4. Financial Detail'!T17</f>
        <v/>
      </c>
      <c r="EB13" t="str">
        <f>'4. Financial Detail'!U17</f>
        <v/>
      </c>
      <c r="EC13" t="str">
        <f>'4. Financial Detail'!V17</f>
        <v/>
      </c>
      <c r="ED13" t="str">
        <f>'4. Financial Detail'!W17</f>
        <v/>
      </c>
      <c r="EE13" t="str">
        <f>'4. Financial Detail'!X17</f>
        <v/>
      </c>
      <c r="EF13" t="str">
        <f>'4. Financial Detail'!Y17</f>
        <v/>
      </c>
      <c r="EG13">
        <f>'4. Financial Detail'!E32</f>
        <v>0</v>
      </c>
      <c r="EH13" t="b">
        <f>'4. Financial Detail'!F32</f>
        <v>0</v>
      </c>
      <c r="EI13" t="str">
        <f>'4. Financial Detail'!G32</f>
        <v/>
      </c>
      <c r="EJ13" t="str">
        <f>'4. Financial Detail'!H32</f>
        <v/>
      </c>
      <c r="EK13">
        <f>'4. Financial Detail'!I32</f>
        <v>0</v>
      </c>
      <c r="EL13">
        <f>'4. Financial Detail'!J32</f>
        <v>0</v>
      </c>
      <c r="EM13">
        <f>'4. Financial Detail'!K32</f>
        <v>0</v>
      </c>
      <c r="EN13">
        <f>'4. Financial Detail'!L32</f>
        <v>0</v>
      </c>
      <c r="EO13">
        <f>'4. Financial Detail'!M32</f>
        <v>0</v>
      </c>
      <c r="EP13">
        <f>'4. Financial Detail'!N32</f>
        <v>0</v>
      </c>
      <c r="EQ13">
        <f>'4. Financial Detail'!O32</f>
        <v>0</v>
      </c>
      <c r="ER13">
        <f>'4. Financial Detail'!P32</f>
        <v>0</v>
      </c>
      <c r="ES13">
        <f>'4. Financial Detail'!Q32</f>
        <v>0</v>
      </c>
      <c r="ET13">
        <f>'4. Financial Detail'!R32</f>
        <v>0</v>
      </c>
      <c r="EU13">
        <f>'4. Financial Detail'!S32</f>
        <v>0</v>
      </c>
      <c r="EV13" t="str">
        <f>'4. Financial Detail'!T32</f>
        <v/>
      </c>
    </row>
    <row r="14" spans="2:152" x14ac:dyDescent="0.25">
      <c r="B14">
        <f>'6. Summary &amp; Declaration'!$G$23</f>
        <v>0</v>
      </c>
      <c r="C14" s="127">
        <f>'2. Technical Details'!D18</f>
        <v>0</v>
      </c>
      <c r="D14" s="127">
        <f>'2. Technical Details'!E18</f>
        <v>0</v>
      </c>
      <c r="E14" s="127">
        <f>'2. Technical Details'!F18</f>
        <v>0</v>
      </c>
      <c r="F14" s="127" t="str">
        <f>'2. Technical Details'!G18</f>
        <v>Please select</v>
      </c>
      <c r="G14" s="127">
        <f>'2. Technical Details'!H18</f>
        <v>0</v>
      </c>
      <c r="H14" s="127" t="b">
        <f>'2. Technical Details'!I18</f>
        <v>0</v>
      </c>
      <c r="I14" s="127" t="b">
        <f>'2. Technical Details'!J18</f>
        <v>0</v>
      </c>
      <c r="J14" s="127" t="b">
        <f>'2. Technical Details'!K18</f>
        <v>0</v>
      </c>
      <c r="K14" s="127" t="b">
        <f>'2. Technical Details'!L18</f>
        <v>0</v>
      </c>
      <c r="L14" s="127">
        <f>'2. Technical Details'!M18</f>
        <v>0</v>
      </c>
      <c r="M14" s="127">
        <f>'2. Technical Details'!N18</f>
        <v>0</v>
      </c>
      <c r="N14" s="127">
        <f>'2. Technical Details'!O18</f>
        <v>0</v>
      </c>
      <c r="O14" s="127">
        <f>'2. Technical Details'!P18</f>
        <v>0</v>
      </c>
      <c r="P14" s="127">
        <f>'2. Technical Details'!Q18</f>
        <v>0</v>
      </c>
      <c r="Q14" s="127">
        <f>'2. Technical Details'!R18</f>
        <v>0</v>
      </c>
      <c r="R14" s="127">
        <f>'2. Technical Details'!S18</f>
        <v>0</v>
      </c>
      <c r="S14" s="127" t="b">
        <f>'2. Technical Details'!T18</f>
        <v>0</v>
      </c>
      <c r="T14" s="127">
        <f>'2. Technical Details'!U18</f>
        <v>0</v>
      </c>
      <c r="U14" s="127">
        <f>'2. Technical Details'!V18</f>
        <v>0</v>
      </c>
      <c r="V14" s="127">
        <f>'2. Technical Details'!W18</f>
        <v>0</v>
      </c>
      <c r="W14" s="127">
        <f>'2. Technical Details'!X18</f>
        <v>0</v>
      </c>
      <c r="X14" s="127">
        <f>'2. Technical Details'!Y18</f>
        <v>0</v>
      </c>
      <c r="Y14" s="127">
        <f>'2. Technical Details'!Z18</f>
        <v>0</v>
      </c>
      <c r="Z14" s="127" t="b">
        <f>'2. Technical Details'!AA18</f>
        <v>0</v>
      </c>
      <c r="AA14" s="127">
        <f>'2. Technical Details'!AB18</f>
        <v>0</v>
      </c>
      <c r="AB14" s="127">
        <f>'2. Technical Details'!AC18</f>
        <v>0</v>
      </c>
      <c r="AC14" s="127">
        <f>'2. Technical Details'!AD18</f>
        <v>0</v>
      </c>
      <c r="AD14" s="127">
        <f>'2. Technical Details'!AE18</f>
        <v>0</v>
      </c>
      <c r="AE14" s="127">
        <f>'2. Technical Details'!AF18</f>
        <v>0</v>
      </c>
      <c r="AF14" s="127">
        <f>'2. Technical Details'!AG18</f>
        <v>0</v>
      </c>
      <c r="AG14" s="127">
        <f>'2. Technical Details'!AH18</f>
        <v>0</v>
      </c>
      <c r="AH14" s="127">
        <f>'2. Technical Details'!AI18</f>
        <v>0</v>
      </c>
      <c r="AI14" s="127">
        <f>'2. Technical Details'!AJ18</f>
        <v>0</v>
      </c>
      <c r="AJ14" s="127">
        <f>'2. Technical Details'!AK18</f>
        <v>0</v>
      </c>
      <c r="AK14" s="125">
        <f>'2. Technical Details'!E34</f>
        <v>0</v>
      </c>
      <c r="AL14" s="125">
        <f>'2. Technical Details'!F34</f>
        <v>0</v>
      </c>
      <c r="AM14" s="125">
        <f>'2. Technical Details'!G34</f>
        <v>0</v>
      </c>
      <c r="AN14" s="125">
        <f>'2. Technical Details'!H34</f>
        <v>0</v>
      </c>
      <c r="AO14" s="125" t="b">
        <f>'2. Technical Details'!I34</f>
        <v>0</v>
      </c>
      <c r="AP14" s="125" t="b">
        <f>'2. Technical Details'!J34</f>
        <v>0</v>
      </c>
      <c r="AQ14" s="125" t="b">
        <f>'2. Technical Details'!K34</f>
        <v>0</v>
      </c>
      <c r="AR14" s="125" t="str">
        <f>'2. Technical Details'!L34</f>
        <v>Please select</v>
      </c>
      <c r="AS14" s="125" t="str">
        <f>'2. Technical Details'!M34</f>
        <v>Please select</v>
      </c>
      <c r="AT14" s="125" t="b">
        <f>'2. Technical Details'!N34</f>
        <v>0</v>
      </c>
      <c r="AU14" s="125" t="b">
        <f>'2. Technical Details'!O34</f>
        <v>0</v>
      </c>
      <c r="AV14" s="125" t="e">
        <f>'2. Technical Details'!#REF!</f>
        <v>#REF!</v>
      </c>
      <c r="AW14" s="125">
        <f>'2. Technical Details'!P34</f>
        <v>0</v>
      </c>
      <c r="AX14" s="125" t="b">
        <f>'2. Technical Details'!Q34</f>
        <v>0</v>
      </c>
      <c r="AY14" s="125" t="b">
        <f>'2. Technical Details'!R34</f>
        <v>0</v>
      </c>
      <c r="AZ14" s="125" t="b">
        <f>'2. Technical Details'!S34</f>
        <v>0</v>
      </c>
      <c r="BA14" s="125" t="b">
        <f>'2. Technical Details'!T34</f>
        <v>0</v>
      </c>
      <c r="BB14" s="125" t="b">
        <f>'2. Technical Details'!U34</f>
        <v>0</v>
      </c>
      <c r="BC14" s="125">
        <f>'2. Technical Details'!V34</f>
        <v>0</v>
      </c>
      <c r="BD14" s="125">
        <f>'2. Technical Details'!W34</f>
        <v>0</v>
      </c>
      <c r="BE14" s="125">
        <f>'2. Technical Details'!X34</f>
        <v>0</v>
      </c>
      <c r="BF14">
        <f>'2. Technical Details'!E49</f>
        <v>0</v>
      </c>
      <c r="BG14">
        <f>'2. Technical Details'!F49</f>
        <v>0</v>
      </c>
      <c r="BH14">
        <f>'2. Technical Details'!G49</f>
        <v>0</v>
      </c>
      <c r="BI14">
        <f>'2. Technical Details'!H49</f>
        <v>0</v>
      </c>
      <c r="BJ14">
        <f>'2. Technical Details'!I49</f>
        <v>0</v>
      </c>
      <c r="BK14" t="str">
        <f>'2. Technical Details'!J49</f>
        <v/>
      </c>
      <c r="BL14" t="b">
        <f>'2. Technical Details'!K49</f>
        <v>0</v>
      </c>
      <c r="BM14">
        <f>'2. Technical Details'!L49</f>
        <v>0</v>
      </c>
      <c r="BN14">
        <f>'2. Technical Details'!M49</f>
        <v>0</v>
      </c>
      <c r="BO14">
        <f>'2. Technical Details'!N49</f>
        <v>0</v>
      </c>
      <c r="BP14">
        <f>'2. Technical Details'!O49</f>
        <v>0</v>
      </c>
      <c r="BQ14">
        <f>'2. Technical Details'!P49</f>
        <v>0</v>
      </c>
      <c r="BR14" t="str">
        <f>'2. Technical Details'!Q49</f>
        <v/>
      </c>
      <c r="BS14" t="b">
        <f>'2. Technical Details'!R49</f>
        <v>0</v>
      </c>
      <c r="BT14">
        <f>'2. Technical Details'!S49</f>
        <v>0</v>
      </c>
      <c r="BU14">
        <f>'2. Technical Details'!T49</f>
        <v>0</v>
      </c>
      <c r="BV14">
        <f>'2. Technical Details'!U49</f>
        <v>0</v>
      </c>
      <c r="BW14">
        <f>'2. Technical Details'!V49</f>
        <v>0</v>
      </c>
      <c r="BX14">
        <f>'2. Technical Details'!W49</f>
        <v>0</v>
      </c>
      <c r="BY14" t="str">
        <f>'2. Technical Details'!X49</f>
        <v/>
      </c>
      <c r="BZ14">
        <f>'2. Technical Details'!Y49</f>
        <v>0</v>
      </c>
      <c r="CA14">
        <f>'2. Technical Details'!Z49</f>
        <v>0</v>
      </c>
      <c r="CB14">
        <f>'2. Technical Details'!AA49</f>
        <v>0</v>
      </c>
      <c r="CC14">
        <f>'2. Technical Details'!AB49</f>
        <v>0</v>
      </c>
      <c r="CD14">
        <f>'2. Technical Details'!AC49</f>
        <v>0</v>
      </c>
      <c r="CE14" t="str">
        <f>'2. Technical Details'!AD49</f>
        <v/>
      </c>
      <c r="CF14" t="str">
        <f>'2. Technical Details'!AE49</f>
        <v/>
      </c>
      <c r="CG14">
        <f>'2. Technical Details'!AF49</f>
        <v>0</v>
      </c>
      <c r="CH14">
        <f>'2. Technical Details'!AG49</f>
        <v>0</v>
      </c>
      <c r="CI14">
        <f>'2. Technical Details'!AH49</f>
        <v>0</v>
      </c>
      <c r="CJ14">
        <f>'2. Technical Details'!AI49</f>
        <v>0</v>
      </c>
      <c r="CK14">
        <f>'2. Technical Details'!AJ49</f>
        <v>0</v>
      </c>
      <c r="CL14" t="str">
        <f>'2. Technical Details'!AK49</f>
        <v/>
      </c>
      <c r="CM14" t="str">
        <f>'2. Technical Details'!AL49</f>
        <v/>
      </c>
      <c r="CN14">
        <f>'2. Technical Details'!AM49</f>
        <v>0</v>
      </c>
      <c r="CO14" t="str">
        <f>'2. Technical Details'!AN49</f>
        <v/>
      </c>
      <c r="CP14" t="str">
        <f>'2. Technical Details'!AO49</f>
        <v/>
      </c>
      <c r="CQ14">
        <f>'3. Deliverability Details'!E18</f>
        <v>0</v>
      </c>
      <c r="CR14">
        <f>'3. Deliverability Details'!F18</f>
        <v>0</v>
      </c>
      <c r="CS14">
        <f>'3. Deliverability Details'!G18</f>
        <v>0</v>
      </c>
      <c r="CT14">
        <f>'3. Deliverability Details'!H18</f>
        <v>0</v>
      </c>
      <c r="CU14">
        <f>'3. Deliverability Details'!I18</f>
        <v>0</v>
      </c>
      <c r="CV14">
        <f>'3. Deliverability Details'!J18</f>
        <v>0</v>
      </c>
      <c r="CW14">
        <f>'3. Deliverability Details'!K18</f>
        <v>0</v>
      </c>
      <c r="CX14">
        <f>'3. Deliverability Details'!L18</f>
        <v>0</v>
      </c>
      <c r="CY14">
        <f>'3. Deliverability Details'!M18</f>
        <v>0</v>
      </c>
      <c r="CZ14">
        <f>'3. Deliverability Details'!N18</f>
        <v>0</v>
      </c>
      <c r="DA14">
        <f>'3. Deliverability Details'!O18</f>
        <v>0</v>
      </c>
      <c r="DB14" t="b">
        <f>'3. Deliverability Details'!P18</f>
        <v>0</v>
      </c>
      <c r="DC14" t="b">
        <f>'3. Deliverability Details'!Q18</f>
        <v>0</v>
      </c>
      <c r="DD14" t="b">
        <f>'3. Deliverability Details'!R18</f>
        <v>0</v>
      </c>
      <c r="DE14" s="17">
        <f>'3. Deliverability Details'!E34</f>
        <v>0</v>
      </c>
      <c r="DF14" s="17">
        <f>'3. Deliverability Details'!F34</f>
        <v>0</v>
      </c>
      <c r="DG14" s="17">
        <f>'3. Deliverability Details'!G34</f>
        <v>0</v>
      </c>
      <c r="DH14" s="17">
        <f>'3. Deliverability Details'!H34</f>
        <v>0</v>
      </c>
      <c r="DI14" s="17">
        <f>'3. Deliverability Details'!I34</f>
        <v>0</v>
      </c>
      <c r="DJ14" s="17">
        <f>'3. Deliverability Details'!J34</f>
        <v>0</v>
      </c>
      <c r="DK14" s="17">
        <f>'3. Deliverability Details'!K34</f>
        <v>0</v>
      </c>
      <c r="DL14">
        <f>'4. Financial Detail'!E18</f>
        <v>0</v>
      </c>
      <c r="DM14">
        <f>'4. Financial Detail'!F18</f>
        <v>0</v>
      </c>
      <c r="DN14">
        <f>'4. Financial Detail'!G18</f>
        <v>0</v>
      </c>
      <c r="DO14">
        <f>'4. Financial Detail'!H18</f>
        <v>0</v>
      </c>
      <c r="DP14">
        <f>'4. Financial Detail'!I18</f>
        <v>0</v>
      </c>
      <c r="DQ14">
        <f>'4. Financial Detail'!J18</f>
        <v>0</v>
      </c>
      <c r="DR14">
        <f>'4. Financial Detail'!K18</f>
        <v>0</v>
      </c>
      <c r="DS14">
        <f>'4. Financial Detail'!L18</f>
        <v>0</v>
      </c>
      <c r="DT14">
        <f>'4. Financial Detail'!M18</f>
        <v>0</v>
      </c>
      <c r="DU14">
        <f>'4. Financial Detail'!N18</f>
        <v>0</v>
      </c>
      <c r="DV14" t="str">
        <f>'4. Financial Detail'!O18</f>
        <v/>
      </c>
      <c r="DW14" t="str">
        <f>'4. Financial Detail'!P18</f>
        <v/>
      </c>
      <c r="DX14" t="str">
        <f>'4. Financial Detail'!Q18</f>
        <v/>
      </c>
      <c r="DY14" t="str">
        <f>'4. Financial Detail'!R18</f>
        <v/>
      </c>
      <c r="DZ14" t="str">
        <f>'4. Financial Detail'!S18</f>
        <v/>
      </c>
      <c r="EA14" t="str">
        <f>'4. Financial Detail'!T18</f>
        <v/>
      </c>
      <c r="EB14" t="str">
        <f>'4. Financial Detail'!U18</f>
        <v/>
      </c>
      <c r="EC14" t="str">
        <f>'4. Financial Detail'!V18</f>
        <v/>
      </c>
      <c r="ED14" t="str">
        <f>'4. Financial Detail'!W18</f>
        <v/>
      </c>
      <c r="EE14" t="str">
        <f>'4. Financial Detail'!X18</f>
        <v/>
      </c>
      <c r="EF14" t="str">
        <f>'4. Financial Detail'!Y18</f>
        <v/>
      </c>
      <c r="EG14">
        <f>'4. Financial Detail'!E33</f>
        <v>0</v>
      </c>
      <c r="EH14" t="b">
        <f>'4. Financial Detail'!F33</f>
        <v>0</v>
      </c>
      <c r="EI14" t="str">
        <f>'4. Financial Detail'!G33</f>
        <v/>
      </c>
      <c r="EJ14" t="str">
        <f>'4. Financial Detail'!H33</f>
        <v/>
      </c>
      <c r="EK14">
        <f>'4. Financial Detail'!I33</f>
        <v>0</v>
      </c>
      <c r="EL14">
        <f>'4. Financial Detail'!J33</f>
        <v>0</v>
      </c>
      <c r="EM14">
        <f>'4. Financial Detail'!K33</f>
        <v>0</v>
      </c>
      <c r="EN14">
        <f>'4. Financial Detail'!L33</f>
        <v>0</v>
      </c>
      <c r="EO14">
        <f>'4. Financial Detail'!M33</f>
        <v>0</v>
      </c>
      <c r="EP14">
        <f>'4. Financial Detail'!N33</f>
        <v>0</v>
      </c>
      <c r="EQ14">
        <f>'4. Financial Detail'!O33</f>
        <v>0</v>
      </c>
      <c r="ER14">
        <f>'4. Financial Detail'!P33</f>
        <v>0</v>
      </c>
      <c r="ES14">
        <f>'4. Financial Detail'!Q33</f>
        <v>0</v>
      </c>
      <c r="ET14">
        <f>'4. Financial Detail'!R33</f>
        <v>0</v>
      </c>
      <c r="EU14">
        <f>'4. Financial Detail'!S33</f>
        <v>0</v>
      </c>
      <c r="EV14" t="str">
        <f>'4. Financial Detail'!T33</f>
        <v/>
      </c>
    </row>
  </sheetData>
  <sheetProtection algorithmName="SHA-512" hashValue="raTVYbhd/yRO1J3N9KKysQOCZ7pqdZMPspvhnhubdGgf7zlDnvzbap9eOVs2DJJaeynEr3F9/BjblRJsecFW6g==" saltValue="AXb/mK0PpirfRTKTdCHf7g==" spinCount="100000" sheet="1" objects="1" scenarios="1"/>
  <mergeCells count="22">
    <mergeCell ref="EG3:EJ3"/>
    <mergeCell ref="EK3:EN3"/>
    <mergeCell ref="EO3:EP3"/>
    <mergeCell ref="EQ3:EV3"/>
    <mergeCell ref="CQ3:CT3"/>
    <mergeCell ref="CU3:CZ3"/>
    <mergeCell ref="DA3:DD3"/>
    <mergeCell ref="DE3:DK3"/>
    <mergeCell ref="DL3:DT3"/>
    <mergeCell ref="DV3:EF3"/>
    <mergeCell ref="CE3:CP3"/>
    <mergeCell ref="D3:K3"/>
    <mergeCell ref="L3:R3"/>
    <mergeCell ref="Z3:AF3"/>
    <mergeCell ref="AK3:AN3"/>
    <mergeCell ref="AO3:AW3"/>
    <mergeCell ref="AX3:BC3"/>
    <mergeCell ref="BD3:BE3"/>
    <mergeCell ref="BF3:BK3"/>
    <mergeCell ref="BL3:BR3"/>
    <mergeCell ref="BS3:BY3"/>
    <mergeCell ref="BZ3:CC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E0B33B8-83D6-4409-95A9-E5DFAC6F21F3}">
          <x14:formula1>
            <xm:f>Lookups!$Q$4:$Q$17</xm:f>
          </x14:formula1>
          <xm:sqref>EQ4:ET4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7e487de-3c36-4b9e-81fc-b3b133bd0fcd">ZACJCHNAQN5S-493711465-13085</_dlc_DocId>
    <_dlc_DocIdUrl xmlns="77e487de-3c36-4b9e-81fc-b3b133bd0fcd">
      <Url>https://energyservicewales.sharepoint.com/sites/EnergyService2/_layouts/15/DocIdRedir.aspx?ID=ZACJCHNAQN5S-493711465-13085</Url>
      <Description>ZACJCHNAQN5S-493711465-13085</Description>
    </_dlc_DocIdUrl>
    <TaxCatchAll xmlns="77e487de-3c36-4b9e-81fc-b3b133bd0fcd" xsi:nil="true"/>
    <lcf76f155ced4ddcb4097134ff3c332f xmlns="321d4787-af31-4849-a835-25c027d7adb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57A58453C2A9D4DB17571F78A632FF8" ma:contentTypeVersion="14" ma:contentTypeDescription="Create a new document." ma:contentTypeScope="" ma:versionID="90ec60987ce2a844134866ce179bcada">
  <xsd:schema xmlns:xsd="http://www.w3.org/2001/XMLSchema" xmlns:xs="http://www.w3.org/2001/XMLSchema" xmlns:p="http://schemas.microsoft.com/office/2006/metadata/properties" xmlns:ns2="77e487de-3c36-4b9e-81fc-b3b133bd0fcd" xmlns:ns3="321d4787-af31-4849-a835-25c027d7adbf" targetNamespace="http://schemas.microsoft.com/office/2006/metadata/properties" ma:root="true" ma:fieldsID="31efca9a4ac526e7678b1fc9b34a9c22" ns2:_="" ns3:_="">
    <xsd:import namespace="77e487de-3c36-4b9e-81fc-b3b133bd0fcd"/>
    <xsd:import namespace="321d4787-af31-4849-a835-25c027d7adb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487de-3c36-4b9e-81fc-b3b133bd0f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a997ca5-958a-4530-9f14-470dcd2cd2dc}" ma:internalName="TaxCatchAll" ma:showField="CatchAllData" ma:web="77e487de-3c36-4b9e-81fc-b3b133bd0fc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21d4787-af31-4849-a835-25c027d7ad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bb4d13a-1a22-4556-bff5-ffdaa449389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1997F-FD2D-4FF8-A235-651B4A1E52A9}">
  <ds:schemaRefs>
    <ds:schemaRef ds:uri="http://schemas.microsoft.com/sharepoint/events"/>
  </ds:schemaRefs>
</ds:datastoreItem>
</file>

<file path=customXml/itemProps2.xml><?xml version="1.0" encoding="utf-8"?>
<ds:datastoreItem xmlns:ds="http://schemas.openxmlformats.org/officeDocument/2006/customXml" ds:itemID="{93C93A46-7E7F-4C52-86BD-AB137E8A57B1}">
  <ds:schemaRefs>
    <ds:schemaRef ds:uri="http://schemas.microsoft.com/sharepoint/v3/contenttype/forms"/>
  </ds:schemaRefs>
</ds:datastoreItem>
</file>

<file path=customXml/itemProps3.xml><?xml version="1.0" encoding="utf-8"?>
<ds:datastoreItem xmlns:ds="http://schemas.openxmlformats.org/officeDocument/2006/customXml" ds:itemID="{F0EDB985-8454-44ED-B7DD-CE41B5DD4736}">
  <ds:schemaRefs>
    <ds:schemaRef ds:uri="http://schemas.microsoft.com/office/2006/metadata/properties"/>
    <ds:schemaRef ds:uri="http://schemas.microsoft.com/office/infopath/2007/PartnerControls"/>
    <ds:schemaRef ds:uri="77e487de-3c36-4b9e-81fc-b3b133bd0fcd"/>
    <ds:schemaRef ds:uri="321d4787-af31-4849-a835-25c027d7adbf"/>
  </ds:schemaRefs>
</ds:datastoreItem>
</file>

<file path=customXml/itemProps4.xml><?xml version="1.0" encoding="utf-8"?>
<ds:datastoreItem xmlns:ds="http://schemas.openxmlformats.org/officeDocument/2006/customXml" ds:itemID="{44EB0A3B-590A-4757-A905-7BA8F6322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487de-3c36-4b9e-81fc-b3b133bd0fcd"/>
    <ds:schemaRef ds:uri="321d4787-af31-4849-a835-25c027d7a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ab17985-f445-4502-b79f-b0f175ac3326}" enabled="1" method="Standard" siteId="{a0f308b2-4bf8-47f0-b733-712d62bd153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Guidance Notes</vt:lpstr>
      <vt:lpstr>Lookups</vt:lpstr>
      <vt:lpstr>1. Questions </vt:lpstr>
      <vt:lpstr>2. Technical Details</vt:lpstr>
      <vt:lpstr>3. Deliverability Details</vt:lpstr>
      <vt:lpstr>4. Financial Detail</vt:lpstr>
      <vt:lpstr>5. Risks</vt:lpstr>
      <vt:lpstr>6. Summary &amp; Declaration</vt:lpstr>
      <vt:lpstr>All data export</vt:lpstr>
      <vt:lpstr>Export - current tracker</vt:lpstr>
      <vt:lpstr>TechnicalDeskReview</vt:lpstr>
      <vt:lpstr>ClarificationCall</vt:lpstr>
      <vt:lpstr>Calculation_factors</vt:lpstr>
    </vt:vector>
  </TitlesOfParts>
  <Manager/>
  <Company>The Carbon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Powlesland</dc:creator>
  <cp:keywords/>
  <dc:description/>
  <cp:lastModifiedBy>Lucy Pemble</cp:lastModifiedBy>
  <cp:revision/>
  <dcterms:created xsi:type="dcterms:W3CDTF">2021-08-19T14:28:34Z</dcterms:created>
  <dcterms:modified xsi:type="dcterms:W3CDTF">2026-07-24T11:18:16Z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0x010100A57A58453C2A9D4DB17571F78A632FF8</vt:lpwstr>
  </property>
  <property fmtid="{D5CDD505-2E9C-101B-9397-08002B2CF9AE}" pid="3" name="MediaServiceImageTags">
    <vt:lpwstr/>
  </property>
  <property fmtid="{D5CDD505-2E9C-101B-9397-08002B2CF9AE}" pid="4" name="MSIP_Label_82fa3fd3-029b-403d-91b4-1dc930cb0e60_Enabled">
    <vt:lpwstr>true</vt:lpwstr>
  </property>
  <property fmtid="{D5CDD505-2E9C-101B-9397-08002B2CF9AE}" pid="5" name="MSIP_Label_82fa3fd3-029b-403d-91b4-1dc930cb0e60_SetDate">
    <vt:lpwstr>2023-05-24T13:33:32Z</vt:lpwstr>
  </property>
  <property fmtid="{D5CDD505-2E9C-101B-9397-08002B2CF9AE}" pid="6" name="MSIP_Label_82fa3fd3-029b-403d-91b4-1dc930cb0e60_Method">
    <vt:lpwstr>Standard</vt:lpwstr>
  </property>
  <property fmtid="{D5CDD505-2E9C-101B-9397-08002B2CF9AE}" pid="7" name="MSIP_Label_82fa3fd3-029b-403d-91b4-1dc930cb0e60_Name">
    <vt:lpwstr>82fa3fd3-029b-403d-91b4-1dc930cb0e60</vt:lpwstr>
  </property>
  <property fmtid="{D5CDD505-2E9C-101B-9397-08002B2CF9AE}" pid="8" name="MSIP_Label_82fa3fd3-029b-403d-91b4-1dc930cb0e60_SiteId">
    <vt:lpwstr>4ae48b41-0137-4599-8661-fc641fe77bea</vt:lpwstr>
  </property>
  <property fmtid="{D5CDD505-2E9C-101B-9397-08002B2CF9AE}" pid="9" name="MSIP_Label_82fa3fd3-029b-403d-91b4-1dc930cb0e60_ActionId">
    <vt:lpwstr>da821faf-cd0d-47de-be84-532eaf8addfb</vt:lpwstr>
  </property>
  <property fmtid="{D5CDD505-2E9C-101B-9397-08002B2CF9AE}" pid="10" name="MSIP_Label_82fa3fd3-029b-403d-91b4-1dc930cb0e60_ContentBits">
    <vt:lpwstr>0</vt:lpwstr>
  </property>
  <property fmtid="{D5CDD505-2E9C-101B-9397-08002B2CF9AE}" pid="11" name="_dlc_DocIdItemGuid">
    <vt:lpwstr>3bd6030e-954d-490f-9a65-bf610a6c1e7d</vt:lpwstr>
  </property>
  <property fmtid="{D5CDD505-2E9C-101B-9397-08002B2CF9AE}" pid="12" name="MSIP_Label_2ab17985-f445-4502-b79f-b0f175ac3326_Enabled">
    <vt:lpwstr>true</vt:lpwstr>
  </property>
  <property fmtid="{D5CDD505-2E9C-101B-9397-08002B2CF9AE}" pid="13" name="MSIP_Label_2ab17985-f445-4502-b79f-b0f175ac3326_SetDate">
    <vt:lpwstr>2025-06-16T10:16:10Z</vt:lpwstr>
  </property>
  <property fmtid="{D5CDD505-2E9C-101B-9397-08002B2CF9AE}" pid="14" name="MSIP_Label_2ab17985-f445-4502-b79f-b0f175ac3326_Method">
    <vt:lpwstr>Standard</vt:lpwstr>
  </property>
  <property fmtid="{D5CDD505-2E9C-101B-9397-08002B2CF9AE}" pid="15" name="MSIP_Label_2ab17985-f445-4502-b79f-b0f175ac3326_Name">
    <vt:lpwstr>Confidential</vt:lpwstr>
  </property>
  <property fmtid="{D5CDD505-2E9C-101B-9397-08002B2CF9AE}" pid="16" name="MSIP_Label_2ab17985-f445-4502-b79f-b0f175ac3326_SiteId">
    <vt:lpwstr>a0f308b2-4bf8-47f0-b733-712d62bd1534</vt:lpwstr>
  </property>
  <property fmtid="{D5CDD505-2E9C-101B-9397-08002B2CF9AE}" pid="17" name="MSIP_Label_2ab17985-f445-4502-b79f-b0f175ac3326_ActionId">
    <vt:lpwstr>cf75053a-204e-4e3d-b808-97d58c4c32ed</vt:lpwstr>
  </property>
  <property fmtid="{D5CDD505-2E9C-101B-9397-08002B2CF9AE}" pid="18" name="MSIP_Label_2ab17985-f445-4502-b79f-b0f175ac3326_ContentBits">
    <vt:lpwstr>2</vt:lpwstr>
  </property>
  <property fmtid="{D5CDD505-2E9C-101B-9397-08002B2CF9AE}" pid="19" name="MSIP_Label_2ab17985-f445-4502-b79f-b0f175ac3326_Tag">
    <vt:lpwstr>10, 3, 0, 1</vt:lpwstr>
  </property>
</Properties>
</file>